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Фопмула Байеса" sheetId="1" r:id="rId1"/>
    <sheet name="Название и список группы" sheetId="2" r:id="rId2"/>
  </sheets>
  <externalReferences>
    <externalReference r:id="rId3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3" i="1"/>
  <c r="A342"/>
  <c r="K341"/>
  <c r="K342" s="1"/>
  <c r="J341"/>
  <c r="J342" s="1"/>
  <c r="I341"/>
  <c r="I342" s="1"/>
  <c r="H341"/>
  <c r="H342" s="1"/>
  <c r="G341"/>
  <c r="G342" s="1"/>
  <c r="F341"/>
  <c r="F342" s="1"/>
  <c r="E341"/>
  <c r="E342" s="1"/>
  <c r="D341"/>
  <c r="D342" s="1"/>
  <c r="C341"/>
  <c r="C342" s="1"/>
  <c r="B341"/>
  <c r="B342" s="1"/>
  <c r="A341"/>
  <c r="Q340"/>
  <c r="A340"/>
  <c r="U339"/>
  <c r="T339"/>
  <c r="N341" s="1"/>
  <c r="N339"/>
  <c r="A339"/>
  <c r="N336"/>
  <c r="A336"/>
  <c r="A335"/>
  <c r="K334"/>
  <c r="J334"/>
  <c r="G334"/>
  <c r="F334"/>
  <c r="C334"/>
  <c r="B334"/>
  <c r="A334"/>
  <c r="P333"/>
  <c r="N333"/>
  <c r="K333"/>
  <c r="J333"/>
  <c r="I333"/>
  <c r="I334" s="1"/>
  <c r="H333"/>
  <c r="H334" s="1"/>
  <c r="G333"/>
  <c r="F333"/>
  <c r="E333"/>
  <c r="E334" s="1"/>
  <c r="D333"/>
  <c r="D334" s="1"/>
  <c r="C333"/>
  <c r="B333"/>
  <c r="A333"/>
  <c r="R332"/>
  <c r="Q332"/>
  <c r="N332"/>
  <c r="A332"/>
  <c r="T331"/>
  <c r="N334" s="1"/>
  <c r="R331"/>
  <c r="P331"/>
  <c r="A331"/>
  <c r="N328"/>
  <c r="A328"/>
  <c r="A327"/>
  <c r="I326"/>
  <c r="H326"/>
  <c r="E326"/>
  <c r="D326"/>
  <c r="A326"/>
  <c r="K325"/>
  <c r="K326" s="1"/>
  <c r="J325"/>
  <c r="J326" s="1"/>
  <c r="I325"/>
  <c r="H325"/>
  <c r="G325"/>
  <c r="G326" s="1"/>
  <c r="F325"/>
  <c r="F326" s="1"/>
  <c r="E325"/>
  <c r="D325"/>
  <c r="C325"/>
  <c r="C326" s="1"/>
  <c r="B325"/>
  <c r="B326" s="1"/>
  <c r="A325"/>
  <c r="Q324"/>
  <c r="A324"/>
  <c r="T323"/>
  <c r="N325" s="1"/>
  <c r="A323"/>
  <c r="N320"/>
  <c r="A320"/>
  <c r="A319"/>
  <c r="K318"/>
  <c r="J318"/>
  <c r="G318"/>
  <c r="F318"/>
  <c r="C318"/>
  <c r="B318"/>
  <c r="A318"/>
  <c r="P317"/>
  <c r="N317"/>
  <c r="K317"/>
  <c r="J317"/>
  <c r="I317"/>
  <c r="I318" s="1"/>
  <c r="H317"/>
  <c r="H318" s="1"/>
  <c r="G317"/>
  <c r="F317"/>
  <c r="E317"/>
  <c r="E318" s="1"/>
  <c r="D317"/>
  <c r="D318" s="1"/>
  <c r="C317"/>
  <c r="B317"/>
  <c r="A317"/>
  <c r="R316"/>
  <c r="Q316"/>
  <c r="N316"/>
  <c r="A316"/>
  <c r="T315"/>
  <c r="N318" s="1"/>
  <c r="R315"/>
  <c r="P315"/>
  <c r="A315"/>
  <c r="N312"/>
  <c r="A312"/>
  <c r="A311"/>
  <c r="I310"/>
  <c r="H310"/>
  <c r="E310"/>
  <c r="D310"/>
  <c r="A310"/>
  <c r="K309"/>
  <c r="K310" s="1"/>
  <c r="J309"/>
  <c r="J310" s="1"/>
  <c r="I309"/>
  <c r="H309"/>
  <c r="G309"/>
  <c r="G310" s="1"/>
  <c r="F309"/>
  <c r="F310" s="1"/>
  <c r="E309"/>
  <c r="D309"/>
  <c r="C309"/>
  <c r="C310" s="1"/>
  <c r="B309"/>
  <c r="B310" s="1"/>
  <c r="A309"/>
  <c r="Q308"/>
  <c r="A308"/>
  <c r="T307"/>
  <c r="N309" s="1"/>
  <c r="A307"/>
  <c r="N304"/>
  <c r="A304"/>
  <c r="A303"/>
  <c r="J302"/>
  <c r="F302"/>
  <c r="B302"/>
  <c r="A302"/>
  <c r="N301"/>
  <c r="K301"/>
  <c r="K302" s="1"/>
  <c r="J301"/>
  <c r="I301"/>
  <c r="I302" s="1"/>
  <c r="H301"/>
  <c r="H302" s="1"/>
  <c r="G301"/>
  <c r="G302" s="1"/>
  <c r="F301"/>
  <c r="E301"/>
  <c r="E302" s="1"/>
  <c r="D301"/>
  <c r="D302" s="1"/>
  <c r="C301"/>
  <c r="C302" s="1"/>
  <c r="B301"/>
  <c r="A301"/>
  <c r="R300"/>
  <c r="Q300"/>
  <c r="A300"/>
  <c r="T299"/>
  <c r="N302" s="1"/>
  <c r="P299"/>
  <c r="A299"/>
  <c r="N296"/>
  <c r="A296"/>
  <c r="A295"/>
  <c r="H294"/>
  <c r="D294"/>
  <c r="A294"/>
  <c r="K293"/>
  <c r="K294" s="1"/>
  <c r="J293"/>
  <c r="J294" s="1"/>
  <c r="I293"/>
  <c r="I294" s="1"/>
  <c r="H293"/>
  <c r="G293"/>
  <c r="G294" s="1"/>
  <c r="F293"/>
  <c r="F294" s="1"/>
  <c r="E293"/>
  <c r="E294" s="1"/>
  <c r="D293"/>
  <c r="C293"/>
  <c r="C294" s="1"/>
  <c r="B293"/>
  <c r="B294" s="1"/>
  <c r="A293"/>
  <c r="Q292"/>
  <c r="A292"/>
  <c r="T291"/>
  <c r="N293" s="1"/>
  <c r="A291"/>
  <c r="N288"/>
  <c r="A288"/>
  <c r="A287"/>
  <c r="J286"/>
  <c r="F286"/>
  <c r="B286"/>
  <c r="A286"/>
  <c r="N285"/>
  <c r="K285"/>
  <c r="K286" s="1"/>
  <c r="J285"/>
  <c r="I285"/>
  <c r="I286" s="1"/>
  <c r="H285"/>
  <c r="H286" s="1"/>
  <c r="G285"/>
  <c r="G286" s="1"/>
  <c r="F285"/>
  <c r="E285"/>
  <c r="E286" s="1"/>
  <c r="D285"/>
  <c r="D286" s="1"/>
  <c r="C285"/>
  <c r="C286" s="1"/>
  <c r="B285"/>
  <c r="A285"/>
  <c r="R284"/>
  <c r="Q284"/>
  <c r="A284"/>
  <c r="T283"/>
  <c r="N286" s="1"/>
  <c r="P283"/>
  <c r="A283"/>
  <c r="N280"/>
  <c r="A280"/>
  <c r="A279"/>
  <c r="H278"/>
  <c r="D278"/>
  <c r="A278"/>
  <c r="K277"/>
  <c r="K278" s="1"/>
  <c r="J277"/>
  <c r="J278" s="1"/>
  <c r="I277"/>
  <c r="I278" s="1"/>
  <c r="H277"/>
  <c r="G277"/>
  <c r="G278" s="1"/>
  <c r="F277"/>
  <c r="F278" s="1"/>
  <c r="E277"/>
  <c r="E278" s="1"/>
  <c r="D277"/>
  <c r="C277"/>
  <c r="C278" s="1"/>
  <c r="B277"/>
  <c r="B278" s="1"/>
  <c r="A277"/>
  <c r="Q276"/>
  <c r="A276"/>
  <c r="T275"/>
  <c r="N277" s="1"/>
  <c r="A275"/>
  <c r="N272"/>
  <c r="A272"/>
  <c r="A271"/>
  <c r="J270"/>
  <c r="F270"/>
  <c r="B270"/>
  <c r="A270"/>
  <c r="K269"/>
  <c r="K270" s="1"/>
  <c r="J269"/>
  <c r="I269"/>
  <c r="I270" s="1"/>
  <c r="H269"/>
  <c r="H270" s="1"/>
  <c r="G269"/>
  <c r="G270" s="1"/>
  <c r="F269"/>
  <c r="E269"/>
  <c r="E270" s="1"/>
  <c r="D269"/>
  <c r="D270" s="1"/>
  <c r="C269"/>
  <c r="C270" s="1"/>
  <c r="B269"/>
  <c r="A269"/>
  <c r="R268"/>
  <c r="Q268"/>
  <c r="A268"/>
  <c r="T267"/>
  <c r="N270" s="1"/>
  <c r="P267"/>
  <c r="A267"/>
  <c r="N264"/>
  <c r="A264"/>
  <c r="A263"/>
  <c r="A262"/>
  <c r="K261"/>
  <c r="K262" s="1"/>
  <c r="J261"/>
  <c r="J262" s="1"/>
  <c r="I261"/>
  <c r="I262" s="1"/>
  <c r="H261"/>
  <c r="H262" s="1"/>
  <c r="G261"/>
  <c r="G262" s="1"/>
  <c r="F261"/>
  <c r="F262" s="1"/>
  <c r="E261"/>
  <c r="E262" s="1"/>
  <c r="D261"/>
  <c r="D262" s="1"/>
  <c r="C261"/>
  <c r="C262" s="1"/>
  <c r="B261"/>
  <c r="B262" s="1"/>
  <c r="A261"/>
  <c r="Q260"/>
  <c r="A260"/>
  <c r="T259"/>
  <c r="N261" s="1"/>
  <c r="A259"/>
  <c r="N256"/>
  <c r="A256"/>
  <c r="A255"/>
  <c r="A254"/>
  <c r="K253"/>
  <c r="K254" s="1"/>
  <c r="J253"/>
  <c r="J254" s="1"/>
  <c r="I253"/>
  <c r="I254" s="1"/>
  <c r="H253"/>
  <c r="H254" s="1"/>
  <c r="G253"/>
  <c r="G254" s="1"/>
  <c r="F253"/>
  <c r="F254" s="1"/>
  <c r="E253"/>
  <c r="E254" s="1"/>
  <c r="D253"/>
  <c r="D254" s="1"/>
  <c r="C253"/>
  <c r="C254" s="1"/>
  <c r="B253"/>
  <c r="B254" s="1"/>
  <c r="A253"/>
  <c r="Q252"/>
  <c r="A252"/>
  <c r="T251"/>
  <c r="N254" s="1"/>
  <c r="P251"/>
  <c r="A251"/>
  <c r="N248"/>
  <c r="A248"/>
  <c r="A247"/>
  <c r="A246"/>
  <c r="K245"/>
  <c r="K246" s="1"/>
  <c r="J245"/>
  <c r="J246" s="1"/>
  <c r="I245"/>
  <c r="I246" s="1"/>
  <c r="H245"/>
  <c r="H246" s="1"/>
  <c r="G245"/>
  <c r="G246" s="1"/>
  <c r="F245"/>
  <c r="F246" s="1"/>
  <c r="E245"/>
  <c r="E246" s="1"/>
  <c r="D245"/>
  <c r="D246" s="1"/>
  <c r="C245"/>
  <c r="C246" s="1"/>
  <c r="B245"/>
  <c r="B246" s="1"/>
  <c r="A245"/>
  <c r="Q244"/>
  <c r="A244"/>
  <c r="T243"/>
  <c r="N245" s="1"/>
  <c r="A243"/>
  <c r="N240"/>
  <c r="A240"/>
  <c r="A239"/>
  <c r="A238"/>
  <c r="K237"/>
  <c r="K238" s="1"/>
  <c r="J237"/>
  <c r="J238" s="1"/>
  <c r="I237"/>
  <c r="I238" s="1"/>
  <c r="H237"/>
  <c r="H238" s="1"/>
  <c r="G237"/>
  <c r="G238" s="1"/>
  <c r="F237"/>
  <c r="F238" s="1"/>
  <c r="E237"/>
  <c r="E238" s="1"/>
  <c r="D237"/>
  <c r="D238" s="1"/>
  <c r="C237"/>
  <c r="C238" s="1"/>
  <c r="B237"/>
  <c r="B238" s="1"/>
  <c r="A237"/>
  <c r="Q236"/>
  <c r="A236"/>
  <c r="T235"/>
  <c r="N238" s="1"/>
  <c r="P235"/>
  <c r="A235"/>
  <c r="N232"/>
  <c r="A232"/>
  <c r="A231"/>
  <c r="A230"/>
  <c r="K229"/>
  <c r="K230" s="1"/>
  <c r="J229"/>
  <c r="J230" s="1"/>
  <c r="I229"/>
  <c r="I230" s="1"/>
  <c r="H229"/>
  <c r="H230" s="1"/>
  <c r="G229"/>
  <c r="G230" s="1"/>
  <c r="F229"/>
  <c r="F230" s="1"/>
  <c r="E229"/>
  <c r="E230" s="1"/>
  <c r="D229"/>
  <c r="D230" s="1"/>
  <c r="C229"/>
  <c r="C230" s="1"/>
  <c r="B229"/>
  <c r="B230" s="1"/>
  <c r="A229"/>
  <c r="Q228"/>
  <c r="A228"/>
  <c r="T227"/>
  <c r="N229" s="1"/>
  <c r="A227"/>
  <c r="N224"/>
  <c r="A224"/>
  <c r="A223"/>
  <c r="A222"/>
  <c r="K221"/>
  <c r="K222" s="1"/>
  <c r="J221"/>
  <c r="J222" s="1"/>
  <c r="I221"/>
  <c r="I222" s="1"/>
  <c r="H221"/>
  <c r="H222" s="1"/>
  <c r="G221"/>
  <c r="G222" s="1"/>
  <c r="F221"/>
  <c r="F222" s="1"/>
  <c r="E221"/>
  <c r="E222" s="1"/>
  <c r="D221"/>
  <c r="D222" s="1"/>
  <c r="C221"/>
  <c r="C222" s="1"/>
  <c r="B221"/>
  <c r="B222" s="1"/>
  <c r="A221"/>
  <c r="Q220"/>
  <c r="A220"/>
  <c r="T219"/>
  <c r="N222" s="1"/>
  <c r="P219"/>
  <c r="A219"/>
  <c r="N216"/>
  <c r="A216"/>
  <c r="A215"/>
  <c r="A214"/>
  <c r="K213"/>
  <c r="K214" s="1"/>
  <c r="J213"/>
  <c r="J214" s="1"/>
  <c r="I213"/>
  <c r="I214" s="1"/>
  <c r="H213"/>
  <c r="H214" s="1"/>
  <c r="G213"/>
  <c r="G214" s="1"/>
  <c r="F213"/>
  <c r="F214" s="1"/>
  <c r="E213"/>
  <c r="E214" s="1"/>
  <c r="D213"/>
  <c r="D214" s="1"/>
  <c r="C213"/>
  <c r="C214" s="1"/>
  <c r="B213"/>
  <c r="B214" s="1"/>
  <c r="A213"/>
  <c r="Q212"/>
  <c r="A212"/>
  <c r="T211"/>
  <c r="N213" s="1"/>
  <c r="A211"/>
  <c r="N208"/>
  <c r="A208"/>
  <c r="A207"/>
  <c r="A206"/>
  <c r="K205"/>
  <c r="K206" s="1"/>
  <c r="J205"/>
  <c r="J206" s="1"/>
  <c r="I205"/>
  <c r="I206" s="1"/>
  <c r="H205"/>
  <c r="H206" s="1"/>
  <c r="G205"/>
  <c r="G206" s="1"/>
  <c r="F205"/>
  <c r="F206" s="1"/>
  <c r="E205"/>
  <c r="E206" s="1"/>
  <c r="D205"/>
  <c r="D206" s="1"/>
  <c r="C205"/>
  <c r="C206" s="1"/>
  <c r="B205"/>
  <c r="B206" s="1"/>
  <c r="A205"/>
  <c r="Q204"/>
  <c r="A204"/>
  <c r="T203"/>
  <c r="N206" s="1"/>
  <c r="P203"/>
  <c r="A203"/>
  <c r="N200"/>
  <c r="A200"/>
  <c r="A199"/>
  <c r="A198"/>
  <c r="K197"/>
  <c r="K198" s="1"/>
  <c r="J197"/>
  <c r="J198" s="1"/>
  <c r="I197"/>
  <c r="I198" s="1"/>
  <c r="H197"/>
  <c r="H198" s="1"/>
  <c r="G197"/>
  <c r="G198" s="1"/>
  <c r="F197"/>
  <c r="F198" s="1"/>
  <c r="E197"/>
  <c r="E198" s="1"/>
  <c r="D197"/>
  <c r="D198" s="1"/>
  <c r="C197"/>
  <c r="C198" s="1"/>
  <c r="B197"/>
  <c r="B198" s="1"/>
  <c r="A197"/>
  <c r="Q196"/>
  <c r="A196"/>
  <c r="T195"/>
  <c r="A195"/>
  <c r="N192"/>
  <c r="A192"/>
  <c r="A191"/>
  <c r="A190"/>
  <c r="K189"/>
  <c r="K190" s="1"/>
  <c r="J189"/>
  <c r="J190" s="1"/>
  <c r="I189"/>
  <c r="I190" s="1"/>
  <c r="H189"/>
  <c r="H190" s="1"/>
  <c r="G189"/>
  <c r="G190" s="1"/>
  <c r="F189"/>
  <c r="F190" s="1"/>
  <c r="E189"/>
  <c r="E190" s="1"/>
  <c r="D189"/>
  <c r="D190" s="1"/>
  <c r="C189"/>
  <c r="C190" s="1"/>
  <c r="B189"/>
  <c r="B190" s="1"/>
  <c r="A189"/>
  <c r="Q188"/>
  <c r="A188"/>
  <c r="T187"/>
  <c r="N190" s="1"/>
  <c r="P187"/>
  <c r="A187"/>
  <c r="N184"/>
  <c r="A184"/>
  <c r="A183"/>
  <c r="A182"/>
  <c r="K181"/>
  <c r="K182" s="1"/>
  <c r="J181"/>
  <c r="J182" s="1"/>
  <c r="I181"/>
  <c r="I182" s="1"/>
  <c r="H181"/>
  <c r="H182" s="1"/>
  <c r="G181"/>
  <c r="G182" s="1"/>
  <c r="F181"/>
  <c r="F182" s="1"/>
  <c r="E181"/>
  <c r="E182" s="1"/>
  <c r="D181"/>
  <c r="D182" s="1"/>
  <c r="C181"/>
  <c r="C182" s="1"/>
  <c r="B181"/>
  <c r="B182" s="1"/>
  <c r="A181"/>
  <c r="Q180"/>
  <c r="A180"/>
  <c r="T179"/>
  <c r="A179"/>
  <c r="N176"/>
  <c r="A176"/>
  <c r="A175"/>
  <c r="A174"/>
  <c r="K173"/>
  <c r="K174" s="1"/>
  <c r="J173"/>
  <c r="J174" s="1"/>
  <c r="I173"/>
  <c r="I174" s="1"/>
  <c r="H173"/>
  <c r="H174" s="1"/>
  <c r="G173"/>
  <c r="G174" s="1"/>
  <c r="F173"/>
  <c r="F174" s="1"/>
  <c r="E173"/>
  <c r="E174" s="1"/>
  <c r="D173"/>
  <c r="D174" s="1"/>
  <c r="C173"/>
  <c r="C174" s="1"/>
  <c r="B173"/>
  <c r="B174" s="1"/>
  <c r="P171" s="1"/>
  <c r="A173"/>
  <c r="Q172"/>
  <c r="A172"/>
  <c r="T171"/>
  <c r="N174" s="1"/>
  <c r="A171"/>
  <c r="N168"/>
  <c r="A168"/>
  <c r="A167"/>
  <c r="H166"/>
  <c r="D166"/>
  <c r="A166"/>
  <c r="K165"/>
  <c r="K166" s="1"/>
  <c r="J165"/>
  <c r="J166" s="1"/>
  <c r="I165"/>
  <c r="I166" s="1"/>
  <c r="H165"/>
  <c r="G165"/>
  <c r="G166" s="1"/>
  <c r="F165"/>
  <c r="F166" s="1"/>
  <c r="E165"/>
  <c r="E166" s="1"/>
  <c r="D165"/>
  <c r="C165"/>
  <c r="C166" s="1"/>
  <c r="B165"/>
  <c r="B166" s="1"/>
  <c r="A165"/>
  <c r="Q164"/>
  <c r="A164"/>
  <c r="T163"/>
  <c r="A163"/>
  <c r="N160"/>
  <c r="A160"/>
  <c r="A159"/>
  <c r="K158"/>
  <c r="H158"/>
  <c r="G158"/>
  <c r="D158"/>
  <c r="C158"/>
  <c r="A158"/>
  <c r="K157"/>
  <c r="J157"/>
  <c r="J158" s="1"/>
  <c r="I157"/>
  <c r="I158" s="1"/>
  <c r="H157"/>
  <c r="G157"/>
  <c r="F157"/>
  <c r="F158" s="1"/>
  <c r="E157"/>
  <c r="E158" s="1"/>
  <c r="D157"/>
  <c r="C157"/>
  <c r="B157"/>
  <c r="B158" s="1"/>
  <c r="A157"/>
  <c r="Q156"/>
  <c r="A156"/>
  <c r="T155"/>
  <c r="N158" s="1"/>
  <c r="A155"/>
  <c r="N152"/>
  <c r="A152"/>
  <c r="A151"/>
  <c r="J150"/>
  <c r="F150"/>
  <c r="B150"/>
  <c r="A150"/>
  <c r="K149"/>
  <c r="K150" s="1"/>
  <c r="J149"/>
  <c r="I149"/>
  <c r="I150" s="1"/>
  <c r="H149"/>
  <c r="H150" s="1"/>
  <c r="G149"/>
  <c r="G150" s="1"/>
  <c r="F149"/>
  <c r="E149"/>
  <c r="E150" s="1"/>
  <c r="D149"/>
  <c r="D150" s="1"/>
  <c r="C149"/>
  <c r="C150" s="1"/>
  <c r="B149"/>
  <c r="A149"/>
  <c r="Q148"/>
  <c r="A148"/>
  <c r="T147"/>
  <c r="A147"/>
  <c r="N144"/>
  <c r="A144"/>
  <c r="A143"/>
  <c r="H142"/>
  <c r="D142"/>
  <c r="A142"/>
  <c r="K141"/>
  <c r="K142" s="1"/>
  <c r="J141"/>
  <c r="J142" s="1"/>
  <c r="I141"/>
  <c r="I142" s="1"/>
  <c r="H141"/>
  <c r="G141"/>
  <c r="G142" s="1"/>
  <c r="F141"/>
  <c r="F142" s="1"/>
  <c r="E141"/>
  <c r="E142" s="1"/>
  <c r="D141"/>
  <c r="C141"/>
  <c r="C142" s="1"/>
  <c r="B141"/>
  <c r="B142" s="1"/>
  <c r="A141"/>
  <c r="Q140"/>
  <c r="A140"/>
  <c r="T139"/>
  <c r="N142" s="1"/>
  <c r="A139"/>
  <c r="N136"/>
  <c r="A136"/>
  <c r="A135"/>
  <c r="J134"/>
  <c r="F134"/>
  <c r="B134"/>
  <c r="A134"/>
  <c r="K133"/>
  <c r="K134" s="1"/>
  <c r="J133"/>
  <c r="I133"/>
  <c r="I134" s="1"/>
  <c r="H133"/>
  <c r="H134" s="1"/>
  <c r="G133"/>
  <c r="G134" s="1"/>
  <c r="F133"/>
  <c r="E133"/>
  <c r="E134" s="1"/>
  <c r="D133"/>
  <c r="D134" s="1"/>
  <c r="C133"/>
  <c r="C134" s="1"/>
  <c r="B133"/>
  <c r="A133"/>
  <c r="Q132"/>
  <c r="A132"/>
  <c r="T131"/>
  <c r="A131"/>
  <c r="N128"/>
  <c r="A128"/>
  <c r="A127"/>
  <c r="H126"/>
  <c r="D126"/>
  <c r="A126"/>
  <c r="K125"/>
  <c r="K126" s="1"/>
  <c r="J125"/>
  <c r="J126" s="1"/>
  <c r="I125"/>
  <c r="I126" s="1"/>
  <c r="H125"/>
  <c r="G125"/>
  <c r="G126" s="1"/>
  <c r="F125"/>
  <c r="F126" s="1"/>
  <c r="E125"/>
  <c r="E126" s="1"/>
  <c r="D125"/>
  <c r="C125"/>
  <c r="C126" s="1"/>
  <c r="B125"/>
  <c r="B126" s="1"/>
  <c r="A125"/>
  <c r="Q124"/>
  <c r="A124"/>
  <c r="T123"/>
  <c r="A123"/>
  <c r="N120"/>
  <c r="A120"/>
  <c r="A119"/>
  <c r="J118"/>
  <c r="F118"/>
  <c r="B118"/>
  <c r="A118"/>
  <c r="N117"/>
  <c r="K117"/>
  <c r="K118" s="1"/>
  <c r="J117"/>
  <c r="I117"/>
  <c r="I118" s="1"/>
  <c r="H117"/>
  <c r="H118" s="1"/>
  <c r="G117"/>
  <c r="G118" s="1"/>
  <c r="F117"/>
  <c r="E117"/>
  <c r="E118" s="1"/>
  <c r="D117"/>
  <c r="D118" s="1"/>
  <c r="C117"/>
  <c r="C118" s="1"/>
  <c r="B117"/>
  <c r="A117"/>
  <c r="R116"/>
  <c r="Q116"/>
  <c r="A116"/>
  <c r="T115"/>
  <c r="P117" s="1"/>
  <c r="P115"/>
  <c r="A115"/>
  <c r="N112"/>
  <c r="A112"/>
  <c r="A111"/>
  <c r="H110"/>
  <c r="D110"/>
  <c r="A110"/>
  <c r="K109"/>
  <c r="K110" s="1"/>
  <c r="J109"/>
  <c r="J110" s="1"/>
  <c r="I109"/>
  <c r="I110" s="1"/>
  <c r="H109"/>
  <c r="G109"/>
  <c r="G110" s="1"/>
  <c r="F109"/>
  <c r="F110" s="1"/>
  <c r="E109"/>
  <c r="E110" s="1"/>
  <c r="D109"/>
  <c r="C109"/>
  <c r="C110" s="1"/>
  <c r="B109"/>
  <c r="B110" s="1"/>
  <c r="A109"/>
  <c r="Q108"/>
  <c r="P108"/>
  <c r="A108"/>
  <c r="T107"/>
  <c r="A107"/>
  <c r="N104"/>
  <c r="A104"/>
  <c r="A103"/>
  <c r="J102"/>
  <c r="F102"/>
  <c r="B102"/>
  <c r="A102"/>
  <c r="N101"/>
  <c r="K101"/>
  <c r="K102" s="1"/>
  <c r="J101"/>
  <c r="I101"/>
  <c r="I102" s="1"/>
  <c r="H101"/>
  <c r="H102" s="1"/>
  <c r="G101"/>
  <c r="G102" s="1"/>
  <c r="F101"/>
  <c r="E101"/>
  <c r="E102" s="1"/>
  <c r="D101"/>
  <c r="D102" s="1"/>
  <c r="C101"/>
  <c r="C102" s="1"/>
  <c r="B101"/>
  <c r="A101"/>
  <c r="R100"/>
  <c r="Q100"/>
  <c r="A100"/>
  <c r="T99"/>
  <c r="P101" s="1"/>
  <c r="P99"/>
  <c r="A99"/>
  <c r="N96"/>
  <c r="A96"/>
  <c r="A95"/>
  <c r="H94"/>
  <c r="D94"/>
  <c r="A94"/>
  <c r="K93"/>
  <c r="K94" s="1"/>
  <c r="J93"/>
  <c r="J94" s="1"/>
  <c r="I93"/>
  <c r="I94" s="1"/>
  <c r="H93"/>
  <c r="G93"/>
  <c r="G94" s="1"/>
  <c r="F93"/>
  <c r="F94" s="1"/>
  <c r="E93"/>
  <c r="E94" s="1"/>
  <c r="D93"/>
  <c r="C93"/>
  <c r="C94" s="1"/>
  <c r="B93"/>
  <c r="B94" s="1"/>
  <c r="A93"/>
  <c r="Q92"/>
  <c r="A92"/>
  <c r="T91"/>
  <c r="P92" s="1"/>
  <c r="A91"/>
  <c r="N88"/>
  <c r="A88"/>
  <c r="A87"/>
  <c r="J86"/>
  <c r="F86"/>
  <c r="B86"/>
  <c r="P83" s="1"/>
  <c r="A86"/>
  <c r="K85"/>
  <c r="K86" s="1"/>
  <c r="J85"/>
  <c r="I85"/>
  <c r="I86" s="1"/>
  <c r="H85"/>
  <c r="H86" s="1"/>
  <c r="G85"/>
  <c r="G86" s="1"/>
  <c r="F85"/>
  <c r="E85"/>
  <c r="E86" s="1"/>
  <c r="D85"/>
  <c r="D86" s="1"/>
  <c r="C85"/>
  <c r="C86" s="1"/>
  <c r="B85"/>
  <c r="A85"/>
  <c r="Q84"/>
  <c r="A84"/>
  <c r="T83"/>
  <c r="A83"/>
  <c r="N80"/>
  <c r="A80"/>
  <c r="A79"/>
  <c r="F78"/>
  <c r="A78"/>
  <c r="R77"/>
  <c r="K77"/>
  <c r="K78" s="1"/>
  <c r="J77"/>
  <c r="J78" s="1"/>
  <c r="I77"/>
  <c r="I78" s="1"/>
  <c r="H77"/>
  <c r="H78" s="1"/>
  <c r="G77"/>
  <c r="G78" s="1"/>
  <c r="F77"/>
  <c r="E77"/>
  <c r="E78" s="1"/>
  <c r="D77"/>
  <c r="D78" s="1"/>
  <c r="C77"/>
  <c r="C78" s="1"/>
  <c r="B77"/>
  <c r="B78" s="1"/>
  <c r="A77"/>
  <c r="Q76"/>
  <c r="A76"/>
  <c r="T75"/>
  <c r="P76" s="1"/>
  <c r="A75"/>
  <c r="N72"/>
  <c r="A72"/>
  <c r="A71"/>
  <c r="N70"/>
  <c r="F70"/>
  <c r="D70"/>
  <c r="A70"/>
  <c r="K69"/>
  <c r="K70" s="1"/>
  <c r="J69"/>
  <c r="J70" s="1"/>
  <c r="I69"/>
  <c r="I70" s="1"/>
  <c r="H69"/>
  <c r="H70" s="1"/>
  <c r="G69"/>
  <c r="G70" s="1"/>
  <c r="F69"/>
  <c r="E69"/>
  <c r="E70" s="1"/>
  <c r="D69"/>
  <c r="C69"/>
  <c r="C70" s="1"/>
  <c r="B69"/>
  <c r="B70" s="1"/>
  <c r="A69"/>
  <c r="Q68"/>
  <c r="A68"/>
  <c r="U67"/>
  <c r="T67"/>
  <c r="R69" s="1"/>
  <c r="N67"/>
  <c r="A67"/>
  <c r="N64"/>
  <c r="A64"/>
  <c r="A63"/>
  <c r="K62"/>
  <c r="J62"/>
  <c r="G62"/>
  <c r="F62"/>
  <c r="C62"/>
  <c r="B62"/>
  <c r="A62"/>
  <c r="K61"/>
  <c r="J61"/>
  <c r="I61"/>
  <c r="I62" s="1"/>
  <c r="H61"/>
  <c r="H62" s="1"/>
  <c r="G61"/>
  <c r="F61"/>
  <c r="E61"/>
  <c r="E62" s="1"/>
  <c r="D61"/>
  <c r="D62" s="1"/>
  <c r="C61"/>
  <c r="B61"/>
  <c r="A61"/>
  <c r="Q60"/>
  <c r="N60"/>
  <c r="A60"/>
  <c r="U59"/>
  <c r="T59"/>
  <c r="N61" s="1"/>
  <c r="N59"/>
  <c r="A59"/>
  <c r="N56"/>
  <c r="A56"/>
  <c r="A55"/>
  <c r="I54"/>
  <c r="H54"/>
  <c r="E54"/>
  <c r="D54"/>
  <c r="A54"/>
  <c r="K53"/>
  <c r="K54" s="1"/>
  <c r="J53"/>
  <c r="J54" s="1"/>
  <c r="I53"/>
  <c r="H53"/>
  <c r="G53"/>
  <c r="G54" s="1"/>
  <c r="F53"/>
  <c r="F54" s="1"/>
  <c r="E53"/>
  <c r="D53"/>
  <c r="C53"/>
  <c r="C54" s="1"/>
  <c r="B53"/>
  <c r="B54" s="1"/>
  <c r="A53"/>
  <c r="Q52"/>
  <c r="A52"/>
  <c r="U51"/>
  <c r="T51"/>
  <c r="N54" s="1"/>
  <c r="N51"/>
  <c r="A51"/>
  <c r="N48"/>
  <c r="A48"/>
  <c r="A47"/>
  <c r="K46"/>
  <c r="J46"/>
  <c r="G46"/>
  <c r="F46"/>
  <c r="C46"/>
  <c r="B46"/>
  <c r="A46"/>
  <c r="N45"/>
  <c r="K45"/>
  <c r="J45"/>
  <c r="I45"/>
  <c r="I46" s="1"/>
  <c r="H45"/>
  <c r="H46" s="1"/>
  <c r="G45"/>
  <c r="F45"/>
  <c r="E45"/>
  <c r="E46" s="1"/>
  <c r="D45"/>
  <c r="D46" s="1"/>
  <c r="C45"/>
  <c r="B45"/>
  <c r="A45"/>
  <c r="Q44"/>
  <c r="N44"/>
  <c r="A44"/>
  <c r="U43"/>
  <c r="T43"/>
  <c r="N43"/>
  <c r="A43"/>
  <c r="N40"/>
  <c r="A40"/>
  <c r="A39"/>
  <c r="I38"/>
  <c r="H38"/>
  <c r="E38"/>
  <c r="D38"/>
  <c r="A38"/>
  <c r="K37"/>
  <c r="K38" s="1"/>
  <c r="J37"/>
  <c r="J38" s="1"/>
  <c r="I37"/>
  <c r="H37"/>
  <c r="G37"/>
  <c r="G38" s="1"/>
  <c r="F37"/>
  <c r="F38" s="1"/>
  <c r="E37"/>
  <c r="D37"/>
  <c r="C37"/>
  <c r="C38" s="1"/>
  <c r="B37"/>
  <c r="B38" s="1"/>
  <c r="A37"/>
  <c r="Q36"/>
  <c r="A36"/>
  <c r="U35"/>
  <c r="T35"/>
  <c r="N35"/>
  <c r="A35"/>
  <c r="N32"/>
  <c r="A32"/>
  <c r="A31"/>
  <c r="K30"/>
  <c r="J30"/>
  <c r="G30"/>
  <c r="F30"/>
  <c r="C30"/>
  <c r="B30"/>
  <c r="A30"/>
  <c r="P29"/>
  <c r="N29"/>
  <c r="K29"/>
  <c r="J29"/>
  <c r="I29"/>
  <c r="I30" s="1"/>
  <c r="H29"/>
  <c r="H30" s="1"/>
  <c r="G29"/>
  <c r="F29"/>
  <c r="E29"/>
  <c r="E30" s="1"/>
  <c r="D29"/>
  <c r="D30" s="1"/>
  <c r="C29"/>
  <c r="B29"/>
  <c r="A29"/>
  <c r="R28"/>
  <c r="Q28"/>
  <c r="N28"/>
  <c r="A28"/>
  <c r="U27"/>
  <c r="T27"/>
  <c r="N30" s="1"/>
  <c r="R27"/>
  <c r="P27"/>
  <c r="N27"/>
  <c r="A27"/>
  <c r="N24"/>
  <c r="A24"/>
  <c r="A23"/>
  <c r="I22"/>
  <c r="H22"/>
  <c r="E22"/>
  <c r="D22"/>
  <c r="A22"/>
  <c r="K21"/>
  <c r="K22" s="1"/>
  <c r="J21"/>
  <c r="J22" s="1"/>
  <c r="I21"/>
  <c r="H21"/>
  <c r="G21"/>
  <c r="G22" s="1"/>
  <c r="F21"/>
  <c r="F22" s="1"/>
  <c r="E21"/>
  <c r="D21"/>
  <c r="C21"/>
  <c r="C22" s="1"/>
  <c r="B21"/>
  <c r="B22" s="1"/>
  <c r="A21"/>
  <c r="Q20"/>
  <c r="A20"/>
  <c r="U19"/>
  <c r="T19"/>
  <c r="N22" s="1"/>
  <c r="N19"/>
  <c r="A19"/>
  <c r="I18"/>
  <c r="I26" s="1"/>
  <c r="I34" s="1"/>
  <c r="I42" s="1"/>
  <c r="I50" s="1"/>
  <c r="I58" s="1"/>
  <c r="I66" s="1"/>
  <c r="I74" s="1"/>
  <c r="I82" s="1"/>
  <c r="I90" s="1"/>
  <c r="I98" s="1"/>
  <c r="I106" s="1"/>
  <c r="I114" s="1"/>
  <c r="I122" s="1"/>
  <c r="I130" s="1"/>
  <c r="I138" s="1"/>
  <c r="I146" s="1"/>
  <c r="I154" s="1"/>
  <c r="I162" s="1"/>
  <c r="I170" s="1"/>
  <c r="I178" s="1"/>
  <c r="I186" s="1"/>
  <c r="I194" s="1"/>
  <c r="I202" s="1"/>
  <c r="I210" s="1"/>
  <c r="I218" s="1"/>
  <c r="I226" s="1"/>
  <c r="I234" s="1"/>
  <c r="I242" s="1"/>
  <c r="I250" s="1"/>
  <c r="I258" s="1"/>
  <c r="I266" s="1"/>
  <c r="I274" s="1"/>
  <c r="I282" s="1"/>
  <c r="I290" s="1"/>
  <c r="I298" s="1"/>
  <c r="I306" s="1"/>
  <c r="I314" s="1"/>
  <c r="I322" s="1"/>
  <c r="I330" s="1"/>
  <c r="I338" s="1"/>
  <c r="E18"/>
  <c r="E26" s="1"/>
  <c r="E34" s="1"/>
  <c r="E42" s="1"/>
  <c r="E50" s="1"/>
  <c r="E58" s="1"/>
  <c r="E66" s="1"/>
  <c r="E74" s="1"/>
  <c r="E82" s="1"/>
  <c r="E90" s="1"/>
  <c r="E98" s="1"/>
  <c r="E106" s="1"/>
  <c r="E114" s="1"/>
  <c r="E122" s="1"/>
  <c r="E130" s="1"/>
  <c r="E138" s="1"/>
  <c r="E146" s="1"/>
  <c r="E154" s="1"/>
  <c r="E162" s="1"/>
  <c r="E170" s="1"/>
  <c r="E178" s="1"/>
  <c r="E186" s="1"/>
  <c r="E194" s="1"/>
  <c r="E202" s="1"/>
  <c r="E210" s="1"/>
  <c r="E218" s="1"/>
  <c r="E226" s="1"/>
  <c r="E234" s="1"/>
  <c r="E242" s="1"/>
  <c r="E250" s="1"/>
  <c r="E258" s="1"/>
  <c r="E266" s="1"/>
  <c r="E274" s="1"/>
  <c r="E282" s="1"/>
  <c r="E290" s="1"/>
  <c r="E298" s="1"/>
  <c r="E306" s="1"/>
  <c r="E314" s="1"/>
  <c r="E322" s="1"/>
  <c r="E330" s="1"/>
  <c r="E338" s="1"/>
  <c r="N16"/>
  <c r="A16"/>
  <c r="A15"/>
  <c r="K14"/>
  <c r="J14"/>
  <c r="G14"/>
  <c r="F14"/>
  <c r="C14"/>
  <c r="P11" s="1"/>
  <c r="B14"/>
  <c r="A14"/>
  <c r="N13"/>
  <c r="K13"/>
  <c r="J13"/>
  <c r="I13"/>
  <c r="I14" s="1"/>
  <c r="H13"/>
  <c r="H14" s="1"/>
  <c r="G13"/>
  <c r="F13"/>
  <c r="E13"/>
  <c r="E14" s="1"/>
  <c r="D13"/>
  <c r="D14" s="1"/>
  <c r="C13"/>
  <c r="B13"/>
  <c r="A13"/>
  <c r="Q12"/>
  <c r="N12"/>
  <c r="A12"/>
  <c r="U11"/>
  <c r="T11"/>
  <c r="N11"/>
  <c r="A11"/>
  <c r="K10"/>
  <c r="K18" s="1"/>
  <c r="K26" s="1"/>
  <c r="K34" s="1"/>
  <c r="K42" s="1"/>
  <c r="K50" s="1"/>
  <c r="K58" s="1"/>
  <c r="K66" s="1"/>
  <c r="K74" s="1"/>
  <c r="K82" s="1"/>
  <c r="K90" s="1"/>
  <c r="K98" s="1"/>
  <c r="K106" s="1"/>
  <c r="K114" s="1"/>
  <c r="K122" s="1"/>
  <c r="K130" s="1"/>
  <c r="K138" s="1"/>
  <c r="K146" s="1"/>
  <c r="K154" s="1"/>
  <c r="K162" s="1"/>
  <c r="K170" s="1"/>
  <c r="K178" s="1"/>
  <c r="K186" s="1"/>
  <c r="K194" s="1"/>
  <c r="K202" s="1"/>
  <c r="K210" s="1"/>
  <c r="K218" s="1"/>
  <c r="K226" s="1"/>
  <c r="K234" s="1"/>
  <c r="K242" s="1"/>
  <c r="K250" s="1"/>
  <c r="K258" s="1"/>
  <c r="K266" s="1"/>
  <c r="K274" s="1"/>
  <c r="K282" s="1"/>
  <c r="K290" s="1"/>
  <c r="K298" s="1"/>
  <c r="K306" s="1"/>
  <c r="K314" s="1"/>
  <c r="K322" s="1"/>
  <c r="K330" s="1"/>
  <c r="K338" s="1"/>
  <c r="J10"/>
  <c r="J18" s="1"/>
  <c r="J26" s="1"/>
  <c r="J34" s="1"/>
  <c r="J42" s="1"/>
  <c r="J50" s="1"/>
  <c r="J58" s="1"/>
  <c r="J66" s="1"/>
  <c r="J74" s="1"/>
  <c r="J82" s="1"/>
  <c r="J90" s="1"/>
  <c r="J98" s="1"/>
  <c r="J106" s="1"/>
  <c r="J114" s="1"/>
  <c r="J122" s="1"/>
  <c r="J130" s="1"/>
  <c r="J138" s="1"/>
  <c r="J146" s="1"/>
  <c r="J154" s="1"/>
  <c r="J162" s="1"/>
  <c r="J170" s="1"/>
  <c r="J178" s="1"/>
  <c r="J186" s="1"/>
  <c r="J194" s="1"/>
  <c r="J202" s="1"/>
  <c r="J210" s="1"/>
  <c r="J218" s="1"/>
  <c r="J226" s="1"/>
  <c r="J234" s="1"/>
  <c r="J242" s="1"/>
  <c r="J250" s="1"/>
  <c r="J258" s="1"/>
  <c r="J266" s="1"/>
  <c r="J274" s="1"/>
  <c r="J282" s="1"/>
  <c r="J290" s="1"/>
  <c r="J298" s="1"/>
  <c r="J306" s="1"/>
  <c r="J314" s="1"/>
  <c r="J322" s="1"/>
  <c r="J330" s="1"/>
  <c r="J338" s="1"/>
  <c r="I10"/>
  <c r="H10"/>
  <c r="H18" s="1"/>
  <c r="H26" s="1"/>
  <c r="H34" s="1"/>
  <c r="H42" s="1"/>
  <c r="H50" s="1"/>
  <c r="H58" s="1"/>
  <c r="H66" s="1"/>
  <c r="H74" s="1"/>
  <c r="H82" s="1"/>
  <c r="H90" s="1"/>
  <c r="H98" s="1"/>
  <c r="H106" s="1"/>
  <c r="H114" s="1"/>
  <c r="H122" s="1"/>
  <c r="H130" s="1"/>
  <c r="H138" s="1"/>
  <c r="H146" s="1"/>
  <c r="H154" s="1"/>
  <c r="H162" s="1"/>
  <c r="H170" s="1"/>
  <c r="H178" s="1"/>
  <c r="H186" s="1"/>
  <c r="H194" s="1"/>
  <c r="H202" s="1"/>
  <c r="H210" s="1"/>
  <c r="H218" s="1"/>
  <c r="H226" s="1"/>
  <c r="H234" s="1"/>
  <c r="H242" s="1"/>
  <c r="H250" s="1"/>
  <c r="H258" s="1"/>
  <c r="H266" s="1"/>
  <c r="H274" s="1"/>
  <c r="H282" s="1"/>
  <c r="H290" s="1"/>
  <c r="H298" s="1"/>
  <c r="H306" s="1"/>
  <c r="H314" s="1"/>
  <c r="H322" s="1"/>
  <c r="H330" s="1"/>
  <c r="H338" s="1"/>
  <c r="G10"/>
  <c r="G18" s="1"/>
  <c r="G26" s="1"/>
  <c r="G34" s="1"/>
  <c r="G42" s="1"/>
  <c r="G50" s="1"/>
  <c r="G58" s="1"/>
  <c r="G66" s="1"/>
  <c r="G74" s="1"/>
  <c r="G82" s="1"/>
  <c r="G90" s="1"/>
  <c r="G98" s="1"/>
  <c r="G106" s="1"/>
  <c r="G114" s="1"/>
  <c r="G122" s="1"/>
  <c r="G130" s="1"/>
  <c r="G138" s="1"/>
  <c r="G146" s="1"/>
  <c r="G154" s="1"/>
  <c r="G162" s="1"/>
  <c r="G170" s="1"/>
  <c r="G178" s="1"/>
  <c r="G186" s="1"/>
  <c r="G194" s="1"/>
  <c r="G202" s="1"/>
  <c r="G210" s="1"/>
  <c r="G218" s="1"/>
  <c r="G226" s="1"/>
  <c r="G234" s="1"/>
  <c r="G242" s="1"/>
  <c r="G250" s="1"/>
  <c r="G258" s="1"/>
  <c r="G266" s="1"/>
  <c r="G274" s="1"/>
  <c r="G282" s="1"/>
  <c r="G290" s="1"/>
  <c r="G298" s="1"/>
  <c r="G306" s="1"/>
  <c r="G314" s="1"/>
  <c r="G322" s="1"/>
  <c r="G330" s="1"/>
  <c r="G338" s="1"/>
  <c r="F10"/>
  <c r="F18" s="1"/>
  <c r="F26" s="1"/>
  <c r="F34" s="1"/>
  <c r="F42" s="1"/>
  <c r="F50" s="1"/>
  <c r="F58" s="1"/>
  <c r="F66" s="1"/>
  <c r="F74" s="1"/>
  <c r="F82" s="1"/>
  <c r="F90" s="1"/>
  <c r="F98" s="1"/>
  <c r="F106" s="1"/>
  <c r="F114" s="1"/>
  <c r="F122" s="1"/>
  <c r="F130" s="1"/>
  <c r="F138" s="1"/>
  <c r="F146" s="1"/>
  <c r="F154" s="1"/>
  <c r="F162" s="1"/>
  <c r="F170" s="1"/>
  <c r="F178" s="1"/>
  <c r="F186" s="1"/>
  <c r="F194" s="1"/>
  <c r="F202" s="1"/>
  <c r="F210" s="1"/>
  <c r="F218" s="1"/>
  <c r="F226" s="1"/>
  <c r="F234" s="1"/>
  <c r="F242" s="1"/>
  <c r="F250" s="1"/>
  <c r="F258" s="1"/>
  <c r="F266" s="1"/>
  <c r="F274" s="1"/>
  <c r="F282" s="1"/>
  <c r="F290" s="1"/>
  <c r="F298" s="1"/>
  <c r="F306" s="1"/>
  <c r="F314" s="1"/>
  <c r="F322" s="1"/>
  <c r="F330" s="1"/>
  <c r="F338" s="1"/>
  <c r="E10"/>
  <c r="D10"/>
  <c r="D18" s="1"/>
  <c r="D26" s="1"/>
  <c r="D34" s="1"/>
  <c r="D42" s="1"/>
  <c r="D50" s="1"/>
  <c r="D58" s="1"/>
  <c r="D66" s="1"/>
  <c r="D74" s="1"/>
  <c r="D82" s="1"/>
  <c r="D90" s="1"/>
  <c r="D98" s="1"/>
  <c r="D106" s="1"/>
  <c r="D114" s="1"/>
  <c r="D122" s="1"/>
  <c r="D130" s="1"/>
  <c r="D138" s="1"/>
  <c r="D146" s="1"/>
  <c r="D154" s="1"/>
  <c r="D162" s="1"/>
  <c r="D170" s="1"/>
  <c r="D178" s="1"/>
  <c r="D186" s="1"/>
  <c r="D194" s="1"/>
  <c r="D202" s="1"/>
  <c r="D210" s="1"/>
  <c r="D218" s="1"/>
  <c r="D226" s="1"/>
  <c r="D234" s="1"/>
  <c r="D242" s="1"/>
  <c r="D250" s="1"/>
  <c r="D258" s="1"/>
  <c r="D266" s="1"/>
  <c r="D274" s="1"/>
  <c r="D282" s="1"/>
  <c r="D290" s="1"/>
  <c r="D298" s="1"/>
  <c r="D306" s="1"/>
  <c r="D314" s="1"/>
  <c r="D322" s="1"/>
  <c r="D330" s="1"/>
  <c r="D338" s="1"/>
  <c r="C10"/>
  <c r="C18" s="1"/>
  <c r="C26" s="1"/>
  <c r="C34" s="1"/>
  <c r="C42" s="1"/>
  <c r="C50" s="1"/>
  <c r="C58" s="1"/>
  <c r="C66" s="1"/>
  <c r="C74" s="1"/>
  <c r="C82" s="1"/>
  <c r="C90" s="1"/>
  <c r="C98" s="1"/>
  <c r="C106" s="1"/>
  <c r="C114" s="1"/>
  <c r="C122" s="1"/>
  <c r="C130" s="1"/>
  <c r="C138" s="1"/>
  <c r="C146" s="1"/>
  <c r="C154" s="1"/>
  <c r="C162" s="1"/>
  <c r="C170" s="1"/>
  <c r="C178" s="1"/>
  <c r="C186" s="1"/>
  <c r="C194" s="1"/>
  <c r="C202" s="1"/>
  <c r="C210" s="1"/>
  <c r="C218" s="1"/>
  <c r="C226" s="1"/>
  <c r="C234" s="1"/>
  <c r="C242" s="1"/>
  <c r="C250" s="1"/>
  <c r="C258" s="1"/>
  <c r="C266" s="1"/>
  <c r="C274" s="1"/>
  <c r="C282" s="1"/>
  <c r="C290" s="1"/>
  <c r="C298" s="1"/>
  <c r="C306" s="1"/>
  <c r="C314" s="1"/>
  <c r="C322" s="1"/>
  <c r="C330" s="1"/>
  <c r="C338" s="1"/>
  <c r="B10"/>
  <c r="B18" s="1"/>
  <c r="B26" s="1"/>
  <c r="B34" s="1"/>
  <c r="B42" s="1"/>
  <c r="B50" s="1"/>
  <c r="B58" s="1"/>
  <c r="B66" s="1"/>
  <c r="B74" s="1"/>
  <c r="B82" s="1"/>
  <c r="B90" s="1"/>
  <c r="B98" s="1"/>
  <c r="B106" s="1"/>
  <c r="B114" s="1"/>
  <c r="B122" s="1"/>
  <c r="B130" s="1"/>
  <c r="B138" s="1"/>
  <c r="B146" s="1"/>
  <c r="B154" s="1"/>
  <c r="B162" s="1"/>
  <c r="B170" s="1"/>
  <c r="B178" s="1"/>
  <c r="B186" s="1"/>
  <c r="B194" s="1"/>
  <c r="B202" s="1"/>
  <c r="B210" s="1"/>
  <c r="B218" s="1"/>
  <c r="B226" s="1"/>
  <c r="B234" s="1"/>
  <c r="B242" s="1"/>
  <c r="B250" s="1"/>
  <c r="B258" s="1"/>
  <c r="B266" s="1"/>
  <c r="B274" s="1"/>
  <c r="B282" s="1"/>
  <c r="B290" s="1"/>
  <c r="B298" s="1"/>
  <c r="B306" s="1"/>
  <c r="B314" s="1"/>
  <c r="B322" s="1"/>
  <c r="B330" s="1"/>
  <c r="B338" s="1"/>
  <c r="N8"/>
  <c r="A8"/>
  <c r="O6"/>
  <c r="S5"/>
  <c r="K5"/>
  <c r="K6" s="1"/>
  <c r="S4"/>
  <c r="Q4"/>
  <c r="K4"/>
  <c r="J4"/>
  <c r="I4"/>
  <c r="H4"/>
  <c r="G4"/>
  <c r="F4"/>
  <c r="E4"/>
  <c r="D4"/>
  <c r="C4"/>
  <c r="B4"/>
  <c r="T3"/>
  <c r="K3"/>
  <c r="J3"/>
  <c r="J5" s="1"/>
  <c r="J6" s="1"/>
  <c r="I3"/>
  <c r="I5" s="1"/>
  <c r="I6" s="1"/>
  <c r="H3"/>
  <c r="H5" s="1"/>
  <c r="H6" s="1"/>
  <c r="G3"/>
  <c r="G5" s="1"/>
  <c r="G6" s="1"/>
  <c r="F3"/>
  <c r="F5" s="1"/>
  <c r="F6" s="1"/>
  <c r="E3"/>
  <c r="E5" s="1"/>
  <c r="E6" s="1"/>
  <c r="D3"/>
  <c r="D5" s="1"/>
  <c r="D6" s="1"/>
  <c r="C3"/>
  <c r="C5" s="1"/>
  <c r="C6" s="1"/>
  <c r="B3"/>
  <c r="B5" s="1"/>
  <c r="B6" s="1"/>
  <c r="A1"/>
  <c r="N14" l="1"/>
  <c r="P13"/>
  <c r="P61"/>
  <c r="R11"/>
  <c r="N46"/>
  <c r="P45"/>
  <c r="P59"/>
  <c r="N38"/>
  <c r="P43"/>
  <c r="R43" s="1"/>
  <c r="U107"/>
  <c r="N107" s="1"/>
  <c r="R107" s="1"/>
  <c r="P107"/>
  <c r="P109"/>
  <c r="N20"/>
  <c r="R20" s="1"/>
  <c r="P21"/>
  <c r="P5" s="1"/>
  <c r="N36"/>
  <c r="P37"/>
  <c r="R51"/>
  <c r="N52"/>
  <c r="P53"/>
  <c r="R67"/>
  <c r="N68"/>
  <c r="P69"/>
  <c r="P75"/>
  <c r="P85"/>
  <c r="P133"/>
  <c r="P147"/>
  <c r="P12"/>
  <c r="R12" s="1"/>
  <c r="R13"/>
  <c r="P19"/>
  <c r="P3" s="1"/>
  <c r="N21"/>
  <c r="P28"/>
  <c r="R29"/>
  <c r="P35"/>
  <c r="R35" s="1"/>
  <c r="N37"/>
  <c r="R37" s="1"/>
  <c r="P44"/>
  <c r="R44" s="1"/>
  <c r="R45"/>
  <c r="P51"/>
  <c r="R52"/>
  <c r="N53"/>
  <c r="P60"/>
  <c r="R60" s="1"/>
  <c r="N62"/>
  <c r="R61" s="1"/>
  <c r="P67"/>
  <c r="R68"/>
  <c r="N69"/>
  <c r="N110"/>
  <c r="N126"/>
  <c r="P149"/>
  <c r="U91"/>
  <c r="N91"/>
  <c r="N93"/>
  <c r="R92"/>
  <c r="P91"/>
  <c r="P93"/>
  <c r="N92"/>
  <c r="R91"/>
  <c r="U75"/>
  <c r="N75"/>
  <c r="P77"/>
  <c r="N76"/>
  <c r="R75"/>
  <c r="U3"/>
  <c r="P20"/>
  <c r="P4" s="1"/>
  <c r="R21"/>
  <c r="P36"/>
  <c r="R36" s="1"/>
  <c r="P52"/>
  <c r="R53"/>
  <c r="P68"/>
  <c r="R76"/>
  <c r="N77"/>
  <c r="N78"/>
  <c r="R93"/>
  <c r="N94"/>
  <c r="P131"/>
  <c r="P163"/>
  <c r="U83"/>
  <c r="N85" s="1"/>
  <c r="N99"/>
  <c r="U99"/>
  <c r="N115"/>
  <c r="U115"/>
  <c r="P125"/>
  <c r="N131"/>
  <c r="U131"/>
  <c r="N133" s="1"/>
  <c r="P141"/>
  <c r="N147"/>
  <c r="U147"/>
  <c r="N149" s="1"/>
  <c r="P157"/>
  <c r="U163"/>
  <c r="N165" s="1"/>
  <c r="R165" s="1"/>
  <c r="P173"/>
  <c r="N179"/>
  <c r="U179"/>
  <c r="N181" s="1"/>
  <c r="R181" s="1"/>
  <c r="R187"/>
  <c r="N188"/>
  <c r="P189"/>
  <c r="N195"/>
  <c r="U195"/>
  <c r="N197" s="1"/>
  <c r="R197" s="1"/>
  <c r="R203"/>
  <c r="N204"/>
  <c r="P205"/>
  <c r="N211"/>
  <c r="U211"/>
  <c r="R219"/>
  <c r="N220"/>
  <c r="P221"/>
  <c r="N227"/>
  <c r="U227"/>
  <c r="R235"/>
  <c r="N236"/>
  <c r="P237"/>
  <c r="N243"/>
  <c r="U243"/>
  <c r="R251"/>
  <c r="N252"/>
  <c r="P253"/>
  <c r="N259"/>
  <c r="U259"/>
  <c r="R267"/>
  <c r="N268"/>
  <c r="P269"/>
  <c r="N275"/>
  <c r="U275"/>
  <c r="R283"/>
  <c r="N284"/>
  <c r="P285"/>
  <c r="N291"/>
  <c r="U291"/>
  <c r="R299"/>
  <c r="N300"/>
  <c r="P301"/>
  <c r="N307"/>
  <c r="U307"/>
  <c r="N323"/>
  <c r="U323"/>
  <c r="P84"/>
  <c r="R85"/>
  <c r="N86"/>
  <c r="P100"/>
  <c r="R101"/>
  <c r="N102"/>
  <c r="P116"/>
  <c r="R117"/>
  <c r="N118"/>
  <c r="P123"/>
  <c r="P132"/>
  <c r="R133"/>
  <c r="N134"/>
  <c r="P139"/>
  <c r="P148"/>
  <c r="N150"/>
  <c r="R149" s="1"/>
  <c r="P155"/>
  <c r="P164"/>
  <c r="N166"/>
  <c r="P180"/>
  <c r="N182"/>
  <c r="R188"/>
  <c r="N189"/>
  <c r="P196"/>
  <c r="N198"/>
  <c r="R204"/>
  <c r="N205"/>
  <c r="P212"/>
  <c r="R213"/>
  <c r="N214"/>
  <c r="R220"/>
  <c r="N221"/>
  <c r="P228"/>
  <c r="R229"/>
  <c r="N230"/>
  <c r="R236"/>
  <c r="N237"/>
  <c r="P244"/>
  <c r="R245"/>
  <c r="N246"/>
  <c r="R252"/>
  <c r="N253"/>
  <c r="P260"/>
  <c r="R261"/>
  <c r="N262"/>
  <c r="N269"/>
  <c r="P276"/>
  <c r="R277"/>
  <c r="N278"/>
  <c r="P292"/>
  <c r="R293"/>
  <c r="N294"/>
  <c r="P308"/>
  <c r="R309"/>
  <c r="N310"/>
  <c r="P324"/>
  <c r="R325"/>
  <c r="N326"/>
  <c r="P340"/>
  <c r="R341"/>
  <c r="N342"/>
  <c r="N84"/>
  <c r="R84" s="1"/>
  <c r="R99"/>
  <c r="N100"/>
  <c r="R115"/>
  <c r="N116"/>
  <c r="U123"/>
  <c r="N124" s="1"/>
  <c r="R124" s="1"/>
  <c r="R131"/>
  <c r="N132"/>
  <c r="R132" s="1"/>
  <c r="U139"/>
  <c r="N141" s="1"/>
  <c r="R141" s="1"/>
  <c r="R147"/>
  <c r="N148"/>
  <c r="R148" s="1"/>
  <c r="U155"/>
  <c r="N156" s="1"/>
  <c r="R156" s="1"/>
  <c r="N164"/>
  <c r="P165"/>
  <c r="U171"/>
  <c r="N172" s="1"/>
  <c r="R172" s="1"/>
  <c r="N180"/>
  <c r="P181"/>
  <c r="N187"/>
  <c r="U187"/>
  <c r="N196"/>
  <c r="P197"/>
  <c r="N203"/>
  <c r="U203"/>
  <c r="R211"/>
  <c r="N212"/>
  <c r="P213"/>
  <c r="N219"/>
  <c r="U219"/>
  <c r="R227"/>
  <c r="N228"/>
  <c r="P229"/>
  <c r="N235"/>
  <c r="U235"/>
  <c r="R243"/>
  <c r="N244"/>
  <c r="P245"/>
  <c r="N251"/>
  <c r="U251"/>
  <c r="R259"/>
  <c r="N260"/>
  <c r="P261"/>
  <c r="N267"/>
  <c r="U267"/>
  <c r="R275"/>
  <c r="N276"/>
  <c r="P277"/>
  <c r="N283"/>
  <c r="U283"/>
  <c r="R291"/>
  <c r="N292"/>
  <c r="P293"/>
  <c r="N299"/>
  <c r="U299"/>
  <c r="R307"/>
  <c r="N308"/>
  <c r="P309"/>
  <c r="N315"/>
  <c r="U315"/>
  <c r="R323"/>
  <c r="N324"/>
  <c r="P325"/>
  <c r="N331"/>
  <c r="U331"/>
  <c r="R339"/>
  <c r="N340"/>
  <c r="P341"/>
  <c r="P124"/>
  <c r="P140"/>
  <c r="P156"/>
  <c r="R164"/>
  <c r="P172"/>
  <c r="P179"/>
  <c r="R179" s="1"/>
  <c r="R180"/>
  <c r="P188"/>
  <c r="R189"/>
  <c r="P195"/>
  <c r="R195" s="1"/>
  <c r="R196"/>
  <c r="P204"/>
  <c r="R205"/>
  <c r="P211"/>
  <c r="R212"/>
  <c r="P220"/>
  <c r="R221"/>
  <c r="P227"/>
  <c r="R228"/>
  <c r="P236"/>
  <c r="R237"/>
  <c r="P243"/>
  <c r="R244"/>
  <c r="P252"/>
  <c r="R253"/>
  <c r="P259"/>
  <c r="R260"/>
  <c r="P268"/>
  <c r="R269"/>
  <c r="P275"/>
  <c r="R276"/>
  <c r="P284"/>
  <c r="R285"/>
  <c r="P291"/>
  <c r="R292"/>
  <c r="P300"/>
  <c r="R301"/>
  <c r="P307"/>
  <c r="R308"/>
  <c r="P316"/>
  <c r="R317"/>
  <c r="P323"/>
  <c r="R324"/>
  <c r="P332"/>
  <c r="R333"/>
  <c r="P339"/>
  <c r="R340"/>
  <c r="N155" l="1"/>
  <c r="R155" s="1"/>
  <c r="N139"/>
  <c r="R139" s="1"/>
  <c r="N123"/>
  <c r="R123" s="1"/>
  <c r="N157"/>
  <c r="R157" s="1"/>
  <c r="N125"/>
  <c r="R125" s="1"/>
  <c r="N163"/>
  <c r="R163" s="1"/>
  <c r="R19"/>
  <c r="N108"/>
  <c r="R108" s="1"/>
  <c r="N109"/>
  <c r="R109" s="1"/>
  <c r="N171"/>
  <c r="R171" s="1"/>
  <c r="N173"/>
  <c r="R173" s="1"/>
  <c r="N140"/>
  <c r="R140" s="1"/>
  <c r="N83"/>
  <c r="N4"/>
  <c r="R59"/>
  <c r="N5" l="1"/>
  <c r="N3"/>
  <c r="R83"/>
  <c r="R5" l="1"/>
  <c r="N6"/>
  <c r="R4" s="1"/>
  <c r="R3" l="1"/>
</calcChain>
</file>

<file path=xl/sharedStrings.xml><?xml version="1.0" encoding="utf-8"?>
<sst xmlns="http://schemas.openxmlformats.org/spreadsheetml/2006/main" count="700" uniqueCount="70">
  <si>
    <t>№ серии</t>
  </si>
  <si>
    <t>N</t>
  </si>
  <si>
    <t>ПИЭ19-3</t>
  </si>
  <si>
    <t>Рожков</t>
  </si>
  <si>
    <t>Андрей Александрович</t>
  </si>
  <si>
    <t>Серебренников</t>
  </si>
  <si>
    <t>Денис Михайлович</t>
  </si>
  <si>
    <t>Серов</t>
  </si>
  <si>
    <t>Алексей Дмитриевич</t>
  </si>
  <si>
    <t>Скаредина</t>
  </si>
  <si>
    <t>Елизавета Павловна</t>
  </si>
  <si>
    <t>Скляров</t>
  </si>
  <si>
    <t>Андрей Эльшанович</t>
  </si>
  <si>
    <t>Соловьев</t>
  </si>
  <si>
    <t>Егор Дмитриевич</t>
  </si>
  <si>
    <t>Старкова</t>
  </si>
  <si>
    <t>Анастасия Анатольевна</t>
  </si>
  <si>
    <t>Тамман</t>
  </si>
  <si>
    <t>Кирилл Витальевич</t>
  </si>
  <si>
    <t>Третьяк</t>
  </si>
  <si>
    <t>Владимир Юрьевич</t>
  </si>
  <si>
    <t>Туклебаев</t>
  </si>
  <si>
    <t>Константин Александрович</t>
  </si>
  <si>
    <t>Турсинбоев</t>
  </si>
  <si>
    <t>Исломжон Зохид угли</t>
  </si>
  <si>
    <t>Тушков</t>
  </si>
  <si>
    <t>Игорь Сергеевич</t>
  </si>
  <si>
    <t>Украинец</t>
  </si>
  <si>
    <t>Дмитрий Геннадиевич</t>
  </si>
  <si>
    <t>Федоров</t>
  </si>
  <si>
    <t>Даниил Викторович</t>
  </si>
  <si>
    <t>Хамдамбеков</t>
  </si>
  <si>
    <t>Самандорбек Акбарбекович</t>
  </si>
  <si>
    <t>Хлебов</t>
  </si>
  <si>
    <t>Александр Андреевич</t>
  </si>
  <si>
    <t>Холов</t>
  </si>
  <si>
    <t>Давид Алибоевич</t>
  </si>
  <si>
    <t>Худорожков</t>
  </si>
  <si>
    <t>Александр Викторович</t>
  </si>
  <si>
    <t>Чернышов</t>
  </si>
  <si>
    <t>Андрей Алексеевич</t>
  </si>
  <si>
    <t>Чуланова</t>
  </si>
  <si>
    <t>Екатерина Владимировна</t>
  </si>
  <si>
    <t>Шаидова</t>
  </si>
  <si>
    <t>Насиба Абдрашитовна</t>
  </si>
  <si>
    <t>Шамратов</t>
  </si>
  <si>
    <t>Роман Алексеевич</t>
  </si>
  <si>
    <t>Юрьев</t>
  </si>
  <si>
    <t>Максим Сергеевич</t>
  </si>
  <si>
    <t>Якимова</t>
  </si>
  <si>
    <t>Елизавета Аркадьевна</t>
  </si>
  <si>
    <t>к-во "орлов" при1-м  броске</t>
  </si>
  <si>
    <t>к-во "орлов" при 2-м  броске</t>
  </si>
  <si>
    <t>Число начисленных баллов</t>
  </si>
  <si>
    <t>2 балла за орла при 1-м броске, 1 за орла при втором</t>
  </si>
  <si>
    <t>H1</t>
  </si>
  <si>
    <t>H2</t>
  </si>
  <si>
    <t>H3</t>
  </si>
  <si>
    <t>10*N</t>
  </si>
  <si>
    <t>p(Hi)</t>
  </si>
  <si>
    <t>p(A)</t>
  </si>
  <si>
    <t>w(Hi)</t>
  </si>
  <si>
    <t>w(A)</t>
  </si>
  <si>
    <t>w(A/Hi)</t>
  </si>
  <si>
    <t>p(A/Hi)</t>
  </si>
  <si>
    <t>w(Hi/A)</t>
  </si>
  <si>
    <t>p(Hi/A)</t>
  </si>
  <si>
    <t>1, если начислено &lt;4 баллов</t>
  </si>
  <si>
    <t>Изменять можно только желтые ячейки!</t>
  </si>
  <si>
    <t xml:space="preserve"> 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</si>
</sst>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4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49" fontId="0" fillId="0" borderId="1" xfId="0" applyNumberFormat="1" applyFont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1" fillId="2" borderId="4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8" xfId="0" applyFont="1" applyBorder="1"/>
    <xf numFmtId="0" fontId="2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2" xfId="0" applyFont="1" applyBorder="1"/>
    <xf numFmtId="0" fontId="8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9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21" xfId="0" applyFont="1" applyBorder="1" applyAlignmen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/>
    <xf numFmtId="0" fontId="5" fillId="0" borderId="0" xfId="0" applyFont="1"/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WFullProbabilThmBeyesA-IVT19-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ула Байеса"/>
      <sheetName val="Название и список группы"/>
    </sheetNames>
    <sheetDataSet>
      <sheetData sheetId="0"/>
      <sheetData sheetId="1">
        <row r="1">
          <cell r="A1" t="str">
            <v>ИВТ19-3</v>
          </cell>
        </row>
        <row r="2">
          <cell r="A2" t="str">
            <v>Ахаррам</v>
          </cell>
          <cell r="B2" t="str">
            <v>Юнесс</v>
          </cell>
        </row>
        <row r="3">
          <cell r="A3" t="str">
            <v>Дауд</v>
          </cell>
          <cell r="B3" t="str">
            <v>Мохамед Оссама Мохамед Абдраббу</v>
          </cell>
        </row>
        <row r="4">
          <cell r="A4" t="str">
            <v>Дехиби</v>
          </cell>
          <cell r="B4" t="str">
            <v>Хишем</v>
          </cell>
        </row>
        <row r="5">
          <cell r="A5" t="str">
            <v>Исмаили</v>
          </cell>
          <cell r="B5" t="str">
            <v>Исмаил</v>
          </cell>
        </row>
        <row r="6">
          <cell r="A6" t="str">
            <v>Камалов</v>
          </cell>
          <cell r="B6" t="str">
            <v>Владислав Валерьевич</v>
          </cell>
        </row>
        <row r="7">
          <cell r="A7" t="str">
            <v>Касымов</v>
          </cell>
          <cell r="B7" t="str">
            <v>Мухаммад Анварджонович</v>
          </cell>
        </row>
        <row r="8">
          <cell r="A8" t="str">
            <v>Лотфи</v>
          </cell>
          <cell r="B8" t="str">
            <v>Мохамед</v>
          </cell>
        </row>
        <row r="9">
          <cell r="A9" t="str">
            <v>Мохамед Ахмед Нурелдин Саид</v>
          </cell>
          <cell r="B9" t="str">
            <v>Махмуд Ахмед Нурелдин</v>
          </cell>
        </row>
        <row r="10">
          <cell r="A10" t="str">
            <v>Петрова</v>
          </cell>
          <cell r="B10" t="str">
            <v>Ольга Александровна</v>
          </cell>
        </row>
        <row r="11">
          <cell r="A11" t="str">
            <v>Подшивалов</v>
          </cell>
          <cell r="B11" t="str">
            <v>Данил Дмитриевич</v>
          </cell>
        </row>
        <row r="12">
          <cell r="A12" t="str">
            <v>Потапов</v>
          </cell>
          <cell r="B12" t="str">
            <v>Иван Николаевич</v>
          </cell>
        </row>
        <row r="13">
          <cell r="A13" t="str">
            <v>Романцов</v>
          </cell>
          <cell r="B13" t="str">
            <v>Павел Петрович</v>
          </cell>
        </row>
        <row r="14">
          <cell r="A14" t="str">
            <v>Рысаев</v>
          </cell>
          <cell r="B14" t="str">
            <v>Дамир Ринатович</v>
          </cell>
        </row>
        <row r="15">
          <cell r="A15" t="str">
            <v>Саркеев</v>
          </cell>
          <cell r="B15" t="str">
            <v>Дмитрий Сергеевич</v>
          </cell>
        </row>
        <row r="16">
          <cell r="A16" t="str">
            <v>Саханчук</v>
          </cell>
          <cell r="B16" t="str">
            <v>Захар Олегович</v>
          </cell>
        </row>
        <row r="17">
          <cell r="A17" t="str">
            <v>Селеменчук</v>
          </cell>
          <cell r="B17" t="str">
            <v>Максим Атифович</v>
          </cell>
        </row>
        <row r="18">
          <cell r="A18" t="str">
            <v>Семашко</v>
          </cell>
          <cell r="B18" t="str">
            <v>Юлия Алексеевна</v>
          </cell>
        </row>
        <row r="19">
          <cell r="A19" t="str">
            <v>Соколов</v>
          </cell>
          <cell r="B19" t="str">
            <v>Павел Дмитриевич</v>
          </cell>
        </row>
        <row r="20">
          <cell r="A20" t="str">
            <v>Титов</v>
          </cell>
          <cell r="B20" t="str">
            <v>Дмитрий Михайлович</v>
          </cell>
        </row>
        <row r="21">
          <cell r="A21" t="str">
            <v>Тиханов</v>
          </cell>
          <cell r="B21" t="str">
            <v>Владислав Михайлович</v>
          </cell>
        </row>
        <row r="22">
          <cell r="A22" t="str">
            <v>Тюленев</v>
          </cell>
          <cell r="B22" t="str">
            <v>Данил Андреевич</v>
          </cell>
        </row>
        <row r="23">
          <cell r="A23" t="str">
            <v>Фоменко</v>
          </cell>
          <cell r="B23" t="str">
            <v>Валерия Алексеевна</v>
          </cell>
        </row>
        <row r="24">
          <cell r="A24" t="str">
            <v>Шершнев</v>
          </cell>
          <cell r="B24" t="str">
            <v>Алексей Алексеевич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43"/>
  <sheetViews>
    <sheetView tabSelected="1" workbookViewId="0">
      <selection sqref="A1:XFD1048576"/>
    </sheetView>
  </sheetViews>
  <sheetFormatPr defaultColWidth="37.28515625" defaultRowHeight="18"/>
  <cols>
    <col min="1" max="1" width="40.42578125" style="1" customWidth="1"/>
    <col min="2" max="10" width="4.5703125" style="1" customWidth="1"/>
    <col min="11" max="11" width="5.140625" style="1" customWidth="1"/>
    <col min="12" max="12" width="4.5703125" style="1" customWidth="1"/>
    <col min="13" max="13" width="3.28515625" style="1" customWidth="1"/>
    <col min="14" max="14" width="8.85546875" style="1" customWidth="1"/>
    <col min="15" max="15" width="9.28515625" style="1" customWidth="1"/>
    <col min="16" max="19" width="8.7109375" style="1" customWidth="1"/>
    <col min="20" max="20" width="4.7109375" style="1" customWidth="1"/>
    <col min="21" max="21" width="6.85546875" style="1" customWidth="1"/>
    <col min="22" max="24" width="4.7109375" style="1" customWidth="1"/>
    <col min="25" max="16384" width="37.28515625" style="1"/>
  </cols>
  <sheetData>
    <row r="1" spans="1:21" ht="19.5" thickBot="1">
      <c r="A1" s="2" t="str">
        <f>'[1]Название и список группы'!A1</f>
        <v>ИВТ19-3</v>
      </c>
      <c r="B1" s="48" t="s">
        <v>54</v>
      </c>
      <c r="C1" s="48"/>
      <c r="D1" s="48"/>
      <c r="E1" s="48"/>
      <c r="F1" s="48"/>
      <c r="G1" s="48"/>
      <c r="H1" s="48"/>
      <c r="I1" s="48"/>
      <c r="J1" s="48"/>
      <c r="K1" s="48"/>
      <c r="L1" s="37"/>
      <c r="M1" s="37"/>
      <c r="N1" s="43" t="s">
        <v>68</v>
      </c>
      <c r="O1" s="43"/>
      <c r="P1" s="43"/>
      <c r="Q1" s="43"/>
      <c r="R1" s="43"/>
      <c r="S1" s="43"/>
      <c r="U1" s="1">
        <v>10</v>
      </c>
    </row>
    <row r="2" spans="1:21">
      <c r="A2" t="s">
        <v>0</v>
      </c>
      <c r="B2" s="44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2">
        <v>10</v>
      </c>
      <c r="L2" s="45"/>
      <c r="M2" s="45"/>
      <c r="N2" s="28" t="s">
        <v>61</v>
      </c>
      <c r="O2" s="28" t="s">
        <v>59</v>
      </c>
      <c r="P2" s="29" t="s">
        <v>63</v>
      </c>
      <c r="Q2" s="28" t="s">
        <v>64</v>
      </c>
      <c r="R2" s="29" t="s">
        <v>65</v>
      </c>
      <c r="S2" s="28" t="s">
        <v>66</v>
      </c>
      <c r="T2" s="11" t="s">
        <v>1</v>
      </c>
      <c r="U2" s="7" t="s">
        <v>58</v>
      </c>
    </row>
    <row r="3" spans="1:21" ht="18.75">
      <c r="A3" s="8" t="s">
        <v>51</v>
      </c>
      <c r="B3" s="13">
        <f>SUM(B11,B19,B27,B35,B43,B51,B59,B67,B75,B83,B91,B99,B107,B115,B123,B131,B139,B147,B155,B163,B171,B179,B187,B195,B203,B211,B219,B227,B235)+SUM(B243,B251,B259,B267,B275,B283,B291,B299,B307,B315,B323,B331,B339)</f>
        <v>20</v>
      </c>
      <c r="C3" s="46">
        <f t="shared" ref="C3:K4" si="0">SUM(C11,C19,C27,C35,C43,C51,C59,C67,C75,C83,C91,C99,C107,C115,C123,C131,C139,C147,C155,C163,C171,C179,C187,C195,C203,C211,C219,C227,C235)+SUM(C243,C251,C259,C267,C275,C283,C291,C299,C307,C315,C323,C331,C339)</f>
        <v>17</v>
      </c>
      <c r="D3" s="46">
        <f t="shared" si="0"/>
        <v>10</v>
      </c>
      <c r="E3" s="46">
        <f t="shared" si="0"/>
        <v>16</v>
      </c>
      <c r="F3" s="46">
        <f t="shared" si="0"/>
        <v>14</v>
      </c>
      <c r="G3" s="46">
        <f t="shared" si="0"/>
        <v>18</v>
      </c>
      <c r="H3" s="46">
        <f t="shared" si="0"/>
        <v>14</v>
      </c>
      <c r="I3" s="46">
        <f t="shared" si="0"/>
        <v>23</v>
      </c>
      <c r="J3" s="46">
        <f t="shared" si="0"/>
        <v>15</v>
      </c>
      <c r="K3" s="34">
        <f t="shared" si="0"/>
        <v>17</v>
      </c>
      <c r="L3" s="47" t="s">
        <v>55</v>
      </c>
      <c r="M3" s="47">
        <v>2</v>
      </c>
      <c r="N3" s="34">
        <f>(SUM(N11,N19,N27,N35,N43,N51,N59,N67,N75,N83,N91,N99,N107,N115,N123,N131,N139,N147,N155,N163,N171,N179,N187,N195,N203,N211,N219,N227,N235)+SUM(N243,N251,N259,N267,N275,N283,N291,N299,N307,N315,N323,N331,N339))/T3</f>
        <v>0.29374522664006719</v>
      </c>
      <c r="O3" s="20">
        <v>0.25</v>
      </c>
      <c r="P3" s="34">
        <f t="shared" ref="P3" si="1">SUM(P11,P19,P27,P35,P43,P51,P59,P67,P75,P83,P91,P99,P107,P115,P123,P131,P139,P147,P155,P163,P171,P179,P187,P195,P203,P211,P219,P227,P235)+SUM(P243,P251,P259,P267,P275,P283,P291,P299,P307,P315,P323,P331,P339)</f>
        <v>0</v>
      </c>
      <c r="Q3" s="20">
        <v>0</v>
      </c>
      <c r="R3" s="23">
        <f>IF(T3&lt;1,0,N3*P3/N6)</f>
        <v>0</v>
      </c>
      <c r="S3" s="20">
        <v>0</v>
      </c>
      <c r="T3" s="25">
        <f>SUM(T11,T19,T27,T35,T43,T51,T59,T67,T75,T83,T91,T99,T107,T115,T123,T131,T139,T147,T155,T163,T171,T179,T187,T195,T203,T211,T219,T227,T235)+SUM(T243,T251,T259,T267,T275,T283,T291,T299,T307,T315,T323,T331,T339)</f>
        <v>16.000259999999994</v>
      </c>
      <c r="U3" s="8">
        <f>10*T3</f>
        <v>160.00259999999994</v>
      </c>
    </row>
    <row r="4" spans="1:21" ht="18.75">
      <c r="A4" s="8" t="s">
        <v>52</v>
      </c>
      <c r="B4" s="13">
        <f t="shared" ref="B4:K4" si="2">SUM(B12,B20,B28,B36,B44,B52,B60,B68,B76,B84,B92,B100,B108,B116,B124,B132,B140,B148,B156,B164,B172,B180,B188,B196,B204,B212,B220,B228,B236)+SUM(B244,B252,B260,B268,B276,B284,B292,B300,B308,B316,B324,B332,B340)</f>
        <v>16</v>
      </c>
      <c r="C4" s="46">
        <f t="shared" si="0"/>
        <v>16</v>
      </c>
      <c r="D4" s="46">
        <f t="shared" si="0"/>
        <v>17</v>
      </c>
      <c r="E4" s="46">
        <f t="shared" si="0"/>
        <v>12</v>
      </c>
      <c r="F4" s="46">
        <f t="shared" si="0"/>
        <v>10</v>
      </c>
      <c r="G4" s="46">
        <f t="shared" si="0"/>
        <v>15</v>
      </c>
      <c r="H4" s="46">
        <f t="shared" si="2"/>
        <v>11</v>
      </c>
      <c r="I4" s="46">
        <f t="shared" si="2"/>
        <v>15</v>
      </c>
      <c r="J4" s="46">
        <f t="shared" si="2"/>
        <v>23</v>
      </c>
      <c r="K4" s="34">
        <f t="shared" si="2"/>
        <v>23</v>
      </c>
      <c r="L4" s="47" t="s">
        <v>56</v>
      </c>
      <c r="M4" s="47">
        <v>1</v>
      </c>
      <c r="N4" s="34">
        <f>(SUM(N12,N20,N28,N36,N44,N52,N60,N68,N76,N84,N92,N100,N108,N116,N124,N132,N140,N148,N156,N164,N172,N180,N188,N196,N204,N212,N220,N228,N236)+SUM(N244,N252,N260,N268,N276,N284,N292,N300,N308,N316,N324,N332,N340))/T3</f>
        <v>0.43749289074052572</v>
      </c>
      <c r="O4" s="20">
        <v>0.5</v>
      </c>
      <c r="P4" s="34">
        <f>(SUM(P12,P20,P28,P36,P44,P52,P60,P68,P76,P84,P92,P100,P108,P116,P124,P132,P140,P148,P156,P164,P172,P180,P188,P196,P204,P212,P220,P228,P236)+SUM(P244,P252,P260,P268,P276,P284,P292,P300,P308,P316,P324,P332,P340))/T3</f>
        <v>0.66978078272894759</v>
      </c>
      <c r="Q4" s="20">
        <f>3/4</f>
        <v>0.75</v>
      </c>
      <c r="R4" s="23">
        <f>IF(T3&lt;1,0,N4*P4/N6)</f>
        <v>0.52161316490902787</v>
      </c>
      <c r="S4" s="20">
        <f>3/5</f>
        <v>0.6</v>
      </c>
    </row>
    <row r="5" spans="1:21" ht="19.5" thickBot="1">
      <c r="A5" s="30" t="s">
        <v>53</v>
      </c>
      <c r="B5" s="13">
        <f>2*B3+1*B4</f>
        <v>56</v>
      </c>
      <c r="C5" s="13">
        <f t="shared" ref="C5:K5" si="3">2*C3+1*C4</f>
        <v>50</v>
      </c>
      <c r="D5" s="13">
        <f t="shared" si="3"/>
        <v>37</v>
      </c>
      <c r="E5" s="13">
        <f t="shared" si="3"/>
        <v>44</v>
      </c>
      <c r="F5" s="13">
        <f t="shared" si="3"/>
        <v>38</v>
      </c>
      <c r="G5" s="13">
        <f t="shared" si="3"/>
        <v>51</v>
      </c>
      <c r="H5" s="13">
        <f t="shared" si="3"/>
        <v>39</v>
      </c>
      <c r="I5" s="13">
        <f t="shared" si="3"/>
        <v>61</v>
      </c>
      <c r="J5" s="13">
        <f t="shared" si="3"/>
        <v>53</v>
      </c>
      <c r="K5" s="13">
        <f t="shared" si="3"/>
        <v>57</v>
      </c>
      <c r="L5" s="47" t="s">
        <v>57</v>
      </c>
      <c r="M5" s="47">
        <v>0</v>
      </c>
      <c r="N5" s="34">
        <f>(SUM(N13,N21,N29,N37,N45,N53,N61,N69,N77,N85,N93,N101,N109,N117,N125,N133,N141,N149,N157,N165,N173,N181,N189,N197,N205,N213,N221,N229,N237)+SUM(N245,N253,N261,N269,N277,N285,N293,N301,N309,N317,N325,N333,N341))/T3</f>
        <v>0.26874563288346576</v>
      </c>
      <c r="O5" s="21">
        <v>0.25</v>
      </c>
      <c r="P5" s="34">
        <f>(SUM(P13,P21,P29,P37,P45,P53,P61,P69,P77,P85,P93,P101,P109,P117,P125,P133,P141,P149,P157,P165,P173,P181,P189,P197,P205,P213,P221,P229,P237)+SUM(P245,P253,P261,P269,P277,P285,P293,P301,P309,P317,P325,P333,P341))/T3</f>
        <v>0.99998375026405861</v>
      </c>
      <c r="Q5" s="21">
        <v>1</v>
      </c>
      <c r="R5" s="23">
        <f>IF(T3&lt;1,0,N5*P5/N6)</f>
        <v>0.4783868350909723</v>
      </c>
      <c r="S5" s="21">
        <f>2/5</f>
        <v>0.4</v>
      </c>
    </row>
    <row r="6" spans="1:21" ht="18.75">
      <c r="A6" s="30" t="s">
        <v>67</v>
      </c>
      <c r="B6" s="18">
        <f>IF(B5&lt;4,1,0)</f>
        <v>0</v>
      </c>
      <c r="C6" s="18">
        <f t="shared" ref="C6:K6" si="4">IF(C5&lt;4,1,0)</f>
        <v>0</v>
      </c>
      <c r="D6" s="18">
        <f t="shared" si="4"/>
        <v>0</v>
      </c>
      <c r="E6" s="18">
        <f t="shared" si="4"/>
        <v>0</v>
      </c>
      <c r="F6" s="18">
        <f t="shared" si="4"/>
        <v>0</v>
      </c>
      <c r="G6" s="18">
        <f t="shared" si="4"/>
        <v>0</v>
      </c>
      <c r="H6" s="18">
        <f t="shared" si="4"/>
        <v>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2"/>
      <c r="M6" s="2"/>
      <c r="N6" s="34">
        <f>N4*P4+N5*P5</f>
        <v>0.56176559663643522</v>
      </c>
      <c r="O6" s="22">
        <f>5/8</f>
        <v>0.625</v>
      </c>
      <c r="P6" s="35"/>
      <c r="Q6" s="35"/>
      <c r="R6" s="35"/>
      <c r="S6" s="35"/>
    </row>
    <row r="7" spans="1:21" ht="19.5" thickBot="1">
      <c r="A7" s="10"/>
      <c r="B7" s="14"/>
      <c r="C7" s="19"/>
      <c r="D7" s="19"/>
      <c r="E7" s="19"/>
      <c r="F7" s="19"/>
      <c r="G7" s="19"/>
      <c r="H7" s="19"/>
      <c r="I7" s="19"/>
      <c r="J7" s="19"/>
      <c r="K7" s="15"/>
      <c r="L7" s="2"/>
      <c r="M7" s="2"/>
      <c r="N7" s="26" t="s">
        <v>62</v>
      </c>
      <c r="O7" s="27" t="s">
        <v>60</v>
      </c>
      <c r="P7" s="36"/>
      <c r="Q7" s="36"/>
      <c r="R7" s="36"/>
      <c r="S7" s="37"/>
    </row>
    <row r="8" spans="1:21" ht="18.75">
      <c r="A8" s="41" t="str">
        <f>'[1]Название и список группы'!A2</f>
        <v>Ахаррам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2"/>
      <c r="M8" s="32"/>
      <c r="N8" s="40" t="str">
        <f>'[1]Название и список группы'!B2</f>
        <v>Юнесс</v>
      </c>
      <c r="O8" s="40"/>
      <c r="P8" s="40"/>
      <c r="Q8" s="40"/>
      <c r="R8" s="40"/>
      <c r="S8" s="40"/>
      <c r="T8" s="40"/>
      <c r="U8" s="40"/>
    </row>
    <row r="9" spans="1:21" ht="19.5" thickBot="1">
      <c r="A9" s="32"/>
      <c r="B9" s="48" t="s">
        <v>54</v>
      </c>
      <c r="C9" s="48"/>
      <c r="D9" s="48"/>
      <c r="E9" s="48"/>
      <c r="F9" s="48"/>
      <c r="G9" s="48"/>
      <c r="H9" s="48"/>
      <c r="I9" s="48"/>
      <c r="J9" s="48"/>
      <c r="K9" s="48"/>
      <c r="L9" s="32"/>
      <c r="M9" s="32"/>
      <c r="N9" s="43" t="s">
        <v>68</v>
      </c>
      <c r="O9" s="43"/>
      <c r="P9" s="43"/>
      <c r="Q9" s="43"/>
      <c r="R9" s="43"/>
      <c r="S9" s="43"/>
      <c r="T9" s="33"/>
      <c r="U9" s="33"/>
    </row>
    <row r="10" spans="1:21">
      <c r="B10" s="49">
        <f>B2</f>
        <v>1</v>
      </c>
      <c r="C10" s="49">
        <f t="shared" ref="C10:K10" si="5">C2</f>
        <v>2</v>
      </c>
      <c r="D10" s="49">
        <f t="shared" si="5"/>
        <v>3</v>
      </c>
      <c r="E10" s="49">
        <f t="shared" si="5"/>
        <v>4</v>
      </c>
      <c r="F10" s="49">
        <f t="shared" si="5"/>
        <v>5</v>
      </c>
      <c r="G10" s="49">
        <f t="shared" si="5"/>
        <v>6</v>
      </c>
      <c r="H10" s="49">
        <f t="shared" si="5"/>
        <v>7</v>
      </c>
      <c r="I10" s="49">
        <f t="shared" si="5"/>
        <v>8</v>
      </c>
      <c r="J10" s="49">
        <f t="shared" si="5"/>
        <v>9</v>
      </c>
      <c r="K10" s="49">
        <f t="shared" si="5"/>
        <v>10</v>
      </c>
      <c r="L10" s="45"/>
      <c r="M10" s="45"/>
      <c r="N10" s="28" t="s">
        <v>61</v>
      </c>
      <c r="O10" s="28" t="s">
        <v>59</v>
      </c>
      <c r="P10" s="29" t="s">
        <v>63</v>
      </c>
      <c r="Q10" s="28" t="s">
        <v>64</v>
      </c>
      <c r="R10" s="29" t="s">
        <v>65</v>
      </c>
      <c r="S10" s="28" t="s">
        <v>66</v>
      </c>
      <c r="T10" s="11" t="s">
        <v>1</v>
      </c>
      <c r="U10" s="7" t="s">
        <v>58</v>
      </c>
    </row>
    <row r="11" spans="1:21" ht="18.75">
      <c r="A11" s="8" t="str">
        <f>A$3</f>
        <v>к-во "орлов" при1-м  броске</v>
      </c>
      <c r="B11" s="16">
        <v>1</v>
      </c>
      <c r="C11" s="16">
        <v>0</v>
      </c>
      <c r="D11" s="16">
        <v>0</v>
      </c>
      <c r="E11" s="16">
        <v>1</v>
      </c>
      <c r="F11" s="16">
        <v>0</v>
      </c>
      <c r="G11" s="16">
        <v>0</v>
      </c>
      <c r="H11" s="16">
        <v>2</v>
      </c>
      <c r="I11" s="16">
        <v>2</v>
      </c>
      <c r="J11" s="16">
        <v>2</v>
      </c>
      <c r="K11" s="16">
        <v>1</v>
      </c>
      <c r="L11" s="47" t="s">
        <v>55</v>
      </c>
      <c r="M11" s="47">
        <v>2</v>
      </c>
      <c r="N11" s="20">
        <f>IF(T11&lt;1,0,(IF(B11=M11,1,0)+IF(C11=M11,1,0)+IF(D11=M11,1,0)+IF(E11=M11,1,0)+IF(F11=M11,1,0)+IF(G11=M11,1,0)+IF(H11=M11,1,0)+IF(I11=M11,1,0)+IF(J11=M11,1,0)+IF(K11=M11,1,0))/U11)</f>
        <v>0.3</v>
      </c>
      <c r="O11" s="20">
        <v>0.25</v>
      </c>
      <c r="P11" s="23">
        <f>IF(T11&lt;1,0,IF(OR(B11=M11,C11=M11,D11=M11,E11=M11,F11=M11,G11=M11,H11=M11,I11=M11,J11=M11,K11=M11),(IF(AND(B11=M11,B14=1),1,0)+IF(AND(C11=M11,C14=1),1,0)+IF(AND(D11=M11,D14=1),1,0)+IF(AND(E11=M11,E14=1),1,0)+IF(AND(F11=M11,F14=1),1,0)+IF(AND(G11=M11,G14=1),1,0)+IF(AND(H11=M11,H14=1),1,0)+IF(AND(I11=M11,I14=1),1,0)+IF(AND(J11=M11,J14=1),1,0)+IF(AND(K11=M11,K14=1),1,0))/(IF(B11=M11,1,0)+IF(C11=M11,1,0)+IF(D11=M11,1,0)+IF(E11=M11,1,0)+IF(F11=M11,1,0)+IF(G11=M11,1,0)+IF(H11=M11,1,0)+IF(I11=M11,1,0)+IF(J11=M11,1,0)+IF(K11=M11,1,0)),0))</f>
        <v>0</v>
      </c>
      <c r="Q11" s="20">
        <v>0</v>
      </c>
      <c r="R11" s="23">
        <f>IF(T11&lt;1,0,N11*P11/N14)</f>
        <v>0</v>
      </c>
      <c r="S11" s="20">
        <v>0</v>
      </c>
      <c r="T11" s="3">
        <f>IF(SUM(B11:K12)&gt;0,1,10^(-5))</f>
        <v>1</v>
      </c>
      <c r="U11" s="1">
        <f>T11*U$1</f>
        <v>10</v>
      </c>
    </row>
    <row r="12" spans="1:21" ht="18.75">
      <c r="A12" s="8" t="str">
        <f>A$4</f>
        <v>к-во "орлов" при 2-м  броске</v>
      </c>
      <c r="B12" s="16">
        <v>1</v>
      </c>
      <c r="C12" s="16">
        <v>2</v>
      </c>
      <c r="D12" s="16">
        <v>1</v>
      </c>
      <c r="E12" s="16">
        <v>0</v>
      </c>
      <c r="F12" s="16">
        <v>1</v>
      </c>
      <c r="G12" s="16">
        <v>0</v>
      </c>
      <c r="H12" s="16">
        <v>0</v>
      </c>
      <c r="I12" s="16">
        <v>1</v>
      </c>
      <c r="J12" s="16">
        <v>2</v>
      </c>
      <c r="K12" s="16">
        <v>2</v>
      </c>
      <c r="L12" s="47" t="s">
        <v>56</v>
      </c>
      <c r="M12" s="47">
        <v>1</v>
      </c>
      <c r="N12" s="20">
        <f>IF(T11&lt;1,0,(IF(B11=M12,1,0)+IF(C11=M12,1,0)+IF(D11=M12,1,0)+IF(E11=M12,1,0)+IF(F11=M12,1,0)+IF(G11=M12,1,0)+IF(H11=M12,1,0)+IF(I11=M12,1,0)+IF(J11=M12,1,0)+IF(K11=M12,1,0))/U11)</f>
        <v>0.3</v>
      </c>
      <c r="O12" s="20">
        <v>0.5</v>
      </c>
      <c r="P12" s="23">
        <f>IF(T11&lt;1,0,IF(OR(B11=M12,C11=M12,D11=M12,E11=M12,F11=M12,G11=M12,H11=M12,I11=M12,J11=M12,K11=M12),(IF(AND(B11=M12,B14=1),1,0)+IF(AND(C11=M12,C14=1),1,0)+IF(AND(D11=M12,D14=1),1,0)+IF(AND(E11=M12,E14=1),1,0)+IF(AND(F11=M12,F14=1),1,0)+IF(AND(G11=M12,G14=1),1,0)+IF(AND(H11=M12,H14=1),1,0)+IF(AND(I11=M12,I14=1),1,0)+IF(AND(J11=M12,J14=1),1,0)+IF(AND(K11=M12,K14=1),1,0))/(IF(B11=M12,1,0)+IF(C11=M12,1,0)+IF(D11=M12,1,0)+IF(E11=M12,1,0)+IF(F11=M12,1,0)+IF(G11=M12,1,0)+IF(H11=M12,1,0)+IF(I11=M12,1,0)+IF(J11=M12,1,0)+IF(K11=M12,1,0)),0))</f>
        <v>0.66666666666666663</v>
      </c>
      <c r="Q12" s="20">
        <f>3/4</f>
        <v>0.75</v>
      </c>
      <c r="R12" s="23">
        <f>IF(T11&lt;1,0,N12*P12/N14)</f>
        <v>0.33333333333333331</v>
      </c>
      <c r="S12" s="20">
        <v>0.6</v>
      </c>
    </row>
    <row r="13" spans="1:21" ht="19.5" thickBot="1">
      <c r="A13" s="30" t="str">
        <f>A$5</f>
        <v>Число начисленных баллов</v>
      </c>
      <c r="B13" s="13">
        <f>2*B11+1*B12</f>
        <v>3</v>
      </c>
      <c r="C13" s="13">
        <f t="shared" ref="C13:K13" si="6">2*C11+1*C12</f>
        <v>2</v>
      </c>
      <c r="D13" s="13">
        <f t="shared" si="6"/>
        <v>1</v>
      </c>
      <c r="E13" s="13">
        <f t="shared" si="6"/>
        <v>2</v>
      </c>
      <c r="F13" s="13">
        <f t="shared" si="6"/>
        <v>1</v>
      </c>
      <c r="G13" s="13">
        <f t="shared" si="6"/>
        <v>0</v>
      </c>
      <c r="H13" s="13">
        <f t="shared" si="6"/>
        <v>4</v>
      </c>
      <c r="I13" s="13">
        <f t="shared" si="6"/>
        <v>5</v>
      </c>
      <c r="J13" s="13">
        <f t="shared" si="6"/>
        <v>6</v>
      </c>
      <c r="K13" s="13">
        <f t="shared" si="6"/>
        <v>4</v>
      </c>
      <c r="L13" s="47" t="s">
        <v>57</v>
      </c>
      <c r="M13" s="47">
        <v>0</v>
      </c>
      <c r="N13" s="21">
        <f>IF(T11&lt;1,0,(IF(B11=M13,1,0)+IF(C11=M13,1,0)+IF(D11=M13,1,0)+IF(E11=M13,1,0)+IF(F11=M13,1,0)+IF(G11=M13,1,0)+IF(H11=M13,1,0)+IF(I11=M13,1,0)+IF(J11=M13,1,0)+IF(K11=M13,1,0))/U11)</f>
        <v>0.4</v>
      </c>
      <c r="O13" s="21">
        <v>0.25</v>
      </c>
      <c r="P13" s="24">
        <f>IF(T11&lt;1,0,IF(OR(B11=M13,C11=M13,D11=M13,E11=M13,F11=M13,G11=M13,H11=M13,I11=M13,J11=M13,K11=M13),(IF(AND(B11=M13,B14=1),1,0)+IF(AND(C11=M13,C14=1),1,0)+IF(AND(D11=M13,D14=1),1,0)+IF(AND(E11=M13,E14=1),1,0)+IF(AND(F11=M13,F14=1),1,0)+IF(AND(G11=M13,G14=1),1,0)+IF(AND(H11=M13,H14=1),1,0)+IF(AND(I11=M13,I14=1),1,0)+IF(AND(J11=M13,J14=1),1,0)+IF(AND(K11=M13,K14=1),1,0))/(IF(B11=M13,1,0)+IF(C11=M13,1,0)+IF(D11=M13,1,0)+IF(E11=M13,1,0)+IF(F11=M13,1,0)+IF(G11=M13,1,0)+IF(H11=M13,1,0)+IF(I11=M13,1,0)+IF(J11=M13,1,0)+IF(K11=M13,1,0)),1))</f>
        <v>1</v>
      </c>
      <c r="Q13" s="21">
        <v>1</v>
      </c>
      <c r="R13" s="23">
        <f>IF(T11&lt;1,0,N13*P13/N14)</f>
        <v>0.66666666666666674</v>
      </c>
      <c r="S13" s="21">
        <v>0.4</v>
      </c>
    </row>
    <row r="14" spans="1:21" ht="18.75">
      <c r="A14" s="31" t="str">
        <f>A$6</f>
        <v>1, если начислено &lt;4 баллов</v>
      </c>
      <c r="B14" s="18">
        <f>IF(B13&lt;4,1,0)</f>
        <v>1</v>
      </c>
      <c r="C14" s="18">
        <f t="shared" ref="C14:K14" si="7">IF(C13&lt;4,1,0)</f>
        <v>1</v>
      </c>
      <c r="D14" s="18">
        <f t="shared" si="7"/>
        <v>1</v>
      </c>
      <c r="E14" s="18">
        <f t="shared" si="7"/>
        <v>1</v>
      </c>
      <c r="F14" s="18">
        <f t="shared" si="7"/>
        <v>1</v>
      </c>
      <c r="G14" s="18">
        <f t="shared" si="7"/>
        <v>1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2"/>
      <c r="M14" s="2"/>
      <c r="N14" s="22">
        <f>IF(T11&lt;1,0,SUM(B14:K14)/(10*T11))</f>
        <v>0.6</v>
      </c>
      <c r="O14" s="22">
        <v>0.625</v>
      </c>
      <c r="P14" s="35"/>
      <c r="Q14" s="35"/>
      <c r="R14" s="35"/>
      <c r="S14" s="35"/>
    </row>
    <row r="15" spans="1:21" ht="19.5" thickBot="1">
      <c r="A15" s="9">
        <f>A$7</f>
        <v>0</v>
      </c>
      <c r="B15" s="14"/>
      <c r="C15" s="19"/>
      <c r="D15" s="19"/>
      <c r="E15" s="19"/>
      <c r="F15" s="19"/>
      <c r="G15" s="19"/>
      <c r="H15" s="19"/>
      <c r="I15" s="19"/>
      <c r="J15" s="19"/>
      <c r="K15" s="15"/>
      <c r="L15" s="2"/>
      <c r="M15" s="2"/>
      <c r="N15" s="26" t="s">
        <v>62</v>
      </c>
      <c r="O15" s="27" t="s">
        <v>60</v>
      </c>
      <c r="P15" s="36"/>
      <c r="Q15" s="36"/>
      <c r="R15" s="36"/>
      <c r="S15" s="37"/>
    </row>
    <row r="16" spans="1:21" ht="18.75">
      <c r="A16" s="41" t="str">
        <f>'[1]Название и список группы'!A3</f>
        <v>Дауд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32"/>
      <c r="M16" s="32"/>
      <c r="N16" s="40" t="str">
        <f>'[1]Название и список группы'!B3</f>
        <v>Мохамед Оссама Мохамед Абдраббу</v>
      </c>
      <c r="O16" s="40"/>
      <c r="P16" s="40"/>
      <c r="Q16" s="40"/>
      <c r="R16" s="40"/>
      <c r="S16" s="40"/>
      <c r="T16" s="40"/>
      <c r="U16" s="40"/>
    </row>
    <row r="17" spans="1:26" ht="19.5" thickBot="1">
      <c r="A17" s="32"/>
      <c r="B17" s="48" t="s">
        <v>54</v>
      </c>
      <c r="C17" s="48"/>
      <c r="D17" s="48"/>
      <c r="E17" s="48"/>
      <c r="F17" s="48"/>
      <c r="G17" s="48"/>
      <c r="H17" s="48"/>
      <c r="I17" s="48"/>
      <c r="J17" s="48"/>
      <c r="K17" s="48"/>
      <c r="L17" s="32"/>
      <c r="M17" s="32"/>
      <c r="N17" s="43" t="s">
        <v>68</v>
      </c>
      <c r="O17" s="43"/>
      <c r="P17" s="43"/>
      <c r="Q17" s="43"/>
      <c r="R17" s="43"/>
      <c r="S17" s="43"/>
      <c r="T17" s="33"/>
      <c r="U17" s="33"/>
    </row>
    <row r="18" spans="1:26">
      <c r="B18" s="49">
        <f>B10</f>
        <v>1</v>
      </c>
      <c r="C18" s="49">
        <f t="shared" ref="C18:K18" si="8">C10</f>
        <v>2</v>
      </c>
      <c r="D18" s="49">
        <f t="shared" si="8"/>
        <v>3</v>
      </c>
      <c r="E18" s="49">
        <f t="shared" si="8"/>
        <v>4</v>
      </c>
      <c r="F18" s="49">
        <f t="shared" si="8"/>
        <v>5</v>
      </c>
      <c r="G18" s="49">
        <f t="shared" si="8"/>
        <v>6</v>
      </c>
      <c r="H18" s="49">
        <f t="shared" si="8"/>
        <v>7</v>
      </c>
      <c r="I18" s="49">
        <f t="shared" si="8"/>
        <v>8</v>
      </c>
      <c r="J18" s="49">
        <f t="shared" si="8"/>
        <v>9</v>
      </c>
      <c r="K18" s="49">
        <f t="shared" si="8"/>
        <v>10</v>
      </c>
      <c r="L18" s="45"/>
      <c r="M18" s="45"/>
      <c r="N18" s="28" t="s">
        <v>61</v>
      </c>
      <c r="O18" s="28" t="s">
        <v>59</v>
      </c>
      <c r="P18" s="29" t="s">
        <v>63</v>
      </c>
      <c r="Q18" s="28" t="s">
        <v>64</v>
      </c>
      <c r="R18" s="29" t="s">
        <v>65</v>
      </c>
      <c r="S18" s="28" t="s">
        <v>66</v>
      </c>
      <c r="T18" s="11" t="s">
        <v>1</v>
      </c>
      <c r="U18" s="7" t="s">
        <v>58</v>
      </c>
    </row>
    <row r="19" spans="1:26" ht="18.75">
      <c r="A19" s="8" t="str">
        <f>A$3</f>
        <v>к-во "орлов" при1-м  броске</v>
      </c>
      <c r="B19" s="16">
        <v>1</v>
      </c>
      <c r="C19" s="16">
        <v>1</v>
      </c>
      <c r="D19" s="16">
        <v>0</v>
      </c>
      <c r="E19" s="16">
        <v>1</v>
      </c>
      <c r="F19" s="16">
        <v>1</v>
      </c>
      <c r="G19" s="16">
        <v>2</v>
      </c>
      <c r="H19" s="16">
        <v>0</v>
      </c>
      <c r="I19" s="16">
        <v>1</v>
      </c>
      <c r="J19" s="16">
        <v>0</v>
      </c>
      <c r="K19" s="16">
        <v>2</v>
      </c>
      <c r="L19" s="47" t="s">
        <v>55</v>
      </c>
      <c r="M19" s="47">
        <v>2</v>
      </c>
      <c r="N19" s="20">
        <f>IF(T19&lt;1,0,(IF(B19=M19,1,0)+IF(C19=M19,1,0)+IF(D19=M19,1,0)+IF(E19=M19,1,0)+IF(F19=M19,1,0)+IF(G19=M19,1,0)+IF(H19=M19,1,0)+IF(I19=M19,1,0)+IF(J19=M19,1,0)+IF(K19=M19,1,0))/U19)</f>
        <v>0.2</v>
      </c>
      <c r="O19" s="20">
        <v>0.25</v>
      </c>
      <c r="P19" s="23">
        <f>IF(T19&lt;1,0,IF(OR(B19=M19,C19=M19,D19=M19,E19=M19,F19=M19,G19=M19,H19=M19,I19=M19,J19=M19,K19=M19),(IF(AND(B19=M19,B22=1),1,0)+IF(AND(C19=M19,C22=1),1,0)+IF(AND(D19=M19,D22=1),1,0)+IF(AND(E19=M19,E22=1),1,0)+IF(AND(F19=M19,F22=1),1,0)+IF(AND(G19=M19,G22=1),1,0)+IF(AND(H19=M19,H22=1),1,0)+IF(AND(I19=M19,I22=1),1,0)+IF(AND(J19=M19,J22=1),1,0)+IF(AND(K19=M19,K22=1),1,0))/(IF(B19=M19,1,0)+IF(C19=M19,1,0)+IF(D19=M19,1,0)+IF(E19=M19,1,0)+IF(F19=M19,1,0)+IF(G19=M19,1,0)+IF(H19=M19,1,0)+IF(I19=M19,1,0)+IF(J19=M19,1,0)+IF(K19=M19,1,0)),0))</f>
        <v>0</v>
      </c>
      <c r="Q19" s="20">
        <v>0</v>
      </c>
      <c r="R19" s="23">
        <f>IF(T19&lt;1,0,N19*P19/N22)</f>
        <v>0</v>
      </c>
      <c r="S19" s="20">
        <v>0</v>
      </c>
      <c r="T19" s="3">
        <f>IF(SUM(B19:K20)&gt;0,1,10^(-5))</f>
        <v>1</v>
      </c>
      <c r="U19" s="1">
        <f>T19*U$1</f>
        <v>10</v>
      </c>
    </row>
    <row r="20" spans="1:26" ht="18.75">
      <c r="A20" s="8" t="str">
        <f>A$4</f>
        <v>к-во "орлов" при 2-м  броске</v>
      </c>
      <c r="B20" s="16">
        <v>2</v>
      </c>
      <c r="C20" s="16">
        <v>1</v>
      </c>
      <c r="D20" s="16">
        <v>2</v>
      </c>
      <c r="E20" s="16">
        <v>0</v>
      </c>
      <c r="F20" s="16">
        <v>1</v>
      </c>
      <c r="G20" s="16">
        <v>1</v>
      </c>
      <c r="H20" s="16">
        <v>1</v>
      </c>
      <c r="I20" s="16">
        <v>1</v>
      </c>
      <c r="J20" s="16">
        <v>2</v>
      </c>
      <c r="K20" s="16">
        <v>2</v>
      </c>
      <c r="L20" s="47" t="s">
        <v>56</v>
      </c>
      <c r="M20" s="47">
        <v>1</v>
      </c>
      <c r="N20" s="20">
        <f>IF(T19&lt;1,0,(IF(B19=M20,1,0)+IF(C19=M20,1,0)+IF(D19=M20,1,0)+IF(E19=M20,1,0)+IF(F19=M20,1,0)+IF(G19=M20,1,0)+IF(H19=M20,1,0)+IF(I19=M20,1,0)+IF(J19=M20,1,0)+IF(K19=M20,1,0))/U19)</f>
        <v>0.5</v>
      </c>
      <c r="O20" s="20">
        <v>0.5</v>
      </c>
      <c r="P20" s="23">
        <f>IF(T19&lt;1,0,IF(OR(B19=M20,C19=M20,D19=M20,E19=M20,F19=M20,G19=M20,H19=M20,I19=M20,J19=M20,K19=M20),(IF(AND(B19=M20,B22=1),1,0)+IF(AND(C19=M20,C22=1),1,0)+IF(AND(D19=M20,D22=1),1,0)+IF(AND(E19=M20,E22=1),1,0)+IF(AND(F19=M20,F22=1),1,0)+IF(AND(G19=M20,G22=1),1,0)+IF(AND(H19=M20,H22=1),1,0)+IF(AND(I19=M20,I22=1),1,0)+IF(AND(J19=M20,J22=1),1,0)+IF(AND(K19=M20,K22=1),1,0))/(IF(B19=M20,1,0)+IF(C19=M20,1,0)+IF(D19=M20,1,0)+IF(E19=M20,1,0)+IF(F19=M20,1,0)+IF(G19=M20,1,0)+IF(H19=M20,1,0)+IF(I19=M20,1,0)+IF(J19=M20,1,0)+IF(K19=M20,1,0)),0))</f>
        <v>0.8</v>
      </c>
      <c r="Q20" s="20">
        <f>3/4</f>
        <v>0.75</v>
      </c>
      <c r="R20" s="23">
        <f>IF(T19&lt;1,0,N20*P20/N22)</f>
        <v>0.57142857142857151</v>
      </c>
      <c r="S20" s="20">
        <v>0.6</v>
      </c>
    </row>
    <row r="21" spans="1:26" ht="19.5" thickBot="1">
      <c r="A21" s="30" t="str">
        <f>A$5</f>
        <v>Число начисленных баллов</v>
      </c>
      <c r="B21" s="13">
        <f>2*B19+1*B20</f>
        <v>4</v>
      </c>
      <c r="C21" s="13">
        <f t="shared" ref="C21:K21" si="9">2*C19+1*C20</f>
        <v>3</v>
      </c>
      <c r="D21" s="13">
        <f t="shared" si="9"/>
        <v>2</v>
      </c>
      <c r="E21" s="13">
        <f t="shared" si="9"/>
        <v>2</v>
      </c>
      <c r="F21" s="13">
        <f t="shared" si="9"/>
        <v>3</v>
      </c>
      <c r="G21" s="13">
        <f t="shared" si="9"/>
        <v>5</v>
      </c>
      <c r="H21" s="13">
        <f t="shared" si="9"/>
        <v>1</v>
      </c>
      <c r="I21" s="13">
        <f t="shared" si="9"/>
        <v>3</v>
      </c>
      <c r="J21" s="13">
        <f t="shared" si="9"/>
        <v>2</v>
      </c>
      <c r="K21" s="13">
        <f t="shared" si="9"/>
        <v>6</v>
      </c>
      <c r="L21" s="47" t="s">
        <v>57</v>
      </c>
      <c r="M21" s="47">
        <v>0</v>
      </c>
      <c r="N21" s="21">
        <f>IF(T19&lt;1,0,(IF(B19=M21,1,0)+IF(C19=M21,1,0)+IF(D19=M21,1,0)+IF(E19=M21,1,0)+IF(F19=M21,1,0)+IF(G19=M21,1,0)+IF(H19=M21,1,0)+IF(I19=M21,1,0)+IF(J19=M21,1,0)+IF(K19=M21,1,0))/U19)</f>
        <v>0.3</v>
      </c>
      <c r="O21" s="21">
        <v>0.25</v>
      </c>
      <c r="P21" s="24">
        <f>IF(T19&lt;1,0,IF(OR(B19=M21,C19=M21,D19=M21,E19=M21,F19=M21,G19=M21,H19=M21,I19=M21,J19=M21,K19=M21),(IF(AND(B19=M21,B22=1),1,0)+IF(AND(C19=M21,C22=1),1,0)+IF(AND(D19=M21,D22=1),1,0)+IF(AND(E19=M21,E22=1),1,0)+IF(AND(F19=M21,F22=1),1,0)+IF(AND(G19=M21,G22=1),1,0)+IF(AND(H19=M21,H22=1),1,0)+IF(AND(I19=M21,I22=1),1,0)+IF(AND(J19=M21,J22=1),1,0)+IF(AND(K19=M21,K22=1),1,0))/(IF(B19=M21,1,0)+IF(C19=M21,1,0)+IF(D19=M21,1,0)+IF(E19=M21,1,0)+IF(F19=M21,1,0)+IF(G19=M21,1,0)+IF(H19=M21,1,0)+IF(I19=M21,1,0)+IF(J19=M21,1,0)+IF(K19=M21,1,0)),1))</f>
        <v>1</v>
      </c>
      <c r="Q21" s="21">
        <v>1</v>
      </c>
      <c r="R21" s="23">
        <f>IF(T19&lt;1,0,N21*P21/N22)</f>
        <v>0.4285714285714286</v>
      </c>
      <c r="S21" s="21">
        <v>0.4</v>
      </c>
    </row>
    <row r="22" spans="1:26" ht="18.75">
      <c r="A22" s="31" t="str">
        <f>A$6</f>
        <v>1, если начислено &lt;4 баллов</v>
      </c>
      <c r="B22" s="18">
        <f>IF(B21&lt;4,1,0)</f>
        <v>0</v>
      </c>
      <c r="C22" s="18">
        <f t="shared" ref="C22:K22" si="10">IF(C21&lt;4,1,0)</f>
        <v>1</v>
      </c>
      <c r="D22" s="18">
        <f t="shared" si="10"/>
        <v>1</v>
      </c>
      <c r="E22" s="18">
        <f t="shared" si="10"/>
        <v>1</v>
      </c>
      <c r="F22" s="18">
        <f t="shared" si="10"/>
        <v>1</v>
      </c>
      <c r="G22" s="18">
        <f t="shared" si="10"/>
        <v>0</v>
      </c>
      <c r="H22" s="18">
        <f t="shared" si="10"/>
        <v>1</v>
      </c>
      <c r="I22" s="18">
        <f t="shared" si="10"/>
        <v>1</v>
      </c>
      <c r="J22" s="18">
        <f t="shared" si="10"/>
        <v>1</v>
      </c>
      <c r="K22" s="18">
        <f t="shared" si="10"/>
        <v>0</v>
      </c>
      <c r="L22" s="2"/>
      <c r="M22" s="2"/>
      <c r="N22" s="22">
        <f>IF(T19&lt;1,0,SUM(B22:K22)/(10*T19))</f>
        <v>0.7</v>
      </c>
      <c r="O22" s="22">
        <v>0.625</v>
      </c>
      <c r="P22" s="35"/>
      <c r="Q22" s="35"/>
      <c r="R22" s="35"/>
      <c r="S22" s="35"/>
    </row>
    <row r="23" spans="1:26" ht="19.5" thickBot="1">
      <c r="A23" s="9">
        <f>A$7</f>
        <v>0</v>
      </c>
      <c r="B23" s="14"/>
      <c r="C23" s="19"/>
      <c r="D23" s="19"/>
      <c r="E23" s="19"/>
      <c r="F23" s="19"/>
      <c r="G23" s="19"/>
      <c r="H23" s="19"/>
      <c r="I23" s="19"/>
      <c r="J23" s="19"/>
      <c r="K23" s="15"/>
      <c r="L23" s="2"/>
      <c r="M23" s="2"/>
      <c r="N23" s="26" t="s">
        <v>62</v>
      </c>
      <c r="O23" s="27" t="s">
        <v>60</v>
      </c>
      <c r="P23" s="36"/>
      <c r="Q23" s="36"/>
      <c r="R23" s="36"/>
      <c r="S23" s="37"/>
      <c r="Z23" s="1" t="s">
        <v>69</v>
      </c>
    </row>
    <row r="24" spans="1:26" ht="18.75">
      <c r="A24" s="41" t="str">
        <f>'[1]Название и список группы'!A4</f>
        <v>Дехиби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2"/>
      <c r="M24" s="32"/>
      <c r="N24" s="40" t="str">
        <f>'[1]Название и список группы'!B4</f>
        <v>Хишем</v>
      </c>
      <c r="O24" s="40"/>
      <c r="P24" s="40"/>
      <c r="Q24" s="40"/>
      <c r="R24" s="40"/>
      <c r="S24" s="40"/>
      <c r="T24" s="40"/>
      <c r="U24" s="40"/>
    </row>
    <row r="25" spans="1:26" ht="19.5" thickBot="1">
      <c r="A25" s="32"/>
      <c r="B25" s="48" t="s">
        <v>54</v>
      </c>
      <c r="C25" s="48"/>
      <c r="D25" s="48"/>
      <c r="E25" s="48"/>
      <c r="F25" s="48"/>
      <c r="G25" s="48"/>
      <c r="H25" s="48"/>
      <c r="I25" s="48"/>
      <c r="J25" s="48"/>
      <c r="K25" s="48"/>
      <c r="L25" s="32"/>
      <c r="M25" s="32"/>
      <c r="N25" s="43" t="s">
        <v>68</v>
      </c>
      <c r="O25" s="43"/>
      <c r="P25" s="43"/>
      <c r="Q25" s="43"/>
      <c r="R25" s="43"/>
      <c r="S25" s="43"/>
      <c r="T25" s="33"/>
      <c r="U25" s="33"/>
    </row>
    <row r="26" spans="1:26">
      <c r="B26" s="49">
        <f>B18</f>
        <v>1</v>
      </c>
      <c r="C26" s="49">
        <f t="shared" ref="C26:K26" si="11">C18</f>
        <v>2</v>
      </c>
      <c r="D26" s="49">
        <f t="shared" si="11"/>
        <v>3</v>
      </c>
      <c r="E26" s="49">
        <f t="shared" si="11"/>
        <v>4</v>
      </c>
      <c r="F26" s="49">
        <f t="shared" si="11"/>
        <v>5</v>
      </c>
      <c r="G26" s="49">
        <f t="shared" si="11"/>
        <v>6</v>
      </c>
      <c r="H26" s="49">
        <f t="shared" si="11"/>
        <v>7</v>
      </c>
      <c r="I26" s="49">
        <f t="shared" si="11"/>
        <v>8</v>
      </c>
      <c r="J26" s="49">
        <f t="shared" si="11"/>
        <v>9</v>
      </c>
      <c r="K26" s="49">
        <f t="shared" si="11"/>
        <v>10</v>
      </c>
      <c r="L26" s="45"/>
      <c r="M26" s="45"/>
      <c r="N26" s="28" t="s">
        <v>61</v>
      </c>
      <c r="O26" s="28" t="s">
        <v>59</v>
      </c>
      <c r="P26" s="29" t="s">
        <v>63</v>
      </c>
      <c r="Q26" s="28" t="s">
        <v>64</v>
      </c>
      <c r="R26" s="29" t="s">
        <v>65</v>
      </c>
      <c r="S26" s="28" t="s">
        <v>66</v>
      </c>
      <c r="T26" s="11" t="s">
        <v>1</v>
      </c>
      <c r="U26" s="7" t="s">
        <v>58</v>
      </c>
    </row>
    <row r="27" spans="1:26" ht="18.75">
      <c r="A27" s="8" t="str">
        <f>A$3</f>
        <v>к-во "орлов" при1-м  броске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47" t="s">
        <v>55</v>
      </c>
      <c r="M27" s="47">
        <v>2</v>
      </c>
      <c r="N27" s="20">
        <f>IF(T27&lt;1,0,(IF(B27=M27,1,0)+IF(C27=M27,1,0)+IF(D27=M27,1,0)+IF(E27=M27,1,0)+IF(F27=M27,1,0)+IF(G27=M27,1,0)+IF(H27=M27,1,0)+IF(I27=M27,1,0)+IF(J27=M27,1,0)+IF(K27=M27,1,0))/U27)</f>
        <v>0</v>
      </c>
      <c r="O27" s="20">
        <v>0.25</v>
      </c>
      <c r="P27" s="23">
        <f>IF(T27&lt;1,0,IF(OR(B27=M27,C27=M27,D27=M27,E27=M27,F27=M27,G27=M27,H27=M27,I27=M27,J27=M27,K27=M27),(IF(AND(B27=M27,B30=1),1,0)+IF(AND(C27=M27,C30=1),1,0)+IF(AND(D27=M27,D30=1),1,0)+IF(AND(E27=M27,E30=1),1,0)+IF(AND(F27=M27,F30=1),1,0)+IF(AND(G27=M27,G30=1),1,0)+IF(AND(H27=M27,H30=1),1,0)+IF(AND(I27=M27,I30=1),1,0)+IF(AND(J27=M27,J30=1),1,0)+IF(AND(K27=M27,K30=1),1,0))/(IF(B27=M27,1,0)+IF(C27=M27,1,0)+IF(D27=M27,1,0)+IF(E27=M27,1,0)+IF(F27=M27,1,0)+IF(G27=M27,1,0)+IF(H27=M27,1,0)+IF(I27=M27,1,0)+IF(J27=M27,1,0)+IF(K27=M27,1,0)),0))</f>
        <v>0</v>
      </c>
      <c r="Q27" s="20">
        <v>0</v>
      </c>
      <c r="R27" s="23">
        <f>IF(T27&lt;1,0,N27*P27/N30)</f>
        <v>0</v>
      </c>
      <c r="S27" s="20">
        <v>0</v>
      </c>
      <c r="T27" s="3">
        <f>IF(SUM(B27:K28)&gt;0,1,10^(-5))</f>
        <v>1.0000000000000001E-5</v>
      </c>
      <c r="U27" s="1">
        <f>T27*U$1</f>
        <v>1E-4</v>
      </c>
    </row>
    <row r="28" spans="1:26" ht="18.75">
      <c r="A28" s="8" t="str">
        <f>A$4</f>
        <v>к-во "орлов" при 2-м  броске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47" t="s">
        <v>56</v>
      </c>
      <c r="M28" s="47">
        <v>1</v>
      </c>
      <c r="N28" s="20">
        <f>IF(T27&lt;1,0,(IF(B27=M28,1,0)+IF(C27=M28,1,0)+IF(D27=M28,1,0)+IF(E27=M28,1,0)+IF(F27=M28,1,0)+IF(G27=M28,1,0)+IF(H27=M28,1,0)+IF(I27=M28,1,0)+IF(J27=M28,1,0)+IF(K27=M28,1,0))/U27)</f>
        <v>0</v>
      </c>
      <c r="O28" s="20">
        <v>0.5</v>
      </c>
      <c r="P28" s="23">
        <f>IF(T27&lt;1,0,IF(OR(B27=M28,C27=M28,D27=M28,E27=M28,F27=M28,G27=M28,H27=M28,I27=M28,J27=M28,K27=M28),(IF(AND(B27=M28,B30=1),1,0)+IF(AND(C27=M28,C30=1),1,0)+IF(AND(D27=M28,D30=1),1,0)+IF(AND(E27=M28,E30=1),1,0)+IF(AND(F27=M28,F30=1),1,0)+IF(AND(G27=M28,G30=1),1,0)+IF(AND(H27=M28,H30=1),1,0)+IF(AND(I27=M28,I30=1),1,0)+IF(AND(J27=M28,J30=1),1,0)+IF(AND(K27=M28,K30=1),1,0))/(IF(B27=M28,1,0)+IF(C27=M28,1,0)+IF(D27=M28,1,0)+IF(E27=M28,1,0)+IF(F27=M28,1,0)+IF(G27=M28,1,0)+IF(H27=M28,1,0)+IF(I27=M28,1,0)+IF(J27=M28,1,0)+IF(K27=M28,1,0)),0))</f>
        <v>0</v>
      </c>
      <c r="Q28" s="20">
        <f>3/4</f>
        <v>0.75</v>
      </c>
      <c r="R28" s="23">
        <f>IF(T27&lt;1,0,N28*P28/N30)</f>
        <v>0</v>
      </c>
      <c r="S28" s="20">
        <v>0.6</v>
      </c>
    </row>
    <row r="29" spans="1:26" ht="19.5" thickBot="1">
      <c r="A29" s="30" t="str">
        <f>A$5</f>
        <v>Число начисленных баллов</v>
      </c>
      <c r="B29" s="13">
        <f>2*B27+1*B28</f>
        <v>0</v>
      </c>
      <c r="C29" s="13">
        <f t="shared" ref="C29:K29" si="12">2*C27+1*C28</f>
        <v>0</v>
      </c>
      <c r="D29" s="13">
        <f t="shared" si="12"/>
        <v>0</v>
      </c>
      <c r="E29" s="13">
        <f t="shared" si="12"/>
        <v>0</v>
      </c>
      <c r="F29" s="13">
        <f t="shared" si="12"/>
        <v>0</v>
      </c>
      <c r="G29" s="13">
        <f t="shared" si="12"/>
        <v>0</v>
      </c>
      <c r="H29" s="13">
        <f t="shared" si="12"/>
        <v>0</v>
      </c>
      <c r="I29" s="13">
        <f t="shared" si="12"/>
        <v>0</v>
      </c>
      <c r="J29" s="13">
        <f t="shared" si="12"/>
        <v>0</v>
      </c>
      <c r="K29" s="13">
        <f t="shared" si="12"/>
        <v>0</v>
      </c>
      <c r="L29" s="47" t="s">
        <v>57</v>
      </c>
      <c r="M29" s="47">
        <v>0</v>
      </c>
      <c r="N29" s="21">
        <f>IF(T27&lt;1,0,(IF(B27=M29,1,0)+IF(C27=M29,1,0)+IF(D27=M29,1,0)+IF(E27=M29,1,0)+IF(F27=M29,1,0)+IF(G27=M29,1,0)+IF(H27=M29,1,0)+IF(I27=M29,1,0)+IF(J27=M29,1,0)+IF(K27=M29,1,0))/U27)</f>
        <v>0</v>
      </c>
      <c r="O29" s="21">
        <v>0.25</v>
      </c>
      <c r="P29" s="24">
        <f>IF(T27&lt;1,0,IF(OR(B27=M29,C27=M29,D27=M29,E27=M29,F27=M29,G27=M29,H27=M29,I27=M29,J27=M29,K27=M29),(IF(AND(B27=M29,B30=1),1,0)+IF(AND(C27=M29,C30=1),1,0)+IF(AND(D27=M29,D30=1),1,0)+IF(AND(E27=M29,E30=1),1,0)+IF(AND(F27=M29,F30=1),1,0)+IF(AND(G27=M29,G30=1),1,0)+IF(AND(H27=M29,H30=1),1,0)+IF(AND(I27=M29,I30=1),1,0)+IF(AND(J27=M29,J30=1),1,0)+IF(AND(K27=M29,K30=1),1,0))/(IF(B27=M29,1,0)+IF(C27=M29,1,0)+IF(D27=M29,1,0)+IF(E27=M29,1,0)+IF(F27=M29,1,0)+IF(G27=M29,1,0)+IF(H27=M29,1,0)+IF(I27=M29,1,0)+IF(J27=M29,1,0)+IF(K27=M29,1,0)),1))</f>
        <v>0</v>
      </c>
      <c r="Q29" s="21">
        <v>1</v>
      </c>
      <c r="R29" s="23">
        <f>IF(T27&lt;1,0,N29*P29/N30)</f>
        <v>0</v>
      </c>
      <c r="S29" s="21">
        <v>0.4</v>
      </c>
    </row>
    <row r="30" spans="1:26" ht="18.75">
      <c r="A30" s="31" t="str">
        <f>A$6</f>
        <v>1, если начислено &lt;4 баллов</v>
      </c>
      <c r="B30" s="18">
        <f>IF(B29&lt;4,1,0)</f>
        <v>1</v>
      </c>
      <c r="C30" s="18">
        <f t="shared" ref="C30:K30" si="13">IF(C29&lt;4,1,0)</f>
        <v>1</v>
      </c>
      <c r="D30" s="18">
        <f t="shared" si="13"/>
        <v>1</v>
      </c>
      <c r="E30" s="18">
        <f t="shared" si="13"/>
        <v>1</v>
      </c>
      <c r="F30" s="18">
        <f t="shared" si="13"/>
        <v>1</v>
      </c>
      <c r="G30" s="18">
        <f t="shared" si="13"/>
        <v>1</v>
      </c>
      <c r="H30" s="18">
        <f t="shared" si="13"/>
        <v>1</v>
      </c>
      <c r="I30" s="18">
        <f t="shared" si="13"/>
        <v>1</v>
      </c>
      <c r="J30" s="18">
        <f t="shared" si="13"/>
        <v>1</v>
      </c>
      <c r="K30" s="18">
        <f t="shared" si="13"/>
        <v>1</v>
      </c>
      <c r="L30" s="2"/>
      <c r="M30" s="2"/>
      <c r="N30" s="22">
        <f>IF(T27&lt;1,0,SUM(B30:K30)/(10*T27))</f>
        <v>0</v>
      </c>
      <c r="O30" s="22">
        <v>0.625</v>
      </c>
      <c r="P30" s="35"/>
      <c r="Q30" s="35"/>
      <c r="R30" s="35"/>
      <c r="S30" s="35"/>
    </row>
    <row r="31" spans="1:26" ht="19.5" thickBot="1">
      <c r="A31" s="9">
        <f>A$7</f>
        <v>0</v>
      </c>
      <c r="B31" s="14"/>
      <c r="C31" s="19"/>
      <c r="D31" s="19"/>
      <c r="E31" s="19"/>
      <c r="F31" s="19"/>
      <c r="G31" s="19"/>
      <c r="H31" s="19"/>
      <c r="I31" s="19"/>
      <c r="J31" s="19"/>
      <c r="K31" s="15"/>
      <c r="L31" s="2"/>
      <c r="M31" s="2"/>
      <c r="N31" s="26" t="s">
        <v>62</v>
      </c>
      <c r="O31" s="27" t="s">
        <v>60</v>
      </c>
      <c r="P31" s="36"/>
      <c r="Q31" s="36"/>
      <c r="R31" s="36"/>
      <c r="S31" s="37"/>
    </row>
    <row r="32" spans="1:26" ht="18.75">
      <c r="A32" s="41" t="str">
        <f>'[1]Название и список группы'!A5</f>
        <v>Исмаили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2"/>
      <c r="M32" s="32"/>
      <c r="N32" s="40" t="str">
        <f>'[1]Название и список группы'!B5</f>
        <v>Исмаил</v>
      </c>
      <c r="O32" s="40"/>
      <c r="P32" s="40"/>
      <c r="Q32" s="40"/>
      <c r="R32" s="40"/>
      <c r="S32" s="40"/>
      <c r="T32" s="40"/>
      <c r="U32" s="40"/>
    </row>
    <row r="33" spans="1:21" ht="19.5" thickBot="1">
      <c r="A33" s="32"/>
      <c r="B33" s="48" t="s">
        <v>54</v>
      </c>
      <c r="C33" s="48"/>
      <c r="D33" s="48"/>
      <c r="E33" s="48"/>
      <c r="F33" s="48"/>
      <c r="G33" s="48"/>
      <c r="H33" s="48"/>
      <c r="I33" s="48"/>
      <c r="J33" s="48"/>
      <c r="K33" s="48"/>
      <c r="L33" s="32"/>
      <c r="M33" s="32"/>
      <c r="N33" s="43" t="s">
        <v>68</v>
      </c>
      <c r="O33" s="43"/>
      <c r="P33" s="43"/>
      <c r="Q33" s="43"/>
      <c r="R33" s="43"/>
      <c r="S33" s="43"/>
      <c r="T33" s="33"/>
      <c r="U33" s="33"/>
    </row>
    <row r="34" spans="1:21">
      <c r="B34" s="49">
        <f>B26</f>
        <v>1</v>
      </c>
      <c r="C34" s="49">
        <f t="shared" ref="C34:K34" si="14">C26</f>
        <v>2</v>
      </c>
      <c r="D34" s="49">
        <f t="shared" si="14"/>
        <v>3</v>
      </c>
      <c r="E34" s="49">
        <f t="shared" si="14"/>
        <v>4</v>
      </c>
      <c r="F34" s="49">
        <f t="shared" si="14"/>
        <v>5</v>
      </c>
      <c r="G34" s="49">
        <f t="shared" si="14"/>
        <v>6</v>
      </c>
      <c r="H34" s="49">
        <f t="shared" si="14"/>
        <v>7</v>
      </c>
      <c r="I34" s="49">
        <f t="shared" si="14"/>
        <v>8</v>
      </c>
      <c r="J34" s="49">
        <f t="shared" si="14"/>
        <v>9</v>
      </c>
      <c r="K34" s="49">
        <f t="shared" si="14"/>
        <v>10</v>
      </c>
      <c r="L34" s="45"/>
      <c r="M34" s="45"/>
      <c r="N34" s="28" t="s">
        <v>61</v>
      </c>
      <c r="O34" s="28" t="s">
        <v>59</v>
      </c>
      <c r="P34" s="29" t="s">
        <v>63</v>
      </c>
      <c r="Q34" s="28" t="s">
        <v>64</v>
      </c>
      <c r="R34" s="29" t="s">
        <v>65</v>
      </c>
      <c r="S34" s="28" t="s">
        <v>66</v>
      </c>
      <c r="T34" s="11" t="s">
        <v>1</v>
      </c>
      <c r="U34" s="7" t="s">
        <v>58</v>
      </c>
    </row>
    <row r="35" spans="1:21" ht="18.75">
      <c r="A35" s="8" t="str">
        <f>A$3</f>
        <v>к-во "орлов" при1-м  броске</v>
      </c>
      <c r="B35" s="16">
        <v>1</v>
      </c>
      <c r="C35" s="16">
        <v>2</v>
      </c>
      <c r="D35" s="16">
        <v>1</v>
      </c>
      <c r="E35" s="16">
        <v>0</v>
      </c>
      <c r="F35" s="16">
        <v>0</v>
      </c>
      <c r="G35" s="16">
        <v>1</v>
      </c>
      <c r="H35" s="16">
        <v>1</v>
      </c>
      <c r="I35" s="16">
        <v>1</v>
      </c>
      <c r="J35" s="16">
        <v>2</v>
      </c>
      <c r="K35" s="16">
        <v>0</v>
      </c>
      <c r="L35" s="47" t="s">
        <v>55</v>
      </c>
      <c r="M35" s="47">
        <v>2</v>
      </c>
      <c r="N35" s="20">
        <f>IF(T35&lt;1,0,(IF(B35=M35,1,0)+IF(C35=M35,1,0)+IF(D35=M35,1,0)+IF(E35=M35,1,0)+IF(F35=M35,1,0)+IF(G35=M35,1,0)+IF(H35=M35,1,0)+IF(I35=M35,1,0)+IF(J35=M35,1,0)+IF(K35=M35,1,0))/U35)</f>
        <v>0.2</v>
      </c>
      <c r="O35" s="20">
        <v>0.25</v>
      </c>
      <c r="P35" s="23">
        <f>IF(T35&lt;1,0,IF(OR(B35=M35,C35=M35,D35=M35,E35=M35,F35=M35,G35=M35,H35=M35,I35=M35,J35=M35,K35=M35),(IF(AND(B35=M35,B38=1),1,0)+IF(AND(C35=M35,C38=1),1,0)+IF(AND(D35=M35,D38=1),1,0)+IF(AND(E35=M35,E38=1),1,0)+IF(AND(F35=M35,F38=1),1,0)+IF(AND(G35=M35,G38=1),1,0)+IF(AND(H35=M35,H38=1),1,0)+IF(AND(I35=M35,I38=1),1,0)+IF(AND(J35=M35,J38=1),1,0)+IF(AND(K35=M35,K38=1),1,0))/(IF(B35=M35,1,0)+IF(C35=M35,1,0)+IF(D35=M35,1,0)+IF(E35=M35,1,0)+IF(F35=M35,1,0)+IF(G35=M35,1,0)+IF(H35=M35,1,0)+IF(I35=M35,1,0)+IF(J35=M35,1,0)+IF(K35=M35,1,0)),0))</f>
        <v>0</v>
      </c>
      <c r="Q35" s="20">
        <v>0</v>
      </c>
      <c r="R35" s="23">
        <f>IF(T35&lt;1,0,N35*P35/N38)</f>
        <v>0</v>
      </c>
      <c r="S35" s="20">
        <v>0</v>
      </c>
      <c r="T35" s="3">
        <f>IF(SUM(B35:K36)&gt;0,1,10^(-5))</f>
        <v>1</v>
      </c>
      <c r="U35" s="1">
        <f>T35*U$1</f>
        <v>10</v>
      </c>
    </row>
    <row r="36" spans="1:21" ht="18.75">
      <c r="A36" s="8" t="str">
        <f>A$4</f>
        <v>к-во "орлов" при 2-м  броске</v>
      </c>
      <c r="B36" s="16">
        <v>0</v>
      </c>
      <c r="C36" s="16">
        <v>1</v>
      </c>
      <c r="D36" s="16">
        <v>2</v>
      </c>
      <c r="E36" s="16">
        <v>1</v>
      </c>
      <c r="F36" s="16">
        <v>0</v>
      </c>
      <c r="G36" s="16">
        <v>2</v>
      </c>
      <c r="H36" s="16">
        <v>0</v>
      </c>
      <c r="I36" s="16">
        <v>0</v>
      </c>
      <c r="J36" s="16">
        <v>1</v>
      </c>
      <c r="K36" s="16">
        <v>2</v>
      </c>
      <c r="L36" s="47" t="s">
        <v>56</v>
      </c>
      <c r="M36" s="47">
        <v>1</v>
      </c>
      <c r="N36" s="20">
        <f>IF(T35&lt;1,0,(IF(B35=M36,1,0)+IF(C35=M36,1,0)+IF(D35=M36,1,0)+IF(E35=M36,1,0)+IF(F35=M36,1,0)+IF(G35=M36,1,0)+IF(H35=M36,1,0)+IF(I35=M36,1,0)+IF(J35=M36,1,0)+IF(K35=M36,1,0))/U35)</f>
        <v>0.5</v>
      </c>
      <c r="O36" s="20">
        <v>0.5</v>
      </c>
      <c r="P36" s="23">
        <f>IF(T35&lt;1,0,IF(OR(B35=M36,C35=M36,D35=M36,E35=M36,F35=M36,G35=M36,H35=M36,I35=M36,J35=M36,K35=M36),(IF(AND(B35=M36,B38=1),1,0)+IF(AND(C35=M36,C38=1),1,0)+IF(AND(D35=M36,D38=1),1,0)+IF(AND(E35=M36,E38=1),1,0)+IF(AND(F35=M36,F38=1),1,0)+IF(AND(G35=M36,G38=1),1,0)+IF(AND(H35=M36,H38=1),1,0)+IF(AND(I35=M36,I38=1),1,0)+IF(AND(J35=M36,J38=1),1,0)+IF(AND(K35=M36,K38=1),1,0))/(IF(B35=M36,1,0)+IF(C35=M36,1,0)+IF(D35=M36,1,0)+IF(E35=M36,1,0)+IF(F35=M36,1,0)+IF(G35=M36,1,0)+IF(H35=M36,1,0)+IF(I35=M36,1,0)+IF(J35=M36,1,0)+IF(K35=M36,1,0)),0))</f>
        <v>0.6</v>
      </c>
      <c r="Q36" s="20">
        <f>3/4</f>
        <v>0.75</v>
      </c>
      <c r="R36" s="23">
        <f>IF(T35&lt;1,0,N36*P36/N38)</f>
        <v>0.5</v>
      </c>
      <c r="S36" s="20">
        <v>0.6</v>
      </c>
    </row>
    <row r="37" spans="1:21" ht="19.5" thickBot="1">
      <c r="A37" s="30" t="str">
        <f>A$5</f>
        <v>Число начисленных баллов</v>
      </c>
      <c r="B37" s="13">
        <f>2*B35+1*B36</f>
        <v>2</v>
      </c>
      <c r="C37" s="13">
        <f t="shared" ref="C37:K37" si="15">2*C35+1*C36</f>
        <v>5</v>
      </c>
      <c r="D37" s="13">
        <f t="shared" si="15"/>
        <v>4</v>
      </c>
      <c r="E37" s="13">
        <f t="shared" si="15"/>
        <v>1</v>
      </c>
      <c r="F37" s="13">
        <f t="shared" si="15"/>
        <v>0</v>
      </c>
      <c r="G37" s="13">
        <f t="shared" si="15"/>
        <v>4</v>
      </c>
      <c r="H37" s="13">
        <f t="shared" si="15"/>
        <v>2</v>
      </c>
      <c r="I37" s="13">
        <f t="shared" si="15"/>
        <v>2</v>
      </c>
      <c r="J37" s="13">
        <f t="shared" si="15"/>
        <v>5</v>
      </c>
      <c r="K37" s="13">
        <f t="shared" si="15"/>
        <v>2</v>
      </c>
      <c r="L37" s="47" t="s">
        <v>57</v>
      </c>
      <c r="M37" s="47">
        <v>0</v>
      </c>
      <c r="N37" s="21">
        <f>IF(T35&lt;1,0,(IF(B35=M37,1,0)+IF(C35=M37,1,0)+IF(D35=M37,1,0)+IF(E35=M37,1,0)+IF(F35=M37,1,0)+IF(G35=M37,1,0)+IF(H35=M37,1,0)+IF(I35=M37,1,0)+IF(J35=M37,1,0)+IF(K35=M37,1,0))/U35)</f>
        <v>0.3</v>
      </c>
      <c r="O37" s="21">
        <v>0.25</v>
      </c>
      <c r="P37" s="24">
        <f>IF(T35&lt;1,0,IF(OR(B35=M37,C35=M37,D35=M37,E35=M37,F35=M37,G35=M37,H35=M37,I35=M37,J35=M37,K35=M37),(IF(AND(B35=M37,B38=1),1,0)+IF(AND(C35=M37,C38=1),1,0)+IF(AND(D35=M37,D38=1),1,0)+IF(AND(E35=M37,E38=1),1,0)+IF(AND(F35=M37,F38=1),1,0)+IF(AND(G35=M37,G38=1),1,0)+IF(AND(H35=M37,H38=1),1,0)+IF(AND(I35=M37,I38=1),1,0)+IF(AND(J35=M37,J38=1),1,0)+IF(AND(K35=M37,K38=1),1,0))/(IF(B35=M37,1,0)+IF(C35=M37,1,0)+IF(D35=M37,1,0)+IF(E35=M37,1,0)+IF(F35=M37,1,0)+IF(G35=M37,1,0)+IF(H35=M37,1,0)+IF(I35=M37,1,0)+IF(J35=M37,1,0)+IF(K35=M37,1,0)),1))</f>
        <v>1</v>
      </c>
      <c r="Q37" s="21">
        <v>1</v>
      </c>
      <c r="R37" s="23">
        <f>IF(T35&lt;1,0,N37*P37/N38)</f>
        <v>0.5</v>
      </c>
      <c r="S37" s="21">
        <v>0.4</v>
      </c>
    </row>
    <row r="38" spans="1:21" ht="18.75">
      <c r="A38" s="31" t="str">
        <f>A$6</f>
        <v>1, если начислено &lt;4 баллов</v>
      </c>
      <c r="B38" s="18">
        <f>IF(B37&lt;4,1,0)</f>
        <v>1</v>
      </c>
      <c r="C38" s="18">
        <f t="shared" ref="C38:K38" si="16">IF(C37&lt;4,1,0)</f>
        <v>0</v>
      </c>
      <c r="D38" s="18">
        <f t="shared" si="16"/>
        <v>0</v>
      </c>
      <c r="E38" s="18">
        <f t="shared" si="16"/>
        <v>1</v>
      </c>
      <c r="F38" s="18">
        <f t="shared" si="16"/>
        <v>1</v>
      </c>
      <c r="G38" s="18">
        <f t="shared" si="16"/>
        <v>0</v>
      </c>
      <c r="H38" s="18">
        <f t="shared" si="16"/>
        <v>1</v>
      </c>
      <c r="I38" s="18">
        <f t="shared" si="16"/>
        <v>1</v>
      </c>
      <c r="J38" s="18">
        <f t="shared" si="16"/>
        <v>0</v>
      </c>
      <c r="K38" s="18">
        <f t="shared" si="16"/>
        <v>1</v>
      </c>
      <c r="L38" s="2"/>
      <c r="M38" s="2"/>
      <c r="N38" s="22">
        <f>IF(T35&lt;1,0,SUM(B38:K38)/(10*T35))</f>
        <v>0.6</v>
      </c>
      <c r="O38" s="22">
        <v>0.625</v>
      </c>
      <c r="P38" s="35"/>
      <c r="Q38" s="35"/>
      <c r="R38" s="35"/>
      <c r="S38" s="35"/>
    </row>
    <row r="39" spans="1:21" ht="19.5" thickBot="1">
      <c r="A39" s="9">
        <f>A$7</f>
        <v>0</v>
      </c>
      <c r="B39" s="14"/>
      <c r="C39" s="19"/>
      <c r="D39" s="19"/>
      <c r="E39" s="19"/>
      <c r="F39" s="19"/>
      <c r="G39" s="19"/>
      <c r="H39" s="19"/>
      <c r="I39" s="19"/>
      <c r="J39" s="19"/>
      <c r="K39" s="15"/>
      <c r="L39" s="2"/>
      <c r="M39" s="2"/>
      <c r="N39" s="26" t="s">
        <v>62</v>
      </c>
      <c r="O39" s="27" t="s">
        <v>60</v>
      </c>
      <c r="P39" s="36"/>
      <c r="Q39" s="36"/>
      <c r="R39" s="36"/>
      <c r="S39" s="37"/>
    </row>
    <row r="40" spans="1:21" ht="18.75">
      <c r="A40" s="41" t="str">
        <f>'[1]Название и список группы'!A6</f>
        <v>Камалов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2"/>
      <c r="M40" s="32"/>
      <c r="N40" s="40" t="str">
        <f>'[1]Название и список группы'!B6</f>
        <v>Владислав Валерьевич</v>
      </c>
      <c r="O40" s="40"/>
      <c r="P40" s="40"/>
      <c r="Q40" s="40"/>
      <c r="R40" s="40"/>
      <c r="S40" s="40"/>
      <c r="T40" s="40"/>
      <c r="U40" s="40"/>
    </row>
    <row r="41" spans="1:21" ht="19.5" thickBot="1">
      <c r="A41" s="32"/>
      <c r="B41" s="48" t="s">
        <v>54</v>
      </c>
      <c r="C41" s="48"/>
      <c r="D41" s="48"/>
      <c r="E41" s="48"/>
      <c r="F41" s="48"/>
      <c r="G41" s="48"/>
      <c r="H41" s="48"/>
      <c r="I41" s="48"/>
      <c r="J41" s="48"/>
      <c r="K41" s="48"/>
      <c r="L41" s="32"/>
      <c r="M41" s="32"/>
      <c r="N41" s="43" t="s">
        <v>68</v>
      </c>
      <c r="O41" s="43"/>
      <c r="P41" s="43"/>
      <c r="Q41" s="43"/>
      <c r="R41" s="43"/>
      <c r="S41" s="43"/>
      <c r="T41" s="33"/>
      <c r="U41" s="33"/>
    </row>
    <row r="42" spans="1:21">
      <c r="B42" s="49">
        <f>B34</f>
        <v>1</v>
      </c>
      <c r="C42" s="49">
        <f t="shared" ref="C42:K42" si="17">C34</f>
        <v>2</v>
      </c>
      <c r="D42" s="49">
        <f t="shared" si="17"/>
        <v>3</v>
      </c>
      <c r="E42" s="49">
        <f t="shared" si="17"/>
        <v>4</v>
      </c>
      <c r="F42" s="49">
        <f t="shared" si="17"/>
        <v>5</v>
      </c>
      <c r="G42" s="49">
        <f t="shared" si="17"/>
        <v>6</v>
      </c>
      <c r="H42" s="49">
        <f t="shared" si="17"/>
        <v>7</v>
      </c>
      <c r="I42" s="49">
        <f t="shared" si="17"/>
        <v>8</v>
      </c>
      <c r="J42" s="49">
        <f t="shared" si="17"/>
        <v>9</v>
      </c>
      <c r="K42" s="49">
        <f t="shared" si="17"/>
        <v>10</v>
      </c>
      <c r="L42" s="45"/>
      <c r="M42" s="45"/>
      <c r="N42" s="28" t="s">
        <v>61</v>
      </c>
      <c r="O42" s="28" t="s">
        <v>59</v>
      </c>
      <c r="P42" s="29" t="s">
        <v>63</v>
      </c>
      <c r="Q42" s="28" t="s">
        <v>64</v>
      </c>
      <c r="R42" s="29" t="s">
        <v>65</v>
      </c>
      <c r="S42" s="28" t="s">
        <v>66</v>
      </c>
      <c r="T42" s="11" t="s">
        <v>1</v>
      </c>
      <c r="U42" s="7" t="s">
        <v>58</v>
      </c>
    </row>
    <row r="43" spans="1:21" ht="18.75">
      <c r="A43" s="8" t="str">
        <f>A$3</f>
        <v>к-во "орлов" при1-м  броске</v>
      </c>
      <c r="B43" s="16">
        <v>1</v>
      </c>
      <c r="C43" s="16">
        <v>0</v>
      </c>
      <c r="D43" s="16">
        <v>1</v>
      </c>
      <c r="E43" s="16">
        <v>1</v>
      </c>
      <c r="F43" s="16">
        <v>0</v>
      </c>
      <c r="G43" s="16">
        <v>0</v>
      </c>
      <c r="H43" s="16">
        <v>2</v>
      </c>
      <c r="I43" s="16">
        <v>2</v>
      </c>
      <c r="J43" s="16">
        <v>2</v>
      </c>
      <c r="K43" s="16">
        <v>1</v>
      </c>
      <c r="L43" s="47" t="s">
        <v>55</v>
      </c>
      <c r="M43" s="47">
        <v>2</v>
      </c>
      <c r="N43" s="20">
        <f>IF(T43&lt;1,0,(IF(B43=M43,1,0)+IF(C43=M43,1,0)+IF(D43=M43,1,0)+IF(E43=M43,1,0)+IF(F43=M43,1,0)+IF(G43=M43,1,0)+IF(H43=M43,1,0)+IF(I43=M43,1,0)+IF(J43=M43,1,0)+IF(K43=M43,1,0))/U43)</f>
        <v>0.3</v>
      </c>
      <c r="O43" s="20">
        <v>0.25</v>
      </c>
      <c r="P43" s="23">
        <f>IF(T43&lt;1,0,IF(OR(B43=M43,C43=M43,D43=M43,E43=M43,F43=M43,G43=M43,H43=M43,I43=M43,J43=M43,K43=M43),(IF(AND(B43=M43,B46=1),1,0)+IF(AND(C43=M43,C46=1),1,0)+IF(AND(D43=M43,D46=1),1,0)+IF(AND(E43=M43,E46=1),1,0)+IF(AND(F43=M43,F46=1),1,0)+IF(AND(G43=M43,G46=1),1,0)+IF(AND(H43=M43,H46=1),1,0)+IF(AND(I43=M43,I46=1),1,0)+IF(AND(J43=M43,J46=1),1,0)+IF(AND(K43=M43,K46=1),1,0))/(IF(B43=M43,1,0)+IF(C43=M43,1,0)+IF(D43=M43,1,0)+IF(E43=M43,1,0)+IF(F43=M43,1,0)+IF(G43=M43,1,0)+IF(H43=M43,1,0)+IF(I43=M43,1,0)+IF(J43=M43,1,0)+IF(K43=M43,1,0)),0))</f>
        <v>0</v>
      </c>
      <c r="Q43" s="20">
        <v>0</v>
      </c>
      <c r="R43" s="23">
        <f>IF(T43&lt;1,0,N43*P43/N46)</f>
        <v>0</v>
      </c>
      <c r="S43" s="20">
        <v>0</v>
      </c>
      <c r="T43" s="3">
        <f>IF(SUM(B43:K44)&gt;0,1,10^(-5))</f>
        <v>1</v>
      </c>
      <c r="U43" s="1">
        <f>T43*U$1</f>
        <v>10</v>
      </c>
    </row>
    <row r="44" spans="1:21" ht="18.75">
      <c r="A44" s="8" t="str">
        <f>A$4</f>
        <v>к-во "орлов" при 2-м  броске</v>
      </c>
      <c r="B44" s="16">
        <v>1</v>
      </c>
      <c r="C44" s="16">
        <v>2</v>
      </c>
      <c r="D44" s="16">
        <v>1</v>
      </c>
      <c r="E44" s="16">
        <v>0</v>
      </c>
      <c r="F44" s="16">
        <v>1</v>
      </c>
      <c r="G44" s="16">
        <v>0</v>
      </c>
      <c r="H44" s="16">
        <v>0</v>
      </c>
      <c r="I44" s="16">
        <v>1</v>
      </c>
      <c r="J44" s="16">
        <v>2</v>
      </c>
      <c r="K44" s="16">
        <v>2</v>
      </c>
      <c r="L44" s="47" t="s">
        <v>56</v>
      </c>
      <c r="M44" s="47">
        <v>1</v>
      </c>
      <c r="N44" s="20">
        <f>IF(T43&lt;1,0,(IF(B43=M44,1,0)+IF(C43=M44,1,0)+IF(D43=M44,1,0)+IF(E43=M44,1,0)+IF(F43=M44,1,0)+IF(G43=M44,1,0)+IF(H43=M44,1,0)+IF(I43=M44,1,0)+IF(J43=M44,1,0)+IF(K43=M44,1,0))/U43)</f>
        <v>0.4</v>
      </c>
      <c r="O44" s="20">
        <v>0.5</v>
      </c>
      <c r="P44" s="23">
        <f>IF(T43&lt;1,0,IF(OR(B43=M44,C43=M44,D43=M44,E43=M44,F43=M44,G43=M44,H43=M44,I43=M44,J43=M44,K43=M44),(IF(AND(B43=M44,B46=1),1,0)+IF(AND(C43=M44,C46=1),1,0)+IF(AND(D43=M44,D46=1),1,0)+IF(AND(E43=M44,E46=1),1,0)+IF(AND(F43=M44,F46=1),1,0)+IF(AND(G43=M44,G46=1),1,0)+IF(AND(H43=M44,H46=1),1,0)+IF(AND(I43=M44,I46=1),1,0)+IF(AND(J43=M44,J46=1),1,0)+IF(AND(K43=M44,K46=1),1,0))/(IF(B43=M44,1,0)+IF(C43=M44,1,0)+IF(D43=M44,1,0)+IF(E43=M44,1,0)+IF(F43=M44,1,0)+IF(G43=M44,1,0)+IF(H43=M44,1,0)+IF(I43=M44,1,0)+IF(J43=M44,1,0)+IF(K43=M44,1,0)),0))</f>
        <v>0.75</v>
      </c>
      <c r="Q44" s="20">
        <f>3/4</f>
        <v>0.75</v>
      </c>
      <c r="R44" s="23">
        <f>IF(T43&lt;1,0,N44*P44/N46)</f>
        <v>0.50000000000000011</v>
      </c>
      <c r="S44" s="20">
        <v>0.6</v>
      </c>
    </row>
    <row r="45" spans="1:21" ht="19.5" thickBot="1">
      <c r="A45" s="30" t="str">
        <f>A$5</f>
        <v>Число начисленных баллов</v>
      </c>
      <c r="B45" s="13">
        <f>2*B43+1*B44</f>
        <v>3</v>
      </c>
      <c r="C45" s="13">
        <f t="shared" ref="C45:K45" si="18">2*C43+1*C44</f>
        <v>2</v>
      </c>
      <c r="D45" s="13">
        <f t="shared" si="18"/>
        <v>3</v>
      </c>
      <c r="E45" s="13">
        <f t="shared" si="18"/>
        <v>2</v>
      </c>
      <c r="F45" s="13">
        <f t="shared" si="18"/>
        <v>1</v>
      </c>
      <c r="G45" s="13">
        <f t="shared" si="18"/>
        <v>0</v>
      </c>
      <c r="H45" s="13">
        <f t="shared" si="18"/>
        <v>4</v>
      </c>
      <c r="I45" s="13">
        <f t="shared" si="18"/>
        <v>5</v>
      </c>
      <c r="J45" s="13">
        <f t="shared" si="18"/>
        <v>6</v>
      </c>
      <c r="K45" s="13">
        <f t="shared" si="18"/>
        <v>4</v>
      </c>
      <c r="L45" s="47" t="s">
        <v>57</v>
      </c>
      <c r="M45" s="47">
        <v>0</v>
      </c>
      <c r="N45" s="21">
        <f>IF(T43&lt;1,0,(IF(B43=M45,1,0)+IF(C43=M45,1,0)+IF(D43=M45,1,0)+IF(E43=M45,1,0)+IF(F43=M45,1,0)+IF(G43=M45,1,0)+IF(H43=M45,1,0)+IF(I43=M45,1,0)+IF(J43=M45,1,0)+IF(K43=M45,1,0))/U43)</f>
        <v>0.3</v>
      </c>
      <c r="O45" s="21">
        <v>0.25</v>
      </c>
      <c r="P45" s="24">
        <f>IF(T43&lt;1,0,IF(OR(B43=M45,C43=M45,D43=M45,E43=M45,F43=M45,G43=M45,H43=M45,I43=M45,J43=M45,K43=M45),(IF(AND(B43=M45,B46=1),1,0)+IF(AND(C43=M45,C46=1),1,0)+IF(AND(D43=M45,D46=1),1,0)+IF(AND(E43=M45,E46=1),1,0)+IF(AND(F43=M45,F46=1),1,0)+IF(AND(G43=M45,G46=1),1,0)+IF(AND(H43=M45,H46=1),1,0)+IF(AND(I43=M45,I46=1),1,0)+IF(AND(J43=M45,J46=1),1,0)+IF(AND(K43=M45,K46=1),1,0))/(IF(B43=M45,1,0)+IF(C43=M45,1,0)+IF(D43=M45,1,0)+IF(E43=M45,1,0)+IF(F43=M45,1,0)+IF(G43=M45,1,0)+IF(H43=M45,1,0)+IF(I43=M45,1,0)+IF(J43=M45,1,0)+IF(K43=M45,1,0)),1))</f>
        <v>1</v>
      </c>
      <c r="Q45" s="21">
        <v>1</v>
      </c>
      <c r="R45" s="23">
        <f>IF(T43&lt;1,0,N45*P45/N46)</f>
        <v>0.5</v>
      </c>
      <c r="S45" s="21">
        <v>0.4</v>
      </c>
    </row>
    <row r="46" spans="1:21" ht="18.75">
      <c r="A46" s="31" t="str">
        <f>A$6</f>
        <v>1, если начислено &lt;4 баллов</v>
      </c>
      <c r="B46" s="18">
        <f>IF(B45&lt;4,1,0)</f>
        <v>1</v>
      </c>
      <c r="C46" s="18">
        <f t="shared" ref="C46:K46" si="19">IF(C45&lt;4,1,0)</f>
        <v>1</v>
      </c>
      <c r="D46" s="18">
        <f t="shared" si="19"/>
        <v>1</v>
      </c>
      <c r="E46" s="18">
        <f t="shared" si="19"/>
        <v>1</v>
      </c>
      <c r="F46" s="18">
        <f t="shared" si="19"/>
        <v>1</v>
      </c>
      <c r="G46" s="18">
        <f t="shared" si="19"/>
        <v>1</v>
      </c>
      <c r="H46" s="18">
        <f t="shared" si="19"/>
        <v>0</v>
      </c>
      <c r="I46" s="18">
        <f t="shared" si="19"/>
        <v>0</v>
      </c>
      <c r="J46" s="18">
        <f t="shared" si="19"/>
        <v>0</v>
      </c>
      <c r="K46" s="18">
        <f t="shared" si="19"/>
        <v>0</v>
      </c>
      <c r="L46" s="2"/>
      <c r="M46" s="2"/>
      <c r="N46" s="22">
        <f>IF(T43&lt;1,0,SUM(B46:K46)/(10*T43))</f>
        <v>0.6</v>
      </c>
      <c r="O46" s="22">
        <v>0.625</v>
      </c>
      <c r="P46" s="35"/>
      <c r="Q46" s="35"/>
      <c r="R46" s="35"/>
      <c r="S46" s="35"/>
    </row>
    <row r="47" spans="1:21" ht="19.5" thickBot="1">
      <c r="A47" s="9">
        <f>A$7</f>
        <v>0</v>
      </c>
      <c r="B47" s="14"/>
      <c r="C47" s="19"/>
      <c r="D47" s="19"/>
      <c r="E47" s="19"/>
      <c r="F47" s="19"/>
      <c r="G47" s="19"/>
      <c r="H47" s="19"/>
      <c r="I47" s="19"/>
      <c r="J47" s="19"/>
      <c r="K47" s="15"/>
      <c r="L47" s="2"/>
      <c r="M47" s="2"/>
      <c r="N47" s="26" t="s">
        <v>62</v>
      </c>
      <c r="O47" s="27" t="s">
        <v>60</v>
      </c>
      <c r="P47" s="36"/>
      <c r="Q47" s="36"/>
      <c r="R47" s="36"/>
      <c r="S47" s="37"/>
    </row>
    <row r="48" spans="1:21" ht="18.75">
      <c r="A48" s="41" t="str">
        <f>'[1]Название и список группы'!A7</f>
        <v>Касымов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32"/>
      <c r="M48" s="32"/>
      <c r="N48" s="40" t="str">
        <f>'[1]Название и список группы'!B7</f>
        <v>Мухаммад Анварджонович</v>
      </c>
      <c r="O48" s="40"/>
      <c r="P48" s="40"/>
      <c r="Q48" s="40"/>
      <c r="R48" s="40"/>
      <c r="S48" s="40"/>
      <c r="T48" s="40"/>
      <c r="U48" s="40"/>
    </row>
    <row r="49" spans="1:21" ht="19.5" thickBot="1">
      <c r="A49" s="32"/>
      <c r="B49" s="48" t="s">
        <v>54</v>
      </c>
      <c r="C49" s="48"/>
      <c r="D49" s="48"/>
      <c r="E49" s="48"/>
      <c r="F49" s="48"/>
      <c r="G49" s="48"/>
      <c r="H49" s="48"/>
      <c r="I49" s="48"/>
      <c r="J49" s="48"/>
      <c r="K49" s="48"/>
      <c r="L49" s="32"/>
      <c r="M49" s="32"/>
      <c r="N49" s="43" t="s">
        <v>68</v>
      </c>
      <c r="O49" s="43"/>
      <c r="P49" s="43"/>
      <c r="Q49" s="43"/>
      <c r="R49" s="43"/>
      <c r="S49" s="43"/>
      <c r="T49" s="33"/>
      <c r="U49" s="33"/>
    </row>
    <row r="50" spans="1:21">
      <c r="B50" s="49">
        <f>B42</f>
        <v>1</v>
      </c>
      <c r="C50" s="49">
        <f t="shared" ref="C50:K50" si="20">C42</f>
        <v>2</v>
      </c>
      <c r="D50" s="49">
        <f t="shared" si="20"/>
        <v>3</v>
      </c>
      <c r="E50" s="49">
        <f t="shared" si="20"/>
        <v>4</v>
      </c>
      <c r="F50" s="49">
        <f t="shared" si="20"/>
        <v>5</v>
      </c>
      <c r="G50" s="49">
        <f t="shared" si="20"/>
        <v>6</v>
      </c>
      <c r="H50" s="49">
        <f t="shared" si="20"/>
        <v>7</v>
      </c>
      <c r="I50" s="49">
        <f t="shared" si="20"/>
        <v>8</v>
      </c>
      <c r="J50" s="49">
        <f t="shared" si="20"/>
        <v>9</v>
      </c>
      <c r="K50" s="49">
        <f t="shared" si="20"/>
        <v>10</v>
      </c>
      <c r="L50" s="45"/>
      <c r="M50" s="45"/>
      <c r="N50" s="28" t="s">
        <v>61</v>
      </c>
      <c r="O50" s="28" t="s">
        <v>59</v>
      </c>
      <c r="P50" s="29" t="s">
        <v>63</v>
      </c>
      <c r="Q50" s="28" t="s">
        <v>64</v>
      </c>
      <c r="R50" s="29" t="s">
        <v>65</v>
      </c>
      <c r="S50" s="28" t="s">
        <v>66</v>
      </c>
      <c r="T50" s="11" t="s">
        <v>1</v>
      </c>
      <c r="U50" s="7" t="s">
        <v>58</v>
      </c>
    </row>
    <row r="51" spans="1:21" ht="18.75">
      <c r="A51" s="8" t="str">
        <f>A$3</f>
        <v>к-во "орлов" при1-м  броске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47" t="s">
        <v>55</v>
      </c>
      <c r="M51" s="47">
        <v>2</v>
      </c>
      <c r="N51" s="20">
        <f>IF(T51&lt;1,0,(IF(B51=M51,1,0)+IF(C51=M51,1,0)+IF(D51=M51,1,0)+IF(E51=M51,1,0)+IF(F51=M51,1,0)+IF(G51=M51,1,0)+IF(H51=M51,1,0)+IF(I51=M51,1,0)+IF(J51=M51,1,0)+IF(K51=M51,1,0))/U51)</f>
        <v>0</v>
      </c>
      <c r="O51" s="20">
        <v>0.25</v>
      </c>
      <c r="P51" s="23">
        <f>IF(T51&lt;1,0,IF(OR(B51=M51,C51=M51,D51=M51,E51=M51,F51=M51,G51=M51,H51=M51,I51=M51,J51=M51,K51=M51),(IF(AND(B51=M51,B54=1),1,0)+IF(AND(C51=M51,C54=1),1,0)+IF(AND(D51=M51,D54=1),1,0)+IF(AND(E51=M51,E54=1),1,0)+IF(AND(F51=M51,F54=1),1,0)+IF(AND(G51=M51,G54=1),1,0)+IF(AND(H51=M51,H54=1),1,0)+IF(AND(I51=M51,I54=1),1,0)+IF(AND(J51=M51,J54=1),1,0)+IF(AND(K51=M51,K54=1),1,0))/(IF(B51=M51,1,0)+IF(C51=M51,1,0)+IF(D51=M51,1,0)+IF(E51=M51,1,0)+IF(F51=M51,1,0)+IF(G51=M51,1,0)+IF(H51=M51,1,0)+IF(I51=M51,1,0)+IF(J51=M51,1,0)+IF(K51=M51,1,0)),0))</f>
        <v>0</v>
      </c>
      <c r="Q51" s="20">
        <v>0</v>
      </c>
      <c r="R51" s="23">
        <f>IF(T51&lt;1,0,N51*P51/N54)</f>
        <v>0</v>
      </c>
      <c r="S51" s="20">
        <v>0</v>
      </c>
      <c r="T51" s="3">
        <f>IF(SUM(B51:K52)&gt;0,1,10^(-5))</f>
        <v>1.0000000000000001E-5</v>
      </c>
      <c r="U51" s="1">
        <f>T51*U$1</f>
        <v>1E-4</v>
      </c>
    </row>
    <row r="52" spans="1:21" ht="18.75">
      <c r="A52" s="8" t="str">
        <f>A$4</f>
        <v>к-во "орлов" при 2-м  броске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47" t="s">
        <v>56</v>
      </c>
      <c r="M52" s="47">
        <v>1</v>
      </c>
      <c r="N52" s="20">
        <f>IF(T51&lt;1,0,(IF(B51=M52,1,0)+IF(C51=M52,1,0)+IF(D51=M52,1,0)+IF(E51=M52,1,0)+IF(F51=M52,1,0)+IF(G51=M52,1,0)+IF(H51=M52,1,0)+IF(I51=M52,1,0)+IF(J51=M52,1,0)+IF(K51=M52,1,0))/U51)</f>
        <v>0</v>
      </c>
      <c r="O52" s="20">
        <v>0.5</v>
      </c>
      <c r="P52" s="23">
        <f>IF(T51&lt;1,0,IF(OR(B51=M52,C51=M52,D51=M52,E51=M52,F51=M52,G51=M52,H51=M52,I51=M52,J51=M52,K51=M52),(IF(AND(B51=M52,B54=1),1,0)+IF(AND(C51=M52,C54=1),1,0)+IF(AND(D51=M52,D54=1),1,0)+IF(AND(E51=M52,E54=1),1,0)+IF(AND(F51=M52,F54=1),1,0)+IF(AND(G51=M52,G54=1),1,0)+IF(AND(H51=M52,H54=1),1,0)+IF(AND(I51=M52,I54=1),1,0)+IF(AND(J51=M52,J54=1),1,0)+IF(AND(K51=M52,K54=1),1,0))/(IF(B51=M52,1,0)+IF(C51=M52,1,0)+IF(D51=M52,1,0)+IF(E51=M52,1,0)+IF(F51=M52,1,0)+IF(G51=M52,1,0)+IF(H51=M52,1,0)+IF(I51=M52,1,0)+IF(J51=M52,1,0)+IF(K51=M52,1,0)),0))</f>
        <v>0</v>
      </c>
      <c r="Q52" s="20">
        <f>3/4</f>
        <v>0.75</v>
      </c>
      <c r="R52" s="23">
        <f>IF(T51&lt;1,0,N52*P52/N54)</f>
        <v>0</v>
      </c>
      <c r="S52" s="20">
        <v>0.6</v>
      </c>
    </row>
    <row r="53" spans="1:21" ht="19.5" thickBot="1">
      <c r="A53" s="30" t="str">
        <f>A$5</f>
        <v>Число начисленных баллов</v>
      </c>
      <c r="B53" s="13">
        <f>2*B51+1*B52</f>
        <v>0</v>
      </c>
      <c r="C53" s="13">
        <f t="shared" ref="C53:K53" si="21">2*C51+1*C52</f>
        <v>0</v>
      </c>
      <c r="D53" s="13">
        <f t="shared" si="21"/>
        <v>0</v>
      </c>
      <c r="E53" s="13">
        <f t="shared" si="21"/>
        <v>0</v>
      </c>
      <c r="F53" s="13">
        <f t="shared" si="21"/>
        <v>0</v>
      </c>
      <c r="G53" s="13">
        <f t="shared" si="21"/>
        <v>0</v>
      </c>
      <c r="H53" s="13">
        <f t="shared" si="21"/>
        <v>0</v>
      </c>
      <c r="I53" s="13">
        <f t="shared" si="21"/>
        <v>0</v>
      </c>
      <c r="J53" s="13">
        <f t="shared" si="21"/>
        <v>0</v>
      </c>
      <c r="K53" s="13">
        <f t="shared" si="21"/>
        <v>0</v>
      </c>
      <c r="L53" s="47" t="s">
        <v>57</v>
      </c>
      <c r="M53" s="47">
        <v>0</v>
      </c>
      <c r="N53" s="21">
        <f>IF(T51&lt;1,0,(IF(B51=M53,1,0)+IF(C51=M53,1,0)+IF(D51=M53,1,0)+IF(E51=M53,1,0)+IF(F51=M53,1,0)+IF(G51=M53,1,0)+IF(H51=M53,1,0)+IF(I51=M53,1,0)+IF(J51=M53,1,0)+IF(K51=M53,1,0))/U51)</f>
        <v>0</v>
      </c>
      <c r="O53" s="21">
        <v>0.25</v>
      </c>
      <c r="P53" s="24">
        <f>IF(T51&lt;1,0,IF(OR(B51=M53,C51=M53,D51=M53,E51=M53,F51=M53,G51=M53,H51=M53,I51=M53,J51=M53,K51=M53),(IF(AND(B51=M53,B54=1),1,0)+IF(AND(C51=M53,C54=1),1,0)+IF(AND(D51=M53,D54=1),1,0)+IF(AND(E51=M53,E54=1),1,0)+IF(AND(F51=M53,F54=1),1,0)+IF(AND(G51=M53,G54=1),1,0)+IF(AND(H51=M53,H54=1),1,0)+IF(AND(I51=M53,I54=1),1,0)+IF(AND(J51=M53,J54=1),1,0)+IF(AND(K51=M53,K54=1),1,0))/(IF(B51=M53,1,0)+IF(C51=M53,1,0)+IF(D51=M53,1,0)+IF(E51=M53,1,0)+IF(F51=M53,1,0)+IF(G51=M53,1,0)+IF(H51=M53,1,0)+IF(I51=M53,1,0)+IF(J51=M53,1,0)+IF(K51=M53,1,0)),1))</f>
        <v>0</v>
      </c>
      <c r="Q53" s="21">
        <v>1</v>
      </c>
      <c r="R53" s="23">
        <f>IF(T51&lt;1,0,N53*P53/N54)</f>
        <v>0</v>
      </c>
      <c r="S53" s="21">
        <v>0.4</v>
      </c>
    </row>
    <row r="54" spans="1:21" ht="18.75">
      <c r="A54" s="31" t="str">
        <f>A$6</f>
        <v>1, если начислено &lt;4 баллов</v>
      </c>
      <c r="B54" s="18">
        <f>IF(B53&lt;4,1,0)</f>
        <v>1</v>
      </c>
      <c r="C54" s="18">
        <f t="shared" ref="C54:K54" si="22">IF(C53&lt;4,1,0)</f>
        <v>1</v>
      </c>
      <c r="D54" s="18">
        <f t="shared" si="22"/>
        <v>1</v>
      </c>
      <c r="E54" s="18">
        <f t="shared" si="22"/>
        <v>1</v>
      </c>
      <c r="F54" s="18">
        <f t="shared" si="22"/>
        <v>1</v>
      </c>
      <c r="G54" s="18">
        <f t="shared" si="22"/>
        <v>1</v>
      </c>
      <c r="H54" s="18">
        <f t="shared" si="22"/>
        <v>1</v>
      </c>
      <c r="I54" s="18">
        <f t="shared" si="22"/>
        <v>1</v>
      </c>
      <c r="J54" s="18">
        <f t="shared" si="22"/>
        <v>1</v>
      </c>
      <c r="K54" s="18">
        <f t="shared" si="22"/>
        <v>1</v>
      </c>
      <c r="L54" s="2"/>
      <c r="M54" s="2"/>
      <c r="N54" s="22">
        <f>IF(T51&lt;1,0,SUM(B54:K54)/(10*T51))</f>
        <v>0</v>
      </c>
      <c r="O54" s="22">
        <v>0.625</v>
      </c>
      <c r="P54" s="35"/>
      <c r="Q54" s="35"/>
      <c r="R54" s="35"/>
      <c r="S54" s="35"/>
    </row>
    <row r="55" spans="1:21" ht="19.5" thickBot="1">
      <c r="A55" s="9">
        <f>A$7</f>
        <v>0</v>
      </c>
      <c r="B55" s="14"/>
      <c r="C55" s="19"/>
      <c r="D55" s="19"/>
      <c r="E55" s="19"/>
      <c r="F55" s="19"/>
      <c r="G55" s="19"/>
      <c r="H55" s="19"/>
      <c r="I55" s="19"/>
      <c r="J55" s="19"/>
      <c r="K55" s="15"/>
      <c r="L55" s="2"/>
      <c r="M55" s="2"/>
      <c r="N55" s="26" t="s">
        <v>62</v>
      </c>
      <c r="O55" s="27" t="s">
        <v>60</v>
      </c>
      <c r="P55" s="36"/>
      <c r="Q55" s="36"/>
      <c r="R55" s="36"/>
      <c r="S55" s="37"/>
    </row>
    <row r="56" spans="1:21" ht="18.75">
      <c r="A56" s="41" t="str">
        <f>'[1]Название и список группы'!A8</f>
        <v>Лотфи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32"/>
      <c r="M56" s="32"/>
      <c r="N56" s="40" t="str">
        <f>'[1]Название и список группы'!B8</f>
        <v>Мохамед</v>
      </c>
      <c r="O56" s="40"/>
      <c r="P56" s="40"/>
      <c r="Q56" s="40"/>
      <c r="R56" s="40"/>
      <c r="S56" s="40"/>
      <c r="T56" s="40"/>
      <c r="U56" s="40"/>
    </row>
    <row r="57" spans="1:21" ht="19.5" thickBot="1">
      <c r="A57" s="32"/>
      <c r="B57" s="48" t="s">
        <v>54</v>
      </c>
      <c r="C57" s="48"/>
      <c r="D57" s="48"/>
      <c r="E57" s="48"/>
      <c r="F57" s="48"/>
      <c r="G57" s="48"/>
      <c r="H57" s="48"/>
      <c r="I57" s="48"/>
      <c r="J57" s="48"/>
      <c r="K57" s="48"/>
      <c r="L57" s="32"/>
      <c r="M57" s="32"/>
      <c r="N57" s="43" t="s">
        <v>68</v>
      </c>
      <c r="O57" s="43"/>
      <c r="P57" s="43"/>
      <c r="Q57" s="43"/>
      <c r="R57" s="43"/>
      <c r="S57" s="43"/>
      <c r="T57" s="33"/>
      <c r="U57" s="33"/>
    </row>
    <row r="58" spans="1:21">
      <c r="B58" s="49">
        <f>B50</f>
        <v>1</v>
      </c>
      <c r="C58" s="49">
        <f t="shared" ref="C58:K58" si="23">C50</f>
        <v>2</v>
      </c>
      <c r="D58" s="49">
        <f t="shared" si="23"/>
        <v>3</v>
      </c>
      <c r="E58" s="49">
        <f t="shared" si="23"/>
        <v>4</v>
      </c>
      <c r="F58" s="49">
        <f t="shared" si="23"/>
        <v>5</v>
      </c>
      <c r="G58" s="49">
        <f t="shared" si="23"/>
        <v>6</v>
      </c>
      <c r="H58" s="49">
        <f t="shared" si="23"/>
        <v>7</v>
      </c>
      <c r="I58" s="49">
        <f t="shared" si="23"/>
        <v>8</v>
      </c>
      <c r="J58" s="49">
        <f t="shared" si="23"/>
        <v>9</v>
      </c>
      <c r="K58" s="49">
        <f t="shared" si="23"/>
        <v>10</v>
      </c>
      <c r="L58" s="45"/>
      <c r="M58" s="45"/>
      <c r="N58" s="28" t="s">
        <v>61</v>
      </c>
      <c r="O58" s="28" t="s">
        <v>59</v>
      </c>
      <c r="P58" s="29" t="s">
        <v>63</v>
      </c>
      <c r="Q58" s="28" t="s">
        <v>64</v>
      </c>
      <c r="R58" s="29" t="s">
        <v>65</v>
      </c>
      <c r="S58" s="28" t="s">
        <v>66</v>
      </c>
      <c r="T58" s="11" t="s">
        <v>1</v>
      </c>
      <c r="U58" s="7" t="s">
        <v>58</v>
      </c>
    </row>
    <row r="59" spans="1:21" ht="18.75">
      <c r="A59" s="8" t="str">
        <f>A$3</f>
        <v>к-во "орлов" при1-м  броске</v>
      </c>
      <c r="B59" s="16">
        <v>2</v>
      </c>
      <c r="C59" s="16">
        <v>2</v>
      </c>
      <c r="D59" s="16">
        <v>0</v>
      </c>
      <c r="E59" s="16">
        <v>0</v>
      </c>
      <c r="F59" s="16">
        <v>2</v>
      </c>
      <c r="G59" s="16">
        <v>0</v>
      </c>
      <c r="H59" s="16">
        <v>0</v>
      </c>
      <c r="I59" s="16">
        <v>2</v>
      </c>
      <c r="J59" s="16">
        <v>0</v>
      </c>
      <c r="K59" s="16">
        <v>0</v>
      </c>
      <c r="L59" s="47" t="s">
        <v>55</v>
      </c>
      <c r="M59" s="47">
        <v>2</v>
      </c>
      <c r="N59" s="20">
        <f>IF(T59&lt;1,0,(IF(B59=M59,1,0)+IF(C59=M59,1,0)+IF(D59=M59,1,0)+IF(E59=M59,1,0)+IF(F59=M59,1,0)+IF(G59=M59,1,0)+IF(H59=M59,1,0)+IF(I59=M59,1,0)+IF(J59=M59,1,0)+IF(K59=M59,1,0))/U59)</f>
        <v>0.4</v>
      </c>
      <c r="O59" s="20">
        <v>0.25</v>
      </c>
      <c r="P59" s="23">
        <f>IF(T59&lt;1,0,IF(OR(B59=M59,C59=M59,D59=M59,E59=M59,F59=M59,G59=M59,H59=M59,I59=M59,J59=M59,K59=M59),(IF(AND(B59=M59,B62=1),1,0)+IF(AND(C59=M59,C62=1),1,0)+IF(AND(D59=M59,D62=1),1,0)+IF(AND(E59=M59,E62=1),1,0)+IF(AND(F59=M59,F62=1),1,0)+IF(AND(G59=M59,G62=1),1,0)+IF(AND(H59=M59,H62=1),1,0)+IF(AND(I59=M59,I62=1),1,0)+IF(AND(J59=M59,J62=1),1,0)+IF(AND(K59=M59,K62=1),1,0))/(IF(B59=M59,1,0)+IF(C59=M59,1,0)+IF(D59=M59,1,0)+IF(E59=M59,1,0)+IF(F59=M59,1,0)+IF(G59=M59,1,0)+IF(H59=M59,1,0)+IF(I59=M59,1,0)+IF(J59=M59,1,0)+IF(K59=M59,1,0)),0))</f>
        <v>0</v>
      </c>
      <c r="Q59" s="20">
        <v>0</v>
      </c>
      <c r="R59" s="23">
        <f>IF(T59&lt;1,0,N59*P59/N62)</f>
        <v>0</v>
      </c>
      <c r="S59" s="20">
        <v>0</v>
      </c>
      <c r="T59" s="3">
        <f>IF(SUM(B59:K60)&gt;0,1,10^(-5))</f>
        <v>1</v>
      </c>
      <c r="U59" s="1">
        <f>T59*U$1</f>
        <v>10</v>
      </c>
    </row>
    <row r="60" spans="1:21" ht="18.75">
      <c r="A60" s="8" t="str">
        <f>A$4</f>
        <v>к-во "орлов" при 2-м  броске</v>
      </c>
      <c r="B60" s="16">
        <v>1</v>
      </c>
      <c r="C60" s="16">
        <v>0</v>
      </c>
      <c r="D60" s="16">
        <v>0</v>
      </c>
      <c r="E60" s="16">
        <v>1</v>
      </c>
      <c r="F60" s="16">
        <v>1</v>
      </c>
      <c r="G60" s="16">
        <v>1</v>
      </c>
      <c r="H60" s="16">
        <v>1</v>
      </c>
      <c r="I60" s="16">
        <v>1</v>
      </c>
      <c r="J60" s="16">
        <v>1</v>
      </c>
      <c r="K60" s="16">
        <v>0</v>
      </c>
      <c r="L60" s="47" t="s">
        <v>56</v>
      </c>
      <c r="M60" s="47">
        <v>1</v>
      </c>
      <c r="N60" s="20">
        <f>IF(T59&lt;1,0,(IF(B59=M60,1,0)+IF(C59=M60,1,0)+IF(D59=M60,1,0)+IF(E59=M60,1,0)+IF(F59=M60,1,0)+IF(G59=M60,1,0)+IF(H59=M60,1,0)+IF(I59=M60,1,0)+IF(J59=M60,1,0)+IF(K59=M60,1,0))/U59)</f>
        <v>0</v>
      </c>
      <c r="O60" s="20">
        <v>0.5</v>
      </c>
      <c r="P60" s="23">
        <f>IF(T59&lt;1,0,IF(OR(B59=M60,C59=M60,D59=M60,E59=M60,F59=M60,G59=M60,H59=M60,I59=M60,J59=M60,K59=M60),(IF(AND(B59=M60,B62=1),1,0)+IF(AND(C59=M60,C62=1),1,0)+IF(AND(D59=M60,D62=1),1,0)+IF(AND(E59=M60,E62=1),1,0)+IF(AND(F59=M60,F62=1),1,0)+IF(AND(G59=M60,G62=1),1,0)+IF(AND(H59=M60,H62=1),1,0)+IF(AND(I59=M60,I62=1),1,0)+IF(AND(J59=M60,J62=1),1,0)+IF(AND(K59=M60,K62=1),1,0))/(IF(B59=M60,1,0)+IF(C59=M60,1,0)+IF(D59=M60,1,0)+IF(E59=M60,1,0)+IF(F59=M60,1,0)+IF(G59=M60,1,0)+IF(H59=M60,1,0)+IF(I59=M60,1,0)+IF(J59=M60,1,0)+IF(K59=M60,1,0)),0))</f>
        <v>0</v>
      </c>
      <c r="Q60" s="20">
        <f>3/4</f>
        <v>0.75</v>
      </c>
      <c r="R60" s="23">
        <f>IF(T59&lt;1,0,N60*P60/N62)</f>
        <v>0</v>
      </c>
      <c r="S60" s="20">
        <v>0.6</v>
      </c>
    </row>
    <row r="61" spans="1:21" ht="19.5" thickBot="1">
      <c r="A61" s="30" t="str">
        <f>A$5</f>
        <v>Число начисленных баллов</v>
      </c>
      <c r="B61" s="13">
        <f>2*B59+1*B60</f>
        <v>5</v>
      </c>
      <c r="C61" s="13">
        <f t="shared" ref="C61:K61" si="24">2*C59+1*C60</f>
        <v>4</v>
      </c>
      <c r="D61" s="13">
        <f t="shared" si="24"/>
        <v>0</v>
      </c>
      <c r="E61" s="13">
        <f t="shared" si="24"/>
        <v>1</v>
      </c>
      <c r="F61" s="13">
        <f t="shared" si="24"/>
        <v>5</v>
      </c>
      <c r="G61" s="13">
        <f t="shared" si="24"/>
        <v>1</v>
      </c>
      <c r="H61" s="13">
        <f t="shared" si="24"/>
        <v>1</v>
      </c>
      <c r="I61" s="13">
        <f t="shared" si="24"/>
        <v>5</v>
      </c>
      <c r="J61" s="13">
        <f t="shared" si="24"/>
        <v>1</v>
      </c>
      <c r="K61" s="13">
        <f t="shared" si="24"/>
        <v>0</v>
      </c>
      <c r="L61" s="47" t="s">
        <v>57</v>
      </c>
      <c r="M61" s="47">
        <v>0</v>
      </c>
      <c r="N61" s="21">
        <f>IF(T59&lt;1,0,(IF(B59=M61,1,0)+IF(C59=M61,1,0)+IF(D59=M61,1,0)+IF(E59=M61,1,0)+IF(F59=M61,1,0)+IF(G59=M61,1,0)+IF(H59=M61,1,0)+IF(I59=M61,1,0)+IF(J59=M61,1,0)+IF(K59=M61,1,0))/U59)</f>
        <v>0.6</v>
      </c>
      <c r="O61" s="21">
        <v>0.25</v>
      </c>
      <c r="P61" s="24">
        <f>IF(T59&lt;1,0,IF(OR(B59=M61,C59=M61,D59=M61,E59=M61,F59=M61,G59=M61,H59=M61,I59=M61,J59=M61,K59=M61),(IF(AND(B59=M61,B62=1),1,0)+IF(AND(C59=M61,C62=1),1,0)+IF(AND(D59=M61,D62=1),1,0)+IF(AND(E59=M61,E62=1),1,0)+IF(AND(F59=M61,F62=1),1,0)+IF(AND(G59=M61,G62=1),1,0)+IF(AND(H59=M61,H62=1),1,0)+IF(AND(I59=M61,I62=1),1,0)+IF(AND(J59=M61,J62=1),1,0)+IF(AND(K59=M61,K62=1),1,0))/(IF(B59=M61,1,0)+IF(C59=M61,1,0)+IF(D59=M61,1,0)+IF(E59=M61,1,0)+IF(F59=M61,1,0)+IF(G59=M61,1,0)+IF(H59=M61,1,0)+IF(I59=M61,1,0)+IF(J59=M61,1,0)+IF(K59=M61,1,0)),1))</f>
        <v>1</v>
      </c>
      <c r="Q61" s="21">
        <v>1</v>
      </c>
      <c r="R61" s="23">
        <f>IF(T59&lt;1,0,N61*P61/N62)</f>
        <v>1</v>
      </c>
      <c r="S61" s="21">
        <v>0.4</v>
      </c>
    </row>
    <row r="62" spans="1:21" ht="18.75">
      <c r="A62" s="31" t="str">
        <f>A$6</f>
        <v>1, если начислено &lt;4 баллов</v>
      </c>
      <c r="B62" s="18">
        <f>IF(B61&lt;4,1,0)</f>
        <v>0</v>
      </c>
      <c r="C62" s="18">
        <f t="shared" ref="C62:K62" si="25">IF(C61&lt;4,1,0)</f>
        <v>0</v>
      </c>
      <c r="D62" s="18">
        <f t="shared" si="25"/>
        <v>1</v>
      </c>
      <c r="E62" s="18">
        <f t="shared" si="25"/>
        <v>1</v>
      </c>
      <c r="F62" s="18">
        <f t="shared" si="25"/>
        <v>0</v>
      </c>
      <c r="G62" s="18">
        <f t="shared" si="25"/>
        <v>1</v>
      </c>
      <c r="H62" s="18">
        <f t="shared" si="25"/>
        <v>1</v>
      </c>
      <c r="I62" s="18">
        <f t="shared" si="25"/>
        <v>0</v>
      </c>
      <c r="J62" s="18">
        <f t="shared" si="25"/>
        <v>1</v>
      </c>
      <c r="K62" s="18">
        <f t="shared" si="25"/>
        <v>1</v>
      </c>
      <c r="L62" s="2"/>
      <c r="M62" s="2"/>
      <c r="N62" s="22">
        <f>IF(T59&lt;1,0,SUM(B62:K62)/(10*T59))</f>
        <v>0.6</v>
      </c>
      <c r="O62" s="22">
        <v>0.625</v>
      </c>
      <c r="P62" s="35"/>
      <c r="Q62" s="35"/>
      <c r="R62" s="35"/>
      <c r="S62" s="35"/>
    </row>
    <row r="63" spans="1:21" ht="19.5" thickBot="1">
      <c r="A63" s="9">
        <f>A$7</f>
        <v>0</v>
      </c>
      <c r="B63" s="14"/>
      <c r="C63" s="19"/>
      <c r="D63" s="19"/>
      <c r="E63" s="19"/>
      <c r="F63" s="19"/>
      <c r="G63" s="19"/>
      <c r="H63" s="19"/>
      <c r="I63" s="19"/>
      <c r="J63" s="19"/>
      <c r="K63" s="15"/>
      <c r="L63" s="2"/>
      <c r="M63" s="2"/>
      <c r="N63" s="26" t="s">
        <v>62</v>
      </c>
      <c r="O63" s="27" t="s">
        <v>60</v>
      </c>
      <c r="P63" s="36"/>
      <c r="Q63" s="36"/>
      <c r="R63" s="36"/>
      <c r="S63" s="37"/>
    </row>
    <row r="64" spans="1:21" ht="18.75">
      <c r="A64" s="41" t="str">
        <f>'[1]Название и список группы'!A9</f>
        <v>Мохамед Ахмед Нурелдин Саид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32"/>
      <c r="M64" s="32"/>
      <c r="N64" s="40" t="str">
        <f>'[1]Название и список группы'!B9</f>
        <v>Махмуд Ахмед Нурелдин</v>
      </c>
      <c r="O64" s="40"/>
      <c r="P64" s="40"/>
      <c r="Q64" s="40"/>
      <c r="R64" s="40"/>
      <c r="S64" s="40"/>
      <c r="T64" s="40"/>
      <c r="U64" s="40"/>
    </row>
    <row r="65" spans="1:21" ht="19.5" thickBot="1">
      <c r="A65" s="32"/>
      <c r="B65" s="48" t="s">
        <v>54</v>
      </c>
      <c r="C65" s="48"/>
      <c r="D65" s="48"/>
      <c r="E65" s="48"/>
      <c r="F65" s="48"/>
      <c r="G65" s="48"/>
      <c r="H65" s="48"/>
      <c r="I65" s="48"/>
      <c r="J65" s="48"/>
      <c r="K65" s="48"/>
      <c r="L65" s="32"/>
      <c r="M65" s="32"/>
      <c r="N65" s="43" t="s">
        <v>68</v>
      </c>
      <c r="O65" s="43"/>
      <c r="P65" s="43"/>
      <c r="Q65" s="43"/>
      <c r="R65" s="43"/>
      <c r="S65" s="43"/>
      <c r="T65" s="33"/>
      <c r="U65" s="33"/>
    </row>
    <row r="66" spans="1:21">
      <c r="B66" s="49">
        <f>B58</f>
        <v>1</v>
      </c>
      <c r="C66" s="49">
        <f t="shared" ref="C66:K66" si="26">C58</f>
        <v>2</v>
      </c>
      <c r="D66" s="49">
        <f t="shared" si="26"/>
        <v>3</v>
      </c>
      <c r="E66" s="49">
        <f t="shared" si="26"/>
        <v>4</v>
      </c>
      <c r="F66" s="49">
        <f t="shared" si="26"/>
        <v>5</v>
      </c>
      <c r="G66" s="49">
        <f t="shared" si="26"/>
        <v>6</v>
      </c>
      <c r="H66" s="49">
        <f t="shared" si="26"/>
        <v>7</v>
      </c>
      <c r="I66" s="49">
        <f t="shared" si="26"/>
        <v>8</v>
      </c>
      <c r="J66" s="49">
        <f t="shared" si="26"/>
        <v>9</v>
      </c>
      <c r="K66" s="49">
        <f t="shared" si="26"/>
        <v>10</v>
      </c>
      <c r="L66" s="45"/>
      <c r="M66" s="45"/>
      <c r="N66" s="28" t="s">
        <v>61</v>
      </c>
      <c r="O66" s="28" t="s">
        <v>59</v>
      </c>
      <c r="P66" s="29" t="s">
        <v>63</v>
      </c>
      <c r="Q66" s="28" t="s">
        <v>64</v>
      </c>
      <c r="R66" s="29" t="s">
        <v>65</v>
      </c>
      <c r="S66" s="28" t="s">
        <v>66</v>
      </c>
      <c r="T66" s="11" t="s">
        <v>1</v>
      </c>
      <c r="U66" s="7" t="s">
        <v>58</v>
      </c>
    </row>
    <row r="67" spans="1:21" ht="18.75">
      <c r="A67" s="8" t="str">
        <f>A$3</f>
        <v>к-во "орлов" при1-м  броске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47" t="s">
        <v>55</v>
      </c>
      <c r="M67" s="47">
        <v>2</v>
      </c>
      <c r="N67" s="20">
        <f>IF(T67&lt;1,0,(IF(B67=M67,1,0)+IF(C67=M67,1,0)+IF(D67=M67,1,0)+IF(E67=M67,1,0)+IF(F67=M67,1,0)+IF(G67=M67,1,0)+IF(H67=M67,1,0)+IF(I67=M67,1,0)+IF(J67=M67,1,0)+IF(K67=M67,1,0))/U67)</f>
        <v>0</v>
      </c>
      <c r="O67" s="20">
        <v>0.25</v>
      </c>
      <c r="P67" s="23">
        <f>IF(T67&lt;1,0,IF(OR(B67=M67,C67=M67,D67=M67,E67=M67,F67=M67,G67=M67,H67=M67,I67=M67,J67=M67,K67=M67),(IF(AND(B67=M67,B70=1),1,0)+IF(AND(C67=M67,C70=1),1,0)+IF(AND(D67=M67,D70=1),1,0)+IF(AND(E67=M67,E70=1),1,0)+IF(AND(F67=M67,F70=1),1,0)+IF(AND(G67=M67,G70=1),1,0)+IF(AND(H67=M67,H70=1),1,0)+IF(AND(I67=M67,I70=1),1,0)+IF(AND(J67=M67,J70=1),1,0)+IF(AND(K67=M67,K70=1),1,0))/(IF(B67=M67,1,0)+IF(C67=M67,1,0)+IF(D67=M67,1,0)+IF(E67=M67,1,0)+IF(F67=M67,1,0)+IF(G67=M67,1,0)+IF(H67=M67,1,0)+IF(I67=M67,1,0)+IF(J67=M67,1,0)+IF(K67=M67,1,0)),0))</f>
        <v>0</v>
      </c>
      <c r="Q67" s="20">
        <v>0</v>
      </c>
      <c r="R67" s="23">
        <f>IF(T67&lt;1,0,N67*P67/N70)</f>
        <v>0</v>
      </c>
      <c r="S67" s="20">
        <v>0</v>
      </c>
      <c r="T67" s="3">
        <f>IF(SUM(B67:K68)&gt;0,1,10^(-5))</f>
        <v>1.0000000000000001E-5</v>
      </c>
      <c r="U67" s="1">
        <f>T67*U$1</f>
        <v>1E-4</v>
      </c>
    </row>
    <row r="68" spans="1:21" ht="18.75">
      <c r="A68" s="8" t="str">
        <f>A$4</f>
        <v>к-во "орлов" при 2-м  броске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47" t="s">
        <v>56</v>
      </c>
      <c r="M68" s="47">
        <v>1</v>
      </c>
      <c r="N68" s="20">
        <f>IF(T67&lt;1,0,(IF(B67=M68,1,0)+IF(C67=M68,1,0)+IF(D67=M68,1,0)+IF(E67=M68,1,0)+IF(F67=M68,1,0)+IF(G67=M68,1,0)+IF(H67=M68,1,0)+IF(I67=M68,1,0)+IF(J67=M68,1,0)+IF(K67=M68,1,0))/U67)</f>
        <v>0</v>
      </c>
      <c r="O68" s="20">
        <v>0.5</v>
      </c>
      <c r="P68" s="23">
        <f>IF(T67&lt;1,0,IF(OR(B67=M68,C67=M68,D67=M68,E67=M68,F67=M68,G67=M68,H67=M68,I67=M68,J67=M68,K67=M68),(IF(AND(B67=M68,B70=1),1,0)+IF(AND(C67=M68,C70=1),1,0)+IF(AND(D67=M68,D70=1),1,0)+IF(AND(E67=M68,E70=1),1,0)+IF(AND(F67=M68,F70=1),1,0)+IF(AND(G67=M68,G70=1),1,0)+IF(AND(H67=M68,H70=1),1,0)+IF(AND(I67=M68,I70=1),1,0)+IF(AND(J67=M68,J70=1),1,0)+IF(AND(K67=M68,K70=1),1,0))/(IF(B67=M68,1,0)+IF(C67=M68,1,0)+IF(D67=M68,1,0)+IF(E67=M68,1,0)+IF(F67=M68,1,0)+IF(G67=M68,1,0)+IF(H67=M68,1,0)+IF(I67=M68,1,0)+IF(J67=M68,1,0)+IF(K67=M68,1,0)),0))</f>
        <v>0</v>
      </c>
      <c r="Q68" s="20">
        <f>3/4</f>
        <v>0.75</v>
      </c>
      <c r="R68" s="23">
        <f>IF(T67&lt;1,0,N68*P68/N70)</f>
        <v>0</v>
      </c>
      <c r="S68" s="20">
        <v>0.6</v>
      </c>
    </row>
    <row r="69" spans="1:21" ht="19.5" thickBot="1">
      <c r="A69" s="30" t="str">
        <f>A$5</f>
        <v>Число начисленных баллов</v>
      </c>
      <c r="B69" s="13">
        <f>2*B67+1*B68</f>
        <v>0</v>
      </c>
      <c r="C69" s="13">
        <f t="shared" ref="C69:K69" si="27">2*C67+1*C68</f>
        <v>0</v>
      </c>
      <c r="D69" s="13">
        <f t="shared" si="27"/>
        <v>0</v>
      </c>
      <c r="E69" s="13">
        <f t="shared" si="27"/>
        <v>0</v>
      </c>
      <c r="F69" s="13">
        <f t="shared" si="27"/>
        <v>0</v>
      </c>
      <c r="G69" s="13">
        <f t="shared" si="27"/>
        <v>0</v>
      </c>
      <c r="H69" s="13">
        <f t="shared" si="27"/>
        <v>0</v>
      </c>
      <c r="I69" s="13">
        <f t="shared" si="27"/>
        <v>0</v>
      </c>
      <c r="J69" s="13">
        <f t="shared" si="27"/>
        <v>0</v>
      </c>
      <c r="K69" s="13">
        <f t="shared" si="27"/>
        <v>0</v>
      </c>
      <c r="L69" s="47" t="s">
        <v>57</v>
      </c>
      <c r="M69" s="47">
        <v>0</v>
      </c>
      <c r="N69" s="21">
        <f>IF(T67&lt;1,0,(IF(B67=M69,1,0)+IF(C67=M69,1,0)+IF(D67=M69,1,0)+IF(E67=M69,1,0)+IF(F67=M69,1,0)+IF(G67=M69,1,0)+IF(H67=M69,1,0)+IF(I67=M69,1,0)+IF(J67=M69,1,0)+IF(K67=M69,1,0))/U67)</f>
        <v>0</v>
      </c>
      <c r="O69" s="21">
        <v>0.25</v>
      </c>
      <c r="P69" s="24">
        <f>IF(T67&lt;1,0,IF(OR(B67=M69,C67=M69,D67=M69,E67=M69,F67=M69,G67=M69,H67=M69,I67=M69,J67=M69,K67=M69),(IF(AND(B67=M69,B70=1),1,0)+IF(AND(C67=M69,C70=1),1,0)+IF(AND(D67=M69,D70=1),1,0)+IF(AND(E67=M69,E70=1),1,0)+IF(AND(F67=M69,F70=1),1,0)+IF(AND(G67=M69,G70=1),1,0)+IF(AND(H67=M69,H70=1),1,0)+IF(AND(I67=M69,I70=1),1,0)+IF(AND(J67=M69,J70=1),1,0)+IF(AND(K67=M69,K70=1),1,0))/(IF(B67=M69,1,0)+IF(C67=M69,1,0)+IF(D67=M69,1,0)+IF(E67=M69,1,0)+IF(F67=M69,1,0)+IF(G67=M69,1,0)+IF(H67=M69,1,0)+IF(I67=M69,1,0)+IF(J67=M69,1,0)+IF(K67=M69,1,0)),1))</f>
        <v>0</v>
      </c>
      <c r="Q69" s="21">
        <v>1</v>
      </c>
      <c r="R69" s="23">
        <f>IF(T67&lt;1,0,N69*P69/N70)</f>
        <v>0</v>
      </c>
      <c r="S69" s="21">
        <v>0.4</v>
      </c>
    </row>
    <row r="70" spans="1:21" ht="18.75">
      <c r="A70" s="31" t="str">
        <f>A$6</f>
        <v>1, если начислено &lt;4 баллов</v>
      </c>
      <c r="B70" s="18">
        <f>IF(B69&lt;4,1,0)</f>
        <v>1</v>
      </c>
      <c r="C70" s="18">
        <f t="shared" ref="C70:K70" si="28">IF(C69&lt;4,1,0)</f>
        <v>1</v>
      </c>
      <c r="D70" s="18">
        <f t="shared" si="28"/>
        <v>1</v>
      </c>
      <c r="E70" s="18">
        <f t="shared" si="28"/>
        <v>1</v>
      </c>
      <c r="F70" s="18">
        <f t="shared" si="28"/>
        <v>1</v>
      </c>
      <c r="G70" s="18">
        <f t="shared" si="28"/>
        <v>1</v>
      </c>
      <c r="H70" s="18">
        <f t="shared" si="28"/>
        <v>1</v>
      </c>
      <c r="I70" s="18">
        <f t="shared" si="28"/>
        <v>1</v>
      </c>
      <c r="J70" s="18">
        <f t="shared" si="28"/>
        <v>1</v>
      </c>
      <c r="K70" s="18">
        <f t="shared" si="28"/>
        <v>1</v>
      </c>
      <c r="L70" s="2"/>
      <c r="M70" s="2"/>
      <c r="N70" s="22">
        <f>IF(T67&lt;1,0,SUM(B70:K70)/(10*T67))</f>
        <v>0</v>
      </c>
      <c r="O70" s="22">
        <v>0.625</v>
      </c>
      <c r="P70" s="35"/>
      <c r="Q70" s="35"/>
      <c r="R70" s="35"/>
      <c r="S70" s="35"/>
    </row>
    <row r="71" spans="1:21" ht="19.5" thickBot="1">
      <c r="A71" s="9">
        <f>A$7</f>
        <v>0</v>
      </c>
      <c r="B71" s="14"/>
      <c r="C71" s="19"/>
      <c r="D71" s="19"/>
      <c r="E71" s="19"/>
      <c r="F71" s="19"/>
      <c r="G71" s="19"/>
      <c r="H71" s="19"/>
      <c r="I71" s="19"/>
      <c r="J71" s="19"/>
      <c r="K71" s="15"/>
      <c r="L71" s="2"/>
      <c r="M71" s="2"/>
      <c r="N71" s="26" t="s">
        <v>62</v>
      </c>
      <c r="O71" s="27" t="s">
        <v>60</v>
      </c>
      <c r="P71" s="36"/>
      <c r="Q71" s="36"/>
      <c r="R71" s="36"/>
      <c r="S71" s="37"/>
    </row>
    <row r="72" spans="1:21" ht="18.75">
      <c r="A72" s="41" t="str">
        <f>'[1]Название и список группы'!A10</f>
        <v>Петрова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32"/>
      <c r="M72" s="32"/>
      <c r="N72" s="40" t="str">
        <f>'[1]Название и список группы'!B10</f>
        <v>Ольга Александровна</v>
      </c>
      <c r="O72" s="40"/>
      <c r="P72" s="40"/>
      <c r="Q72" s="40"/>
      <c r="R72" s="40"/>
      <c r="S72" s="40"/>
      <c r="T72" s="40"/>
      <c r="U72" s="40"/>
    </row>
    <row r="73" spans="1:21" ht="19.5" thickBot="1">
      <c r="A73" s="32"/>
      <c r="B73" s="48" t="s">
        <v>54</v>
      </c>
      <c r="C73" s="48"/>
      <c r="D73" s="48"/>
      <c r="E73" s="48"/>
      <c r="F73" s="48"/>
      <c r="G73" s="48"/>
      <c r="H73" s="48"/>
      <c r="I73" s="48"/>
      <c r="J73" s="48"/>
      <c r="K73" s="48"/>
      <c r="L73" s="32"/>
      <c r="M73" s="32"/>
      <c r="N73" s="43" t="s">
        <v>68</v>
      </c>
      <c r="O73" s="43"/>
      <c r="P73" s="43"/>
      <c r="Q73" s="43"/>
      <c r="R73" s="43"/>
      <c r="S73" s="43"/>
      <c r="T73" s="33"/>
      <c r="U73" s="33"/>
    </row>
    <row r="74" spans="1:21">
      <c r="B74" s="49">
        <f>B66</f>
        <v>1</v>
      </c>
      <c r="C74" s="49">
        <f t="shared" ref="C74:K74" si="29">C66</f>
        <v>2</v>
      </c>
      <c r="D74" s="49">
        <f t="shared" si="29"/>
        <v>3</v>
      </c>
      <c r="E74" s="49">
        <f t="shared" si="29"/>
        <v>4</v>
      </c>
      <c r="F74" s="49">
        <f t="shared" si="29"/>
        <v>5</v>
      </c>
      <c r="G74" s="49">
        <f t="shared" si="29"/>
        <v>6</v>
      </c>
      <c r="H74" s="49">
        <f t="shared" si="29"/>
        <v>7</v>
      </c>
      <c r="I74" s="49">
        <f t="shared" si="29"/>
        <v>8</v>
      </c>
      <c r="J74" s="49">
        <f t="shared" si="29"/>
        <v>9</v>
      </c>
      <c r="K74" s="49">
        <f t="shared" si="29"/>
        <v>10</v>
      </c>
      <c r="L74" s="45"/>
      <c r="M74" s="45"/>
      <c r="N74" s="28" t="s">
        <v>61</v>
      </c>
      <c r="O74" s="28" t="s">
        <v>59</v>
      </c>
      <c r="P74" s="29" t="s">
        <v>63</v>
      </c>
      <c r="Q74" s="28" t="s">
        <v>64</v>
      </c>
      <c r="R74" s="29" t="s">
        <v>65</v>
      </c>
      <c r="S74" s="28" t="s">
        <v>66</v>
      </c>
      <c r="T74" s="11" t="s">
        <v>1</v>
      </c>
      <c r="U74" s="7" t="s">
        <v>58</v>
      </c>
    </row>
    <row r="75" spans="1:21" ht="18.75">
      <c r="A75" s="8" t="str">
        <f>A$3</f>
        <v>к-во "орлов" при1-м  броске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47" t="s">
        <v>55</v>
      </c>
      <c r="M75" s="47">
        <v>2</v>
      </c>
      <c r="N75" s="20">
        <f>IF(T75&lt;1,0,(IF(B75=M75,1,0)+IF(C75=M75,1,0)+IF(D75=M75,1,0)+IF(E75=M75,1,0)+IF(F75=M75,1,0)+IF(G75=M75,1,0)+IF(H75=M75,1,0)+IF(I75=M75,1,0)+IF(J75=M75,1,0)+IF(K75=M75,1,0))/U75)</f>
        <v>0</v>
      </c>
      <c r="O75" s="20">
        <v>0.25</v>
      </c>
      <c r="P75" s="23">
        <f>IF(T75&lt;1,0,IF(OR(B75=M75,C75=M75,D75=M75,E75=M75,F75=M75,G75=M75,H75=M75,I75=M75,J75=M75,K75=M75),(IF(AND(B75=M75,B78=1),1,0)+IF(AND(C75=M75,C78=1),1,0)+IF(AND(D75=M75,D78=1),1,0)+IF(AND(E75=M75,E78=1),1,0)+IF(AND(F75=M75,F78=1),1,0)+IF(AND(G75=M75,G78=1),1,0)+IF(AND(H75=M75,H78=1),1,0)+IF(AND(I75=M75,I78=1),1,0)+IF(AND(J75=M75,J78=1),1,0)+IF(AND(K75=M75,K78=1),1,0))/(IF(B75=M75,1,0)+IF(C75=M75,1,0)+IF(D75=M75,1,0)+IF(E75=M75,1,0)+IF(F75=M75,1,0)+IF(G75=M75,1,0)+IF(H75=M75,1,0)+IF(I75=M75,1,0)+IF(J75=M75,1,0)+IF(K75=M75,1,0)),0))</f>
        <v>0</v>
      </c>
      <c r="Q75" s="20">
        <v>0</v>
      </c>
      <c r="R75" s="23">
        <f>IF(T75&lt;1,0,N75*P75/N78)</f>
        <v>0</v>
      </c>
      <c r="S75" s="20">
        <v>0</v>
      </c>
      <c r="T75" s="3">
        <f>IF(SUM(B75:K76)&gt;0,1,10^(-5))</f>
        <v>1.0000000000000001E-5</v>
      </c>
      <c r="U75" s="1">
        <f>T75*U$1</f>
        <v>1E-4</v>
      </c>
    </row>
    <row r="76" spans="1:21" ht="18.75">
      <c r="A76" s="8" t="str">
        <f>A$4</f>
        <v>к-во "орлов" при 2-м  броске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47" t="s">
        <v>56</v>
      </c>
      <c r="M76" s="47">
        <v>1</v>
      </c>
      <c r="N76" s="20">
        <f>IF(T75&lt;1,0,(IF(B75=M76,1,0)+IF(C75=M76,1,0)+IF(D75=M76,1,0)+IF(E75=M76,1,0)+IF(F75=M76,1,0)+IF(G75=M76,1,0)+IF(H75=M76,1,0)+IF(I75=M76,1,0)+IF(J75=M76,1,0)+IF(K75=M76,1,0))/U75)</f>
        <v>0</v>
      </c>
      <c r="O76" s="20">
        <v>0.5</v>
      </c>
      <c r="P76" s="23">
        <f>IF(T75&lt;1,0,IF(OR(B75=M76,C75=M76,D75=M76,E75=M76,F75=M76,G75=M76,H75=M76,I75=M76,J75=M76,K75=M76),(IF(AND(B75=M76,B78=1),1,0)+IF(AND(C75=M76,C78=1),1,0)+IF(AND(D75=M76,D78=1),1,0)+IF(AND(E75=M76,E78=1),1,0)+IF(AND(F75=M76,F78=1),1,0)+IF(AND(G75=M76,G78=1),1,0)+IF(AND(H75=M76,H78=1),1,0)+IF(AND(I75=M76,I78=1),1,0)+IF(AND(J75=M76,J78=1),1,0)+IF(AND(K75=M76,K78=1),1,0))/(IF(B75=M76,1,0)+IF(C75=M76,1,0)+IF(D75=M76,1,0)+IF(E75=M76,1,0)+IF(F75=M76,1,0)+IF(G75=M76,1,0)+IF(H75=M76,1,0)+IF(I75=M76,1,0)+IF(J75=M76,1,0)+IF(K75=M76,1,0)),0))</f>
        <v>0</v>
      </c>
      <c r="Q76" s="20">
        <f>3/4</f>
        <v>0.75</v>
      </c>
      <c r="R76" s="23">
        <f>IF(T75&lt;1,0,N76*P76/N78)</f>
        <v>0</v>
      </c>
      <c r="S76" s="20">
        <v>0.6</v>
      </c>
    </row>
    <row r="77" spans="1:21" ht="19.5" thickBot="1">
      <c r="A77" s="30" t="str">
        <f>A$5</f>
        <v>Число начисленных баллов</v>
      </c>
      <c r="B77" s="13">
        <f>2*B75+1*B76</f>
        <v>0</v>
      </c>
      <c r="C77" s="13">
        <f t="shared" ref="C77:K77" si="30">2*C75+1*C76</f>
        <v>0</v>
      </c>
      <c r="D77" s="13">
        <f t="shared" si="30"/>
        <v>0</v>
      </c>
      <c r="E77" s="13">
        <f t="shared" si="30"/>
        <v>0</v>
      </c>
      <c r="F77" s="13">
        <f t="shared" si="30"/>
        <v>0</v>
      </c>
      <c r="G77" s="13">
        <f t="shared" si="30"/>
        <v>0</v>
      </c>
      <c r="H77" s="13">
        <f t="shared" si="30"/>
        <v>0</v>
      </c>
      <c r="I77" s="13">
        <f t="shared" si="30"/>
        <v>0</v>
      </c>
      <c r="J77" s="13">
        <f t="shared" si="30"/>
        <v>0</v>
      </c>
      <c r="K77" s="13">
        <f t="shared" si="30"/>
        <v>0</v>
      </c>
      <c r="L77" s="47" t="s">
        <v>57</v>
      </c>
      <c r="M77" s="47">
        <v>0</v>
      </c>
      <c r="N77" s="21">
        <f>IF(T75&lt;1,0,(IF(B75=M77,1,0)+IF(C75=M77,1,0)+IF(D75=M77,1,0)+IF(E75=M77,1,0)+IF(F75=M77,1,0)+IF(G75=M77,1,0)+IF(H75=M77,1,0)+IF(I75=M77,1,0)+IF(J75=M77,1,0)+IF(K75=M77,1,0))/U75)</f>
        <v>0</v>
      </c>
      <c r="O77" s="21">
        <v>0.25</v>
      </c>
      <c r="P77" s="24">
        <f>IF(T75&lt;1,0,IF(OR(B75=M77,C75=M77,D75=M77,E75=M77,F75=M77,G75=M77,H75=M77,I75=M77,J75=M77,K75=M77),(IF(AND(B75=M77,B78=1),1,0)+IF(AND(C75=M77,C78=1),1,0)+IF(AND(D75=M77,D78=1),1,0)+IF(AND(E75=M77,E78=1),1,0)+IF(AND(F75=M77,F78=1),1,0)+IF(AND(G75=M77,G78=1),1,0)+IF(AND(H75=M77,H78=1),1,0)+IF(AND(I75=M77,I78=1),1,0)+IF(AND(J75=M77,J78=1),1,0)+IF(AND(K75=M77,K78=1),1,0))/(IF(B75=M77,1,0)+IF(C75=M77,1,0)+IF(D75=M77,1,0)+IF(E75=M77,1,0)+IF(F75=M77,1,0)+IF(G75=M77,1,0)+IF(H75=M77,1,0)+IF(I75=M77,1,0)+IF(J75=M77,1,0)+IF(K75=M77,1,0)),1))</f>
        <v>0</v>
      </c>
      <c r="Q77" s="21">
        <v>1</v>
      </c>
      <c r="R77" s="23">
        <f>IF(T75&lt;1,0,N77*P77/N78)</f>
        <v>0</v>
      </c>
      <c r="S77" s="21">
        <v>0.4</v>
      </c>
    </row>
    <row r="78" spans="1:21" ht="18.75">
      <c r="A78" s="31" t="str">
        <f>A$6</f>
        <v>1, если начислено &lt;4 баллов</v>
      </c>
      <c r="B78" s="18">
        <f>IF(B77&lt;4,1,0)</f>
        <v>1</v>
      </c>
      <c r="C78" s="18">
        <f t="shared" ref="C78:K78" si="31">IF(C77&lt;4,1,0)</f>
        <v>1</v>
      </c>
      <c r="D78" s="18">
        <f t="shared" si="31"/>
        <v>1</v>
      </c>
      <c r="E78" s="18">
        <f t="shared" si="31"/>
        <v>1</v>
      </c>
      <c r="F78" s="18">
        <f t="shared" si="31"/>
        <v>1</v>
      </c>
      <c r="G78" s="18">
        <f t="shared" si="31"/>
        <v>1</v>
      </c>
      <c r="H78" s="18">
        <f t="shared" si="31"/>
        <v>1</v>
      </c>
      <c r="I78" s="18">
        <f t="shared" si="31"/>
        <v>1</v>
      </c>
      <c r="J78" s="18">
        <f t="shared" si="31"/>
        <v>1</v>
      </c>
      <c r="K78" s="18">
        <f t="shared" si="31"/>
        <v>1</v>
      </c>
      <c r="L78" s="2"/>
      <c r="M78" s="2"/>
      <c r="N78" s="22">
        <f>IF(T75&lt;1,0,SUM(B78:K78)/(10*T75))</f>
        <v>0</v>
      </c>
      <c r="O78" s="22">
        <v>0.625</v>
      </c>
      <c r="P78" s="35"/>
      <c r="Q78" s="35"/>
      <c r="R78" s="35"/>
      <c r="S78" s="35"/>
    </row>
    <row r="79" spans="1:21" ht="19.5" thickBot="1">
      <c r="A79" s="9">
        <f>A$7</f>
        <v>0</v>
      </c>
      <c r="B79" s="14"/>
      <c r="C79" s="19"/>
      <c r="D79" s="19"/>
      <c r="E79" s="19"/>
      <c r="F79" s="19"/>
      <c r="G79" s="19"/>
      <c r="H79" s="19"/>
      <c r="I79" s="19"/>
      <c r="J79" s="19"/>
      <c r="K79" s="15"/>
      <c r="L79" s="2"/>
      <c r="M79" s="2"/>
      <c r="N79" s="26" t="s">
        <v>62</v>
      </c>
      <c r="O79" s="27" t="s">
        <v>60</v>
      </c>
      <c r="P79" s="36"/>
      <c r="Q79" s="36"/>
      <c r="R79" s="36"/>
      <c r="S79" s="37"/>
    </row>
    <row r="80" spans="1:21" ht="18.75">
      <c r="A80" s="41" t="str">
        <f>'[1]Название и список группы'!A11</f>
        <v>Подшивалов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32"/>
      <c r="M80" s="32"/>
      <c r="N80" s="40" t="str">
        <f>'[1]Название и список группы'!B11</f>
        <v>Данил Дмитриевич</v>
      </c>
      <c r="O80" s="40"/>
      <c r="P80" s="40"/>
      <c r="Q80" s="40"/>
      <c r="R80" s="40"/>
      <c r="S80" s="40"/>
      <c r="T80" s="40"/>
      <c r="U80" s="40"/>
    </row>
    <row r="81" spans="1:21" ht="19.5" thickBot="1">
      <c r="A81" s="32"/>
      <c r="B81" s="48" t="s">
        <v>54</v>
      </c>
      <c r="C81" s="48"/>
      <c r="D81" s="48"/>
      <c r="E81" s="48"/>
      <c r="F81" s="48"/>
      <c r="G81" s="48"/>
      <c r="H81" s="48"/>
      <c r="I81" s="48"/>
      <c r="J81" s="48"/>
      <c r="K81" s="48"/>
      <c r="L81" s="32"/>
      <c r="M81" s="32"/>
      <c r="N81" s="43" t="s">
        <v>68</v>
      </c>
      <c r="O81" s="43"/>
      <c r="P81" s="43"/>
      <c r="Q81" s="43"/>
      <c r="R81" s="43"/>
      <c r="S81" s="43"/>
      <c r="T81" s="33"/>
      <c r="U81" s="33"/>
    </row>
    <row r="82" spans="1:21">
      <c r="B82" s="49">
        <f>B74</f>
        <v>1</v>
      </c>
      <c r="C82" s="49">
        <f t="shared" ref="C82:K82" si="32">C74</f>
        <v>2</v>
      </c>
      <c r="D82" s="49">
        <f t="shared" si="32"/>
        <v>3</v>
      </c>
      <c r="E82" s="49">
        <f t="shared" si="32"/>
        <v>4</v>
      </c>
      <c r="F82" s="49">
        <f t="shared" si="32"/>
        <v>5</v>
      </c>
      <c r="G82" s="49">
        <f t="shared" si="32"/>
        <v>6</v>
      </c>
      <c r="H82" s="49">
        <f t="shared" si="32"/>
        <v>7</v>
      </c>
      <c r="I82" s="49">
        <f t="shared" si="32"/>
        <v>8</v>
      </c>
      <c r="J82" s="49">
        <f t="shared" si="32"/>
        <v>9</v>
      </c>
      <c r="K82" s="49">
        <f t="shared" si="32"/>
        <v>10</v>
      </c>
      <c r="L82" s="45"/>
      <c r="M82" s="45"/>
      <c r="N82" s="28" t="s">
        <v>61</v>
      </c>
      <c r="O82" s="28" t="s">
        <v>59</v>
      </c>
      <c r="P82" s="29" t="s">
        <v>63</v>
      </c>
      <c r="Q82" s="28" t="s">
        <v>64</v>
      </c>
      <c r="R82" s="29" t="s">
        <v>65</v>
      </c>
      <c r="S82" s="28" t="s">
        <v>66</v>
      </c>
      <c r="T82" s="11" t="s">
        <v>1</v>
      </c>
      <c r="U82" s="7" t="s">
        <v>58</v>
      </c>
    </row>
    <row r="83" spans="1:21" ht="18.75">
      <c r="A83" s="8" t="str">
        <f>A$3</f>
        <v>к-во "орлов" при1-м  броске</v>
      </c>
      <c r="B83" s="16">
        <v>2</v>
      </c>
      <c r="C83" s="16">
        <v>0</v>
      </c>
      <c r="D83" s="16">
        <v>0</v>
      </c>
      <c r="E83" s="16">
        <v>2</v>
      </c>
      <c r="F83" s="16">
        <v>2</v>
      </c>
      <c r="G83" s="16">
        <v>2</v>
      </c>
      <c r="H83" s="16">
        <v>2</v>
      </c>
      <c r="I83" s="16">
        <v>2</v>
      </c>
      <c r="J83" s="16">
        <v>2</v>
      </c>
      <c r="K83" s="16">
        <v>0</v>
      </c>
      <c r="L83" s="47" t="s">
        <v>55</v>
      </c>
      <c r="M83" s="47">
        <v>2</v>
      </c>
      <c r="N83" s="20">
        <f>IF(T83&lt;1,0,(IF(B83=M83,1,0)+IF(C83=M83,1,0)+IF(D83=M83,1,0)+IF(E83=M83,1,0)+IF(F83=M83,1,0)+IF(G83=M83,1,0)+IF(H83=M83,1,0)+IF(I83=M83,1,0)+IF(J83=M83,1,0)+IF(K83=M83,1,0))/U83)</f>
        <v>0.7</v>
      </c>
      <c r="O83" s="20">
        <v>0.25</v>
      </c>
      <c r="P83" s="23">
        <f>IF(T83&lt;1,0,IF(OR(B83=M83,C83=M83,D83=M83,E83=M83,F83=M83,G83=M83,H83=M83,I83=M83,J83=M83,K83=M83),(IF(AND(B83=M83,B86=1),1,0)+IF(AND(C83=M83,C86=1),1,0)+IF(AND(D83=M83,D86=1),1,0)+IF(AND(E83=M83,E86=1),1,0)+IF(AND(F83=M83,F86=1),1,0)+IF(AND(G83=M83,G86=1),1,0)+IF(AND(H83=M83,H86=1),1,0)+IF(AND(I83=M83,I86=1),1,0)+IF(AND(J83=M83,J86=1),1,0)+IF(AND(K83=M83,K86=1),1,0))/(IF(B83=M83,1,0)+IF(C83=M83,1,0)+IF(D83=M83,1,0)+IF(E83=M83,1,0)+IF(F83=M83,1,0)+IF(G83=M83,1,0)+IF(H83=M83,1,0)+IF(I83=M83,1,0)+IF(J83=M83,1,0)+IF(K83=M83,1,0)),0))</f>
        <v>0</v>
      </c>
      <c r="Q83" s="20">
        <v>0</v>
      </c>
      <c r="R83" s="23">
        <f>IF(T83&lt;1,0,N83*P83/N86)</f>
        <v>0</v>
      </c>
      <c r="S83" s="20">
        <v>0</v>
      </c>
      <c r="T83" s="3">
        <f>IF(SUM(B83:K84)&gt;0,1,10^(-5))</f>
        <v>1</v>
      </c>
      <c r="U83" s="1">
        <f>T83*U$1</f>
        <v>10</v>
      </c>
    </row>
    <row r="84" spans="1:21" ht="18.75">
      <c r="A84" s="8" t="str">
        <f>A$4</f>
        <v>к-во "орлов" при 2-м  броске</v>
      </c>
      <c r="B84" s="16">
        <v>1</v>
      </c>
      <c r="C84" s="16">
        <v>1</v>
      </c>
      <c r="D84" s="16">
        <v>1</v>
      </c>
      <c r="E84" s="16">
        <v>0</v>
      </c>
      <c r="F84" s="16">
        <v>0</v>
      </c>
      <c r="G84" s="16">
        <v>1</v>
      </c>
      <c r="H84" s="16">
        <v>0</v>
      </c>
      <c r="I84" s="16">
        <v>1</v>
      </c>
      <c r="J84" s="16">
        <v>1</v>
      </c>
      <c r="K84" s="16">
        <v>0</v>
      </c>
      <c r="L84" s="47" t="s">
        <v>56</v>
      </c>
      <c r="M84" s="47">
        <v>1</v>
      </c>
      <c r="N84" s="20">
        <f>IF(T83&lt;1,0,(IF(B83=M84,1,0)+IF(C83=M84,1,0)+IF(D83=M84,1,0)+IF(E83=M84,1,0)+IF(F83=M84,1,0)+IF(G83=M84,1,0)+IF(H83=M84,1,0)+IF(I83=M84,1,0)+IF(J83=M84,1,0)+IF(K83=M84,1,0))/U83)</f>
        <v>0</v>
      </c>
      <c r="O84" s="20">
        <v>0.5</v>
      </c>
      <c r="P84" s="23">
        <f>IF(T83&lt;1,0,IF(OR(B83=M84,C83=M84,D83=M84,E83=M84,F83=M84,G83=M84,H83=M84,I83=M84,J83=M84,K83=M84),(IF(AND(B83=M84,B86=1),1,0)+IF(AND(C83=M84,C86=1),1,0)+IF(AND(D83=M84,D86=1),1,0)+IF(AND(E83=M84,E86=1),1,0)+IF(AND(F83=M84,F86=1),1,0)+IF(AND(G83=M84,G86=1),1,0)+IF(AND(H83=M84,H86=1),1,0)+IF(AND(I83=M84,I86=1),1,0)+IF(AND(J83=M84,J86=1),1,0)+IF(AND(K83=M84,K86=1),1,0))/(IF(B83=M84,1,0)+IF(C83=M84,1,0)+IF(D83=M84,1,0)+IF(E83=M84,1,0)+IF(F83=M84,1,0)+IF(G83=M84,1,0)+IF(H83=M84,1,0)+IF(I83=M84,1,0)+IF(J83=M84,1,0)+IF(K83=M84,1,0)),0))</f>
        <v>0</v>
      </c>
      <c r="Q84" s="20">
        <f>3/4</f>
        <v>0.75</v>
      </c>
      <c r="R84" s="23">
        <f>IF(T83&lt;1,0,N84*P84/N86)</f>
        <v>0</v>
      </c>
      <c r="S84" s="20">
        <v>0.6</v>
      </c>
    </row>
    <row r="85" spans="1:21" ht="19.5" thickBot="1">
      <c r="A85" s="30" t="str">
        <f>A$5</f>
        <v>Число начисленных баллов</v>
      </c>
      <c r="B85" s="13">
        <f>2*B83+1*B84</f>
        <v>5</v>
      </c>
      <c r="C85" s="13">
        <f t="shared" ref="C85:K85" si="33">2*C83+1*C84</f>
        <v>1</v>
      </c>
      <c r="D85" s="13">
        <f t="shared" si="33"/>
        <v>1</v>
      </c>
      <c r="E85" s="13">
        <f t="shared" si="33"/>
        <v>4</v>
      </c>
      <c r="F85" s="13">
        <f t="shared" si="33"/>
        <v>4</v>
      </c>
      <c r="G85" s="13">
        <f t="shared" si="33"/>
        <v>5</v>
      </c>
      <c r="H85" s="13">
        <f t="shared" si="33"/>
        <v>4</v>
      </c>
      <c r="I85" s="13">
        <f t="shared" si="33"/>
        <v>5</v>
      </c>
      <c r="J85" s="13">
        <f t="shared" si="33"/>
        <v>5</v>
      </c>
      <c r="K85" s="13">
        <f t="shared" si="33"/>
        <v>0</v>
      </c>
      <c r="L85" s="47" t="s">
        <v>57</v>
      </c>
      <c r="M85" s="47">
        <v>0</v>
      </c>
      <c r="N85" s="21">
        <f>IF(T83&lt;1,0,(IF(B83=M85,1,0)+IF(C83=M85,1,0)+IF(D83=M85,1,0)+IF(E83=M85,1,0)+IF(F83=M85,1,0)+IF(G83=M85,1,0)+IF(H83=M85,1,0)+IF(I83=M85,1,0)+IF(J83=M85,1,0)+IF(K83=M85,1,0))/U83)</f>
        <v>0.3</v>
      </c>
      <c r="O85" s="21">
        <v>0.25</v>
      </c>
      <c r="P85" s="24">
        <f>IF(T83&lt;1,0,IF(OR(B83=M85,C83=M85,D83=M85,E83=M85,F83=M85,G83=M85,H83=M85,I83=M85,J83=M85,K83=M85),(IF(AND(B83=M85,B86=1),1,0)+IF(AND(C83=M85,C86=1),1,0)+IF(AND(D83=M85,D86=1),1,0)+IF(AND(E83=M85,E86=1),1,0)+IF(AND(F83=M85,F86=1),1,0)+IF(AND(G83=M85,G86=1),1,0)+IF(AND(H83=M85,H86=1),1,0)+IF(AND(I83=M85,I86=1),1,0)+IF(AND(J83=M85,J86=1),1,0)+IF(AND(K83=M85,K86=1),1,0))/(IF(B83=M85,1,0)+IF(C83=M85,1,0)+IF(D83=M85,1,0)+IF(E83=M85,1,0)+IF(F83=M85,1,0)+IF(G83=M85,1,0)+IF(H83=M85,1,0)+IF(I83=M85,1,0)+IF(J83=M85,1,0)+IF(K83=M85,1,0)),1))</f>
        <v>1</v>
      </c>
      <c r="Q85" s="21">
        <v>1</v>
      </c>
      <c r="R85" s="23">
        <f>IF(T83&lt;1,0,N85*P85/N86)</f>
        <v>1</v>
      </c>
      <c r="S85" s="21">
        <v>0.4</v>
      </c>
    </row>
    <row r="86" spans="1:21" ht="18.75">
      <c r="A86" s="31" t="str">
        <f>A$6</f>
        <v>1, если начислено &lt;4 баллов</v>
      </c>
      <c r="B86" s="18">
        <f>IF(B85&lt;4,1,0)</f>
        <v>0</v>
      </c>
      <c r="C86" s="18">
        <f t="shared" ref="C86:K86" si="34">IF(C85&lt;4,1,0)</f>
        <v>1</v>
      </c>
      <c r="D86" s="18">
        <f t="shared" si="34"/>
        <v>1</v>
      </c>
      <c r="E86" s="18">
        <f t="shared" si="34"/>
        <v>0</v>
      </c>
      <c r="F86" s="18">
        <f t="shared" si="34"/>
        <v>0</v>
      </c>
      <c r="G86" s="18">
        <f t="shared" si="34"/>
        <v>0</v>
      </c>
      <c r="H86" s="18">
        <f t="shared" si="34"/>
        <v>0</v>
      </c>
      <c r="I86" s="18">
        <f t="shared" si="34"/>
        <v>0</v>
      </c>
      <c r="J86" s="18">
        <f t="shared" si="34"/>
        <v>0</v>
      </c>
      <c r="K86" s="18">
        <f t="shared" si="34"/>
        <v>1</v>
      </c>
      <c r="L86" s="2"/>
      <c r="M86" s="2"/>
      <c r="N86" s="22">
        <f>IF(T83&lt;1,0,SUM(B86:K86)/(10*T83))</f>
        <v>0.3</v>
      </c>
      <c r="O86" s="22">
        <v>0.625</v>
      </c>
      <c r="P86" s="35"/>
      <c r="Q86" s="35"/>
      <c r="R86" s="35"/>
      <c r="S86" s="35"/>
    </row>
    <row r="87" spans="1:21" ht="19.5" thickBot="1">
      <c r="A87" s="9">
        <f>A$7</f>
        <v>0</v>
      </c>
      <c r="B87" s="14"/>
      <c r="C87" s="19"/>
      <c r="D87" s="19"/>
      <c r="E87" s="19"/>
      <c r="F87" s="19"/>
      <c r="G87" s="19"/>
      <c r="H87" s="19"/>
      <c r="I87" s="19"/>
      <c r="J87" s="19"/>
      <c r="K87" s="15"/>
      <c r="L87" s="2"/>
      <c r="M87" s="2"/>
      <c r="N87" s="26" t="s">
        <v>62</v>
      </c>
      <c r="O87" s="27" t="s">
        <v>60</v>
      </c>
      <c r="P87" s="36"/>
      <c r="Q87" s="36"/>
      <c r="R87" s="36"/>
      <c r="S87" s="37"/>
    </row>
    <row r="88" spans="1:21" ht="18.75">
      <c r="A88" s="41" t="str">
        <f>'[1]Название и список группы'!A12</f>
        <v>Потапов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32"/>
      <c r="M88" s="32"/>
      <c r="N88" s="40" t="str">
        <f>'[1]Название и список группы'!B12</f>
        <v>Иван Николаевич</v>
      </c>
      <c r="O88" s="40"/>
      <c r="P88" s="40"/>
      <c r="Q88" s="40"/>
      <c r="R88" s="40"/>
      <c r="S88" s="40"/>
      <c r="T88" s="40"/>
      <c r="U88" s="40"/>
    </row>
    <row r="89" spans="1:21" ht="19.5" thickBot="1">
      <c r="A89" s="32"/>
      <c r="B89" s="48" t="s">
        <v>54</v>
      </c>
      <c r="C89" s="48"/>
      <c r="D89" s="48"/>
      <c r="E89" s="48"/>
      <c r="F89" s="48"/>
      <c r="G89" s="48"/>
      <c r="H89" s="48"/>
      <c r="I89" s="48"/>
      <c r="J89" s="48"/>
      <c r="K89" s="48"/>
      <c r="L89" s="32"/>
      <c r="M89" s="32"/>
      <c r="N89" s="43" t="s">
        <v>68</v>
      </c>
      <c r="O89" s="43"/>
      <c r="P89" s="43"/>
      <c r="Q89" s="43"/>
      <c r="R89" s="43"/>
      <c r="S89" s="43"/>
      <c r="T89" s="33"/>
      <c r="U89" s="33"/>
    </row>
    <row r="90" spans="1:21">
      <c r="B90" s="49">
        <f>B82</f>
        <v>1</v>
      </c>
      <c r="C90" s="49">
        <f t="shared" ref="C90:K90" si="35">C82</f>
        <v>2</v>
      </c>
      <c r="D90" s="49">
        <f t="shared" si="35"/>
        <v>3</v>
      </c>
      <c r="E90" s="49">
        <f t="shared" si="35"/>
        <v>4</v>
      </c>
      <c r="F90" s="49">
        <f t="shared" si="35"/>
        <v>5</v>
      </c>
      <c r="G90" s="49">
        <f t="shared" si="35"/>
        <v>6</v>
      </c>
      <c r="H90" s="49">
        <f t="shared" si="35"/>
        <v>7</v>
      </c>
      <c r="I90" s="49">
        <f t="shared" si="35"/>
        <v>8</v>
      </c>
      <c r="J90" s="49">
        <f t="shared" si="35"/>
        <v>9</v>
      </c>
      <c r="K90" s="49">
        <f t="shared" si="35"/>
        <v>10</v>
      </c>
      <c r="L90" s="45"/>
      <c r="M90" s="45"/>
      <c r="N90" s="28" t="s">
        <v>61</v>
      </c>
      <c r="O90" s="28" t="s">
        <v>59</v>
      </c>
      <c r="P90" s="29" t="s">
        <v>63</v>
      </c>
      <c r="Q90" s="28" t="s">
        <v>64</v>
      </c>
      <c r="R90" s="29" t="s">
        <v>65</v>
      </c>
      <c r="S90" s="28" t="s">
        <v>66</v>
      </c>
      <c r="T90" s="11" t="s">
        <v>1</v>
      </c>
      <c r="U90" s="7" t="s">
        <v>58</v>
      </c>
    </row>
    <row r="91" spans="1:21" ht="18.75">
      <c r="A91" s="8" t="str">
        <f>A$3</f>
        <v>к-во "орлов" при1-м  броске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47" t="s">
        <v>55</v>
      </c>
      <c r="M91" s="47">
        <v>2</v>
      </c>
      <c r="N91" s="20">
        <f>IF(T91&lt;1,0,(IF(B91=M91,1,0)+IF(C91=M91,1,0)+IF(D91=M91,1,0)+IF(E91=M91,1,0)+IF(F91=M91,1,0)+IF(G91=M91,1,0)+IF(H91=M91,1,0)+IF(I91=M91,1,0)+IF(J91=M91,1,0)+IF(K91=M91,1,0))/U91)</f>
        <v>0</v>
      </c>
      <c r="O91" s="20">
        <v>0.25</v>
      </c>
      <c r="P91" s="23">
        <f>IF(T91&lt;1,0,IF(OR(B91=M91,C91=M91,D91=M91,E91=M91,F91=M91,G91=M91,H91=M91,I91=M91,J91=M91,K91=M91),(IF(AND(B91=M91,B94=1),1,0)+IF(AND(C91=M91,C94=1),1,0)+IF(AND(D91=M91,D94=1),1,0)+IF(AND(E91=M91,E94=1),1,0)+IF(AND(F91=M91,F94=1),1,0)+IF(AND(G91=M91,G94=1),1,0)+IF(AND(H91=M91,H94=1),1,0)+IF(AND(I91=M91,I94=1),1,0)+IF(AND(J91=M91,J94=1),1,0)+IF(AND(K91=M91,K94=1),1,0))/(IF(B91=M91,1,0)+IF(C91=M91,1,0)+IF(D91=M91,1,0)+IF(E91=M91,1,0)+IF(F91=M91,1,0)+IF(G91=M91,1,0)+IF(H91=M91,1,0)+IF(I91=M91,1,0)+IF(J91=M91,1,0)+IF(K91=M91,1,0)),0))</f>
        <v>0</v>
      </c>
      <c r="Q91" s="20">
        <v>0</v>
      </c>
      <c r="R91" s="23">
        <f>IF(T91&lt;1,0,N91*P91/N94)</f>
        <v>0</v>
      </c>
      <c r="S91" s="20">
        <v>0</v>
      </c>
      <c r="T91" s="3">
        <f>IF(SUM(B91:K92)&gt;0,1,10^(-5))</f>
        <v>1.0000000000000001E-5</v>
      </c>
      <c r="U91" s="1">
        <f>T91*U$1</f>
        <v>1E-4</v>
      </c>
    </row>
    <row r="92" spans="1:21" ht="18.75">
      <c r="A92" s="8" t="str">
        <f>A$4</f>
        <v>к-во "орлов" при 2-м  броске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47" t="s">
        <v>56</v>
      </c>
      <c r="M92" s="47">
        <v>1</v>
      </c>
      <c r="N92" s="20">
        <f>IF(T91&lt;1,0,(IF(B91=M92,1,0)+IF(C91=M92,1,0)+IF(D91=M92,1,0)+IF(E91=M92,1,0)+IF(F91=M92,1,0)+IF(G91=M92,1,0)+IF(H91=M92,1,0)+IF(I91=M92,1,0)+IF(J91=M92,1,0)+IF(K91=M92,1,0))/U91)</f>
        <v>0</v>
      </c>
      <c r="O92" s="20">
        <v>0.5</v>
      </c>
      <c r="P92" s="23">
        <f>IF(T91&lt;1,0,IF(OR(B91=M92,C91=M92,D91=M92,E91=M92,F91=M92,G91=M92,H91=M92,I91=M92,J91=M92,K91=M92),(IF(AND(B91=M92,B94=1),1,0)+IF(AND(C91=M92,C94=1),1,0)+IF(AND(D91=M92,D94=1),1,0)+IF(AND(E91=M92,E94=1),1,0)+IF(AND(F91=M92,F94=1),1,0)+IF(AND(G91=M92,G94=1),1,0)+IF(AND(H91=M92,H94=1),1,0)+IF(AND(I91=M92,I94=1),1,0)+IF(AND(J91=M92,J94=1),1,0)+IF(AND(K91=M92,K94=1),1,0))/(IF(B91=M92,1,0)+IF(C91=M92,1,0)+IF(D91=M92,1,0)+IF(E91=M92,1,0)+IF(F91=M92,1,0)+IF(G91=M92,1,0)+IF(H91=M92,1,0)+IF(I91=M92,1,0)+IF(J91=M92,1,0)+IF(K91=M92,1,0)),0))</f>
        <v>0</v>
      </c>
      <c r="Q92" s="20">
        <f>3/4</f>
        <v>0.75</v>
      </c>
      <c r="R92" s="23">
        <f>IF(T91&lt;1,0,N92*P92/N94)</f>
        <v>0</v>
      </c>
      <c r="S92" s="20">
        <v>0.6</v>
      </c>
    </row>
    <row r="93" spans="1:21" ht="19.5" thickBot="1">
      <c r="A93" s="30" t="str">
        <f>A$5</f>
        <v>Число начисленных баллов</v>
      </c>
      <c r="B93" s="13">
        <f>2*B91+1*B92</f>
        <v>0</v>
      </c>
      <c r="C93" s="13">
        <f t="shared" ref="C93:K93" si="36">2*C91+1*C92</f>
        <v>0</v>
      </c>
      <c r="D93" s="13">
        <f t="shared" si="36"/>
        <v>0</v>
      </c>
      <c r="E93" s="13">
        <f t="shared" si="36"/>
        <v>0</v>
      </c>
      <c r="F93" s="13">
        <f t="shared" si="36"/>
        <v>0</v>
      </c>
      <c r="G93" s="13">
        <f t="shared" si="36"/>
        <v>0</v>
      </c>
      <c r="H93" s="13">
        <f t="shared" si="36"/>
        <v>0</v>
      </c>
      <c r="I93" s="13">
        <f t="shared" si="36"/>
        <v>0</v>
      </c>
      <c r="J93" s="13">
        <f t="shared" si="36"/>
        <v>0</v>
      </c>
      <c r="K93" s="13">
        <f t="shared" si="36"/>
        <v>0</v>
      </c>
      <c r="L93" s="47" t="s">
        <v>57</v>
      </c>
      <c r="M93" s="47">
        <v>0</v>
      </c>
      <c r="N93" s="21">
        <f>IF(T91&lt;1,0,(IF(B91=M93,1,0)+IF(C91=M93,1,0)+IF(D91=M93,1,0)+IF(E91=M93,1,0)+IF(F91=M93,1,0)+IF(G91=M93,1,0)+IF(H91=M93,1,0)+IF(I91=M93,1,0)+IF(J91=M93,1,0)+IF(K91=M93,1,0))/U91)</f>
        <v>0</v>
      </c>
      <c r="O93" s="21">
        <v>0.25</v>
      </c>
      <c r="P93" s="24">
        <f>IF(T91&lt;1,0,IF(OR(B91=M93,C91=M93,D91=M93,E91=M93,F91=M93,G91=M93,H91=M93,I91=M93,J91=M93,K91=M93),(IF(AND(B91=M93,B94=1),1,0)+IF(AND(C91=M93,C94=1),1,0)+IF(AND(D91=M93,D94=1),1,0)+IF(AND(E91=M93,E94=1),1,0)+IF(AND(F91=M93,F94=1),1,0)+IF(AND(G91=M93,G94=1),1,0)+IF(AND(H91=M93,H94=1),1,0)+IF(AND(I91=M93,I94=1),1,0)+IF(AND(J91=M93,J94=1),1,0)+IF(AND(K91=M93,K94=1),1,0))/(IF(B91=M93,1,0)+IF(C91=M93,1,0)+IF(D91=M93,1,0)+IF(E91=M93,1,0)+IF(F91=M93,1,0)+IF(G91=M93,1,0)+IF(H91=M93,1,0)+IF(I91=M93,1,0)+IF(J91=M93,1,0)+IF(K91=M93,1,0)),1))</f>
        <v>0</v>
      </c>
      <c r="Q93" s="21">
        <v>1</v>
      </c>
      <c r="R93" s="23">
        <f>IF(T91&lt;1,0,N93*P93/N94)</f>
        <v>0</v>
      </c>
      <c r="S93" s="21">
        <v>0.4</v>
      </c>
    </row>
    <row r="94" spans="1:21" ht="18.75">
      <c r="A94" s="31" t="str">
        <f>A$6</f>
        <v>1, если начислено &lt;4 баллов</v>
      </c>
      <c r="B94" s="18">
        <f>IF(B93&lt;4,1,0)</f>
        <v>1</v>
      </c>
      <c r="C94" s="18">
        <f t="shared" ref="C94:K94" si="37">IF(C93&lt;4,1,0)</f>
        <v>1</v>
      </c>
      <c r="D94" s="18">
        <f t="shared" si="37"/>
        <v>1</v>
      </c>
      <c r="E94" s="18">
        <f t="shared" si="37"/>
        <v>1</v>
      </c>
      <c r="F94" s="18">
        <f t="shared" si="37"/>
        <v>1</v>
      </c>
      <c r="G94" s="18">
        <f t="shared" si="37"/>
        <v>1</v>
      </c>
      <c r="H94" s="18">
        <f t="shared" si="37"/>
        <v>1</v>
      </c>
      <c r="I94" s="18">
        <f t="shared" si="37"/>
        <v>1</v>
      </c>
      <c r="J94" s="18">
        <f t="shared" si="37"/>
        <v>1</v>
      </c>
      <c r="K94" s="18">
        <f t="shared" si="37"/>
        <v>1</v>
      </c>
      <c r="L94" s="2"/>
      <c r="M94" s="2"/>
      <c r="N94" s="22">
        <f>IF(T91&lt;1,0,SUM(B94:K94)/(10*T91))</f>
        <v>0</v>
      </c>
      <c r="O94" s="22">
        <v>0.625</v>
      </c>
      <c r="P94" s="35"/>
      <c r="Q94" s="35"/>
      <c r="R94" s="35"/>
      <c r="S94" s="35"/>
    </row>
    <row r="95" spans="1:21" ht="19.5" thickBot="1">
      <c r="A95" s="9">
        <f>A$7</f>
        <v>0</v>
      </c>
      <c r="B95" s="14"/>
      <c r="C95" s="19"/>
      <c r="D95" s="19"/>
      <c r="E95" s="19"/>
      <c r="F95" s="19"/>
      <c r="G95" s="19"/>
      <c r="H95" s="19"/>
      <c r="I95" s="19"/>
      <c r="J95" s="19"/>
      <c r="K95" s="15"/>
      <c r="L95" s="2"/>
      <c r="M95" s="2"/>
      <c r="N95" s="26" t="s">
        <v>62</v>
      </c>
      <c r="O95" s="27" t="s">
        <v>60</v>
      </c>
      <c r="P95" s="36"/>
      <c r="Q95" s="36"/>
      <c r="R95" s="36"/>
      <c r="S95" s="37"/>
    </row>
    <row r="96" spans="1:21" ht="18.75">
      <c r="A96" s="41" t="str">
        <f>'[1]Название и список группы'!A13</f>
        <v>Романцов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32"/>
      <c r="M96" s="32"/>
      <c r="N96" s="40" t="str">
        <f>'[1]Название и список группы'!B13</f>
        <v>Павел Петрович</v>
      </c>
      <c r="O96" s="40"/>
      <c r="P96" s="40"/>
      <c r="Q96" s="40"/>
      <c r="R96" s="40"/>
      <c r="S96" s="40"/>
      <c r="T96" s="40"/>
      <c r="U96" s="40"/>
    </row>
    <row r="97" spans="1:21" ht="19.5" thickBot="1">
      <c r="A97" s="32"/>
      <c r="B97" s="48" t="s">
        <v>54</v>
      </c>
      <c r="C97" s="48"/>
      <c r="D97" s="48"/>
      <c r="E97" s="48"/>
      <c r="F97" s="48"/>
      <c r="G97" s="48"/>
      <c r="H97" s="48"/>
      <c r="I97" s="48"/>
      <c r="J97" s="48"/>
      <c r="K97" s="48"/>
      <c r="L97" s="32"/>
      <c r="M97" s="32"/>
      <c r="N97" s="43" t="s">
        <v>68</v>
      </c>
      <c r="O97" s="43"/>
      <c r="P97" s="43"/>
      <c r="Q97" s="43"/>
      <c r="R97" s="43"/>
      <c r="S97" s="43"/>
      <c r="T97" s="33"/>
      <c r="U97" s="33"/>
    </row>
    <row r="98" spans="1:21">
      <c r="B98" s="49">
        <f>B90</f>
        <v>1</v>
      </c>
      <c r="C98" s="49">
        <f t="shared" ref="C98:K98" si="38">C90</f>
        <v>2</v>
      </c>
      <c r="D98" s="49">
        <f t="shared" si="38"/>
        <v>3</v>
      </c>
      <c r="E98" s="49">
        <f t="shared" si="38"/>
        <v>4</v>
      </c>
      <c r="F98" s="49">
        <f t="shared" si="38"/>
        <v>5</v>
      </c>
      <c r="G98" s="49">
        <f t="shared" si="38"/>
        <v>6</v>
      </c>
      <c r="H98" s="49">
        <f t="shared" si="38"/>
        <v>7</v>
      </c>
      <c r="I98" s="49">
        <f t="shared" si="38"/>
        <v>8</v>
      </c>
      <c r="J98" s="49">
        <f t="shared" si="38"/>
        <v>9</v>
      </c>
      <c r="K98" s="49">
        <f t="shared" si="38"/>
        <v>10</v>
      </c>
      <c r="L98" s="45"/>
      <c r="M98" s="45"/>
      <c r="N98" s="28" t="s">
        <v>61</v>
      </c>
      <c r="O98" s="28" t="s">
        <v>59</v>
      </c>
      <c r="P98" s="29" t="s">
        <v>63</v>
      </c>
      <c r="Q98" s="28" t="s">
        <v>64</v>
      </c>
      <c r="R98" s="29" t="s">
        <v>65</v>
      </c>
      <c r="S98" s="28" t="s">
        <v>66</v>
      </c>
      <c r="T98" s="11" t="s">
        <v>1</v>
      </c>
      <c r="U98" s="7" t="s">
        <v>58</v>
      </c>
    </row>
    <row r="99" spans="1:21" ht="18.75">
      <c r="A99" s="8" t="str">
        <f>A$3</f>
        <v>к-во "орлов" при1-м  броске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47" t="s">
        <v>55</v>
      </c>
      <c r="M99" s="47">
        <v>2</v>
      </c>
      <c r="N99" s="20">
        <f>IF(T99&lt;1,0,(IF(B99=M99,1,0)+IF(C99=M99,1,0)+IF(D99=M99,1,0)+IF(E99=M99,1,0)+IF(F99=M99,1,0)+IF(G99=M99,1,0)+IF(H99=M99,1,0)+IF(I99=M99,1,0)+IF(J99=M99,1,0)+IF(K99=M99,1,0))/U99)</f>
        <v>0</v>
      </c>
      <c r="O99" s="20">
        <v>0.25</v>
      </c>
      <c r="P99" s="23">
        <f>IF(T99&lt;1,0,IF(OR(B99=M99,C99=M99,D99=M99,E99=M99,F99=M99,G99=M99,H99=M99,I99=M99,J99=M99,K99=M99),(IF(AND(B99=M99,B102=1),1,0)+IF(AND(C99=M99,C102=1),1,0)+IF(AND(D99=M99,D102=1),1,0)+IF(AND(E99=M99,E102=1),1,0)+IF(AND(F99=M99,F102=1),1,0)+IF(AND(G99=M99,G102=1),1,0)+IF(AND(H99=M99,H102=1),1,0)+IF(AND(I99=M99,I102=1),1,0)+IF(AND(J99=M99,J102=1),1,0)+IF(AND(K99=M99,K102=1),1,0))/(IF(B99=M99,1,0)+IF(C99=M99,1,0)+IF(D99=M99,1,0)+IF(E99=M99,1,0)+IF(F99=M99,1,0)+IF(G99=M99,1,0)+IF(H99=M99,1,0)+IF(I99=M99,1,0)+IF(J99=M99,1,0)+IF(K99=M99,1,0)),0))</f>
        <v>0</v>
      </c>
      <c r="Q99" s="20">
        <v>0</v>
      </c>
      <c r="R99" s="23">
        <f>IF(T99&lt;1,0,N99*P99/N102)</f>
        <v>0</v>
      </c>
      <c r="S99" s="20">
        <v>0</v>
      </c>
      <c r="T99" s="3">
        <f>IF(SUM(B99:K100)&gt;0,1,10^(-5))</f>
        <v>1.0000000000000001E-5</v>
      </c>
      <c r="U99" s="1">
        <f>T99*U$1</f>
        <v>1E-4</v>
      </c>
    </row>
    <row r="100" spans="1:21" ht="18.75">
      <c r="A100" s="8" t="str">
        <f>A$4</f>
        <v>к-во "орлов" при 2-м  броске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47" t="s">
        <v>56</v>
      </c>
      <c r="M100" s="47">
        <v>1</v>
      </c>
      <c r="N100" s="20">
        <f>IF(T99&lt;1,0,(IF(B99=M100,1,0)+IF(C99=M100,1,0)+IF(D99=M100,1,0)+IF(E99=M100,1,0)+IF(F99=M100,1,0)+IF(G99=M100,1,0)+IF(H99=M100,1,0)+IF(I99=M100,1,0)+IF(J99=M100,1,0)+IF(K99=M100,1,0))/U99)</f>
        <v>0</v>
      </c>
      <c r="O100" s="20">
        <v>0.5</v>
      </c>
      <c r="P100" s="23">
        <f>IF(T99&lt;1,0,IF(OR(B99=M100,C99=M100,D99=M100,E99=M100,F99=M100,G99=M100,H99=M100,I99=M100,J99=M100,K99=M100),(IF(AND(B99=M100,B102=1),1,0)+IF(AND(C99=M100,C102=1),1,0)+IF(AND(D99=M100,D102=1),1,0)+IF(AND(E99=M100,E102=1),1,0)+IF(AND(F99=M100,F102=1),1,0)+IF(AND(G99=M100,G102=1),1,0)+IF(AND(H99=M100,H102=1),1,0)+IF(AND(I99=M100,I102=1),1,0)+IF(AND(J99=M100,J102=1),1,0)+IF(AND(K99=M100,K102=1),1,0))/(IF(B99=M100,1,0)+IF(C99=M100,1,0)+IF(D99=M100,1,0)+IF(E99=M100,1,0)+IF(F99=M100,1,0)+IF(G99=M100,1,0)+IF(H99=M100,1,0)+IF(I99=M100,1,0)+IF(J99=M100,1,0)+IF(K99=M100,1,0)),0))</f>
        <v>0</v>
      </c>
      <c r="Q100" s="20">
        <f>3/4</f>
        <v>0.75</v>
      </c>
      <c r="R100" s="23">
        <f>IF(T99&lt;1,0,N100*P100/N102)</f>
        <v>0</v>
      </c>
      <c r="S100" s="20">
        <v>0.6</v>
      </c>
    </row>
    <row r="101" spans="1:21" ht="19.5" thickBot="1">
      <c r="A101" s="30" t="str">
        <f>A$5</f>
        <v>Число начисленных баллов</v>
      </c>
      <c r="B101" s="13">
        <f>2*B99+1*B100</f>
        <v>0</v>
      </c>
      <c r="C101" s="13">
        <f t="shared" ref="C101:K101" si="39">2*C99+1*C100</f>
        <v>0</v>
      </c>
      <c r="D101" s="13">
        <f t="shared" si="39"/>
        <v>0</v>
      </c>
      <c r="E101" s="13">
        <f t="shared" si="39"/>
        <v>0</v>
      </c>
      <c r="F101" s="13">
        <f t="shared" si="39"/>
        <v>0</v>
      </c>
      <c r="G101" s="13">
        <f t="shared" si="39"/>
        <v>0</v>
      </c>
      <c r="H101" s="13">
        <f t="shared" si="39"/>
        <v>0</v>
      </c>
      <c r="I101" s="13">
        <f t="shared" si="39"/>
        <v>0</v>
      </c>
      <c r="J101" s="13">
        <f t="shared" si="39"/>
        <v>0</v>
      </c>
      <c r="K101" s="13">
        <f t="shared" si="39"/>
        <v>0</v>
      </c>
      <c r="L101" s="47" t="s">
        <v>57</v>
      </c>
      <c r="M101" s="47">
        <v>0</v>
      </c>
      <c r="N101" s="21">
        <f>IF(T99&lt;1,0,(IF(B99=M101,1,0)+IF(C99=M101,1,0)+IF(D99=M101,1,0)+IF(E99=M101,1,0)+IF(F99=M101,1,0)+IF(G99=M101,1,0)+IF(H99=M101,1,0)+IF(I99=M101,1,0)+IF(J99=M101,1,0)+IF(K99=M101,1,0))/U99)</f>
        <v>0</v>
      </c>
      <c r="O101" s="21">
        <v>0.25</v>
      </c>
      <c r="P101" s="24">
        <f>IF(T99&lt;1,0,IF(OR(B99=M101,C99=M101,D99=M101,E99=M101,F99=M101,G99=M101,H99=M101,I99=M101,J99=M101,K99=M101),(IF(AND(B99=M101,B102=1),1,0)+IF(AND(C99=M101,C102=1),1,0)+IF(AND(D99=M101,D102=1),1,0)+IF(AND(E99=M101,E102=1),1,0)+IF(AND(F99=M101,F102=1),1,0)+IF(AND(G99=M101,G102=1),1,0)+IF(AND(H99=M101,H102=1),1,0)+IF(AND(I99=M101,I102=1),1,0)+IF(AND(J99=M101,J102=1),1,0)+IF(AND(K99=M101,K102=1),1,0))/(IF(B99=M101,1,0)+IF(C99=M101,1,0)+IF(D99=M101,1,0)+IF(E99=M101,1,0)+IF(F99=M101,1,0)+IF(G99=M101,1,0)+IF(H99=M101,1,0)+IF(I99=M101,1,0)+IF(J99=M101,1,0)+IF(K99=M101,1,0)),1))</f>
        <v>0</v>
      </c>
      <c r="Q101" s="21">
        <v>1</v>
      </c>
      <c r="R101" s="23">
        <f>IF(T99&lt;1,0,N101*P101/N102)</f>
        <v>0</v>
      </c>
      <c r="S101" s="21">
        <v>0.4</v>
      </c>
    </row>
    <row r="102" spans="1:21" ht="18.75">
      <c r="A102" s="31" t="str">
        <f>A$6</f>
        <v>1, если начислено &lt;4 баллов</v>
      </c>
      <c r="B102" s="18">
        <f>IF(B101&lt;4,1,0)</f>
        <v>1</v>
      </c>
      <c r="C102" s="18">
        <f t="shared" ref="C102:K102" si="40">IF(C101&lt;4,1,0)</f>
        <v>1</v>
      </c>
      <c r="D102" s="18">
        <f t="shared" si="40"/>
        <v>1</v>
      </c>
      <c r="E102" s="18">
        <f t="shared" si="40"/>
        <v>1</v>
      </c>
      <c r="F102" s="18">
        <f t="shared" si="40"/>
        <v>1</v>
      </c>
      <c r="G102" s="18">
        <f t="shared" si="40"/>
        <v>1</v>
      </c>
      <c r="H102" s="18">
        <f t="shared" si="40"/>
        <v>1</v>
      </c>
      <c r="I102" s="18">
        <f t="shared" si="40"/>
        <v>1</v>
      </c>
      <c r="J102" s="18">
        <f t="shared" si="40"/>
        <v>1</v>
      </c>
      <c r="K102" s="18">
        <f t="shared" si="40"/>
        <v>1</v>
      </c>
      <c r="L102" s="2"/>
      <c r="M102" s="2"/>
      <c r="N102" s="22">
        <f>IF(T99&lt;1,0,SUM(B102:K102)/(10*T99))</f>
        <v>0</v>
      </c>
      <c r="O102" s="22">
        <v>0.625</v>
      </c>
      <c r="P102" s="35"/>
      <c r="Q102" s="35"/>
      <c r="R102" s="35"/>
      <c r="S102" s="35"/>
    </row>
    <row r="103" spans="1:21" ht="19.5" thickBot="1">
      <c r="A103" s="9">
        <f>A$7</f>
        <v>0</v>
      </c>
      <c r="B103" s="14"/>
      <c r="C103" s="19"/>
      <c r="D103" s="19"/>
      <c r="E103" s="19"/>
      <c r="F103" s="19"/>
      <c r="G103" s="19"/>
      <c r="H103" s="19"/>
      <c r="I103" s="19"/>
      <c r="J103" s="19"/>
      <c r="K103" s="15"/>
      <c r="L103" s="2"/>
      <c r="M103" s="2"/>
      <c r="N103" s="26" t="s">
        <v>62</v>
      </c>
      <c r="O103" s="27" t="s">
        <v>60</v>
      </c>
      <c r="P103" s="36"/>
      <c r="Q103" s="36"/>
      <c r="R103" s="36"/>
      <c r="S103" s="37"/>
    </row>
    <row r="104" spans="1:21" ht="18.75">
      <c r="A104" s="41" t="str">
        <f>'[1]Название и список группы'!A14</f>
        <v>Рысаев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32"/>
      <c r="M104" s="32"/>
      <c r="N104" s="40" t="str">
        <f>'[1]Название и список группы'!B14</f>
        <v>Дамир Ринатович</v>
      </c>
      <c r="O104" s="40"/>
      <c r="P104" s="40"/>
      <c r="Q104" s="40"/>
      <c r="R104" s="40"/>
      <c r="S104" s="40"/>
      <c r="T104" s="40"/>
      <c r="U104" s="40"/>
    </row>
    <row r="105" spans="1:21" ht="19.5" thickBot="1">
      <c r="A105" s="32"/>
      <c r="B105" s="48" t="s">
        <v>54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32"/>
      <c r="M105" s="32"/>
      <c r="N105" s="43" t="s">
        <v>68</v>
      </c>
      <c r="O105" s="43"/>
      <c r="P105" s="43"/>
      <c r="Q105" s="43"/>
      <c r="R105" s="43"/>
      <c r="S105" s="43"/>
      <c r="T105" s="33"/>
      <c r="U105" s="33"/>
    </row>
    <row r="106" spans="1:21">
      <c r="B106" s="49">
        <f>B98</f>
        <v>1</v>
      </c>
      <c r="C106" s="49">
        <f t="shared" ref="C106:K106" si="41">C98</f>
        <v>2</v>
      </c>
      <c r="D106" s="49">
        <f t="shared" si="41"/>
        <v>3</v>
      </c>
      <c r="E106" s="49">
        <f t="shared" si="41"/>
        <v>4</v>
      </c>
      <c r="F106" s="49">
        <f t="shared" si="41"/>
        <v>5</v>
      </c>
      <c r="G106" s="49">
        <f t="shared" si="41"/>
        <v>6</v>
      </c>
      <c r="H106" s="49">
        <f t="shared" si="41"/>
        <v>7</v>
      </c>
      <c r="I106" s="49">
        <f t="shared" si="41"/>
        <v>8</v>
      </c>
      <c r="J106" s="49">
        <f t="shared" si="41"/>
        <v>9</v>
      </c>
      <c r="K106" s="49">
        <f t="shared" si="41"/>
        <v>10</v>
      </c>
      <c r="L106" s="45"/>
      <c r="M106" s="45"/>
      <c r="N106" s="38" t="s">
        <v>61</v>
      </c>
      <c r="O106" s="38" t="s">
        <v>59</v>
      </c>
      <c r="P106" s="39" t="s">
        <v>63</v>
      </c>
      <c r="Q106" s="38" t="s">
        <v>64</v>
      </c>
      <c r="R106" s="39" t="s">
        <v>65</v>
      </c>
      <c r="S106" s="38" t="s">
        <v>66</v>
      </c>
      <c r="T106" s="11" t="s">
        <v>1</v>
      </c>
      <c r="U106" s="7" t="s">
        <v>58</v>
      </c>
    </row>
    <row r="107" spans="1:21" ht="18.75">
      <c r="A107" s="8" t="str">
        <f>A$3</f>
        <v>к-во "орлов" при1-м  броске</v>
      </c>
      <c r="B107" s="16">
        <v>2</v>
      </c>
      <c r="C107" s="16">
        <v>0</v>
      </c>
      <c r="D107" s="16">
        <v>2</v>
      </c>
      <c r="E107" s="16">
        <v>2</v>
      </c>
      <c r="F107" s="16">
        <v>1</v>
      </c>
      <c r="G107" s="16">
        <v>0</v>
      </c>
      <c r="H107" s="16">
        <v>1</v>
      </c>
      <c r="I107" s="16">
        <v>1</v>
      </c>
      <c r="J107" s="16">
        <v>0</v>
      </c>
      <c r="K107" s="16">
        <v>1</v>
      </c>
      <c r="L107" s="47" t="s">
        <v>55</v>
      </c>
      <c r="M107" s="47">
        <v>2</v>
      </c>
      <c r="N107" s="20">
        <f>IF(T107&lt;1,0,(IF(B107=M107,1,0)+IF(C107=M107,1,0)+IF(D107=M107,1,0)+IF(E107=M107,1,0)+IF(F107=M107,1,0)+IF(G107=M107,1,0)+IF(H107=M107,1,0)+IF(I107=M107,1,0)+IF(J107=M107,1,0)+IF(K107=M107,1,0))/U107)</f>
        <v>0.3</v>
      </c>
      <c r="O107" s="20">
        <v>0.25</v>
      </c>
      <c r="P107" s="23">
        <f>IF(T107&lt;1,0,IF(OR(B107=M107,C107=M107,D107=M107,E107=M107,F107=M107,G107=M107,H107=M107,I107=M107,J107=M107,K107=M107),(IF(AND(B107=M107,B110=1),1,0)+IF(AND(C107=M107,C110=1),1,0)+IF(AND(D107=M107,D110=1),1,0)+IF(AND(E107=M107,E110=1),1,0)+IF(AND(F107=M107,F110=1),1,0)+IF(AND(G107=M107,G110=1),1,0)+IF(AND(H107=M107,H110=1),1,0)+IF(AND(I107=M107,I110=1),1,0)+IF(AND(J107=M107,J110=1),1,0)+IF(AND(K107=M107,K110=1),1,0))/(IF(B107=M107,1,0)+IF(C107=M107,1,0)+IF(D107=M107,1,0)+IF(E107=M107,1,0)+IF(F107=M107,1,0)+IF(G107=M107,1,0)+IF(H107=M107,1,0)+IF(I107=M107,1,0)+IF(J107=M107,1,0)+IF(K107=M107,1,0)),0))</f>
        <v>0</v>
      </c>
      <c r="Q107" s="20">
        <v>0</v>
      </c>
      <c r="R107" s="23">
        <f>IF(T107&lt;1,0,N107*P107/N110)</f>
        <v>0</v>
      </c>
      <c r="S107" s="20">
        <v>0</v>
      </c>
      <c r="T107" s="3">
        <f>IF(SUM(B107:K108)&gt;0,1,10^(-5))</f>
        <v>1</v>
      </c>
      <c r="U107" s="1">
        <f>T107*U$1</f>
        <v>10</v>
      </c>
    </row>
    <row r="108" spans="1:21" ht="18.75">
      <c r="A108" s="8" t="str">
        <f>A$4</f>
        <v>к-во "орлов" при 2-м  броске</v>
      </c>
      <c r="B108" s="16">
        <v>1</v>
      </c>
      <c r="C108" s="16">
        <v>0</v>
      </c>
      <c r="D108" s="16">
        <v>1</v>
      </c>
      <c r="E108" s="16">
        <v>1</v>
      </c>
      <c r="F108" s="16">
        <v>0</v>
      </c>
      <c r="G108" s="16">
        <v>2</v>
      </c>
      <c r="H108" s="16">
        <v>0</v>
      </c>
      <c r="I108" s="16">
        <v>0</v>
      </c>
      <c r="J108" s="16">
        <v>0</v>
      </c>
      <c r="K108" s="16">
        <v>1</v>
      </c>
      <c r="L108" s="47" t="s">
        <v>56</v>
      </c>
      <c r="M108" s="47">
        <v>1</v>
      </c>
      <c r="N108" s="20">
        <f>IF(T107&lt;1,0,(IF(B107=M108,1,0)+IF(C107=M108,1,0)+IF(D107=M108,1,0)+IF(E107=M108,1,0)+IF(F107=M108,1,0)+IF(G107=M108,1,0)+IF(H107=M108,1,0)+IF(I107=M108,1,0)+IF(J107=M108,1,0)+IF(K107=M108,1,0))/U107)</f>
        <v>0.4</v>
      </c>
      <c r="O108" s="20">
        <v>0.5</v>
      </c>
      <c r="P108" s="23">
        <f>IF(T107&lt;1,0,IF(OR(B107=M108,C107=M108,D107=M108,E107=M108,F107=M108,G107=M108,H107=M108,I107=M108,J107=M108,K107=M108),(IF(AND(B107=M108,B110=1),1,0)+IF(AND(C107=M108,C110=1),1,0)+IF(AND(D107=M108,D110=1),1,0)+IF(AND(E107=M108,E110=1),1,0)+IF(AND(F107=M108,F110=1),1,0)+IF(AND(G107=M108,G110=1),1,0)+IF(AND(H107=M108,H110=1),1,0)+IF(AND(I107=M108,I110=1),1,0)+IF(AND(J107=M108,J110=1),1,0)+IF(AND(K107=M108,K110=1),1,0))/(IF(B107=M108,1,0)+IF(C107=M108,1,0)+IF(D107=M108,1,0)+IF(E107=M108,1,0)+IF(F107=M108,1,0)+IF(G107=M108,1,0)+IF(H107=M108,1,0)+IF(I107=M108,1,0)+IF(J107=M108,1,0)+IF(K107=M108,1,0)),0))</f>
        <v>1</v>
      </c>
      <c r="Q108" s="20">
        <f>3/4</f>
        <v>0.75</v>
      </c>
      <c r="R108" s="23">
        <f>IF(T107&lt;1,0,N108*P108/N110)</f>
        <v>0.57142857142857151</v>
      </c>
      <c r="S108" s="20">
        <v>0.6</v>
      </c>
    </row>
    <row r="109" spans="1:21" ht="19.5" thickBot="1">
      <c r="A109" s="30" t="str">
        <f>A$5</f>
        <v>Число начисленных баллов</v>
      </c>
      <c r="B109" s="13">
        <f>2*B107+1*B108</f>
        <v>5</v>
      </c>
      <c r="C109" s="13">
        <f t="shared" ref="C109:K109" si="42">2*C107+1*C108</f>
        <v>0</v>
      </c>
      <c r="D109" s="13">
        <f t="shared" si="42"/>
        <v>5</v>
      </c>
      <c r="E109" s="13">
        <f t="shared" si="42"/>
        <v>5</v>
      </c>
      <c r="F109" s="13">
        <f t="shared" si="42"/>
        <v>2</v>
      </c>
      <c r="G109" s="13">
        <f t="shared" si="42"/>
        <v>2</v>
      </c>
      <c r="H109" s="13">
        <f t="shared" si="42"/>
        <v>2</v>
      </c>
      <c r="I109" s="13">
        <f t="shared" si="42"/>
        <v>2</v>
      </c>
      <c r="J109" s="13">
        <f t="shared" si="42"/>
        <v>0</v>
      </c>
      <c r="K109" s="13">
        <f t="shared" si="42"/>
        <v>3</v>
      </c>
      <c r="L109" s="47" t="s">
        <v>57</v>
      </c>
      <c r="M109" s="47">
        <v>0</v>
      </c>
      <c r="N109" s="21">
        <f>IF(T107&lt;1,0,(IF(B107=M109,1,0)+IF(C107=M109,1,0)+IF(D107=M109,1,0)+IF(E107=M109,1,0)+IF(F107=M109,1,0)+IF(G107=M109,1,0)+IF(H107=M109,1,0)+IF(I107=M109,1,0)+IF(J107=M109,1,0)+IF(K107=M109,1,0))/U107)</f>
        <v>0.3</v>
      </c>
      <c r="O109" s="21">
        <v>0.25</v>
      </c>
      <c r="P109" s="24">
        <f>IF(T107&lt;1,0,IF(OR(B107=M109,C107=M109,D107=M109,E107=M109,F107=M109,G107=M109,H107=M109,I107=M109,J107=M109,K107=M109),(IF(AND(B107=M109,B110=1),1,0)+IF(AND(C107=M109,C110=1),1,0)+IF(AND(D107=M109,D110=1),1,0)+IF(AND(E107=M109,E110=1),1,0)+IF(AND(F107=M109,F110=1),1,0)+IF(AND(G107=M109,G110=1),1,0)+IF(AND(H107=M109,H110=1),1,0)+IF(AND(I107=M109,I110=1),1,0)+IF(AND(J107=M109,J110=1),1,0)+IF(AND(K107=M109,K110=1),1,0))/(IF(B107=M109,1,0)+IF(C107=M109,1,0)+IF(D107=M109,1,0)+IF(E107=M109,1,0)+IF(F107=M109,1,0)+IF(G107=M109,1,0)+IF(H107=M109,1,0)+IF(I107=M109,1,0)+IF(J107=M109,1,0)+IF(K107=M109,1,0)),1))</f>
        <v>1</v>
      </c>
      <c r="Q109" s="21">
        <v>1</v>
      </c>
      <c r="R109" s="23">
        <f>IF(T107&lt;1,0,N109*P109/N110)</f>
        <v>0.4285714285714286</v>
      </c>
      <c r="S109" s="21">
        <v>0.4</v>
      </c>
    </row>
    <row r="110" spans="1:21" ht="18.75">
      <c r="A110" s="31" t="str">
        <f>A$6</f>
        <v>1, если начислено &lt;4 баллов</v>
      </c>
      <c r="B110" s="18">
        <f>IF(B109&lt;4,1,0)</f>
        <v>0</v>
      </c>
      <c r="C110" s="18">
        <f t="shared" ref="C110:K110" si="43">IF(C109&lt;4,1,0)</f>
        <v>1</v>
      </c>
      <c r="D110" s="18">
        <f t="shared" si="43"/>
        <v>0</v>
      </c>
      <c r="E110" s="18">
        <f t="shared" si="43"/>
        <v>0</v>
      </c>
      <c r="F110" s="18">
        <f t="shared" si="43"/>
        <v>1</v>
      </c>
      <c r="G110" s="18">
        <f t="shared" si="43"/>
        <v>1</v>
      </c>
      <c r="H110" s="18">
        <f t="shared" si="43"/>
        <v>1</v>
      </c>
      <c r="I110" s="18">
        <f t="shared" si="43"/>
        <v>1</v>
      </c>
      <c r="J110" s="18">
        <f t="shared" si="43"/>
        <v>1</v>
      </c>
      <c r="K110" s="18">
        <f t="shared" si="43"/>
        <v>1</v>
      </c>
      <c r="L110" s="2"/>
      <c r="M110" s="2"/>
      <c r="N110" s="22">
        <f>IF(T107&lt;1,0,SUM(B110:K110)/(10*T107))</f>
        <v>0.7</v>
      </c>
      <c r="O110" s="22">
        <v>0.625</v>
      </c>
      <c r="P110" s="35"/>
      <c r="Q110" s="35"/>
      <c r="R110" s="35"/>
      <c r="S110" s="35"/>
    </row>
    <row r="111" spans="1:21" ht="19.5" thickBot="1">
      <c r="A111" s="9">
        <f>A$7</f>
        <v>0</v>
      </c>
      <c r="B111" s="14"/>
      <c r="C111" s="19"/>
      <c r="D111" s="19"/>
      <c r="E111" s="19"/>
      <c r="F111" s="19"/>
      <c r="G111" s="19"/>
      <c r="H111" s="19"/>
      <c r="I111" s="19"/>
      <c r="J111" s="19"/>
      <c r="K111" s="15"/>
      <c r="L111" s="2"/>
      <c r="M111" s="2"/>
      <c r="N111" s="26" t="s">
        <v>62</v>
      </c>
      <c r="O111" s="27" t="s">
        <v>60</v>
      </c>
      <c r="P111" s="36"/>
      <c r="Q111" s="36"/>
      <c r="R111" s="36"/>
      <c r="S111" s="37"/>
    </row>
    <row r="112" spans="1:21" ht="18.75">
      <c r="A112" s="41" t="str">
        <f>'[1]Название и список группы'!A15</f>
        <v>Саркеев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32"/>
      <c r="M112" s="32"/>
      <c r="N112" s="40" t="str">
        <f>'[1]Название и список группы'!B15</f>
        <v>Дмитрий Сергеевич</v>
      </c>
      <c r="O112" s="40"/>
      <c r="P112" s="40"/>
      <c r="Q112" s="40"/>
      <c r="R112" s="40"/>
      <c r="S112" s="40"/>
      <c r="T112" s="40"/>
      <c r="U112" s="40"/>
    </row>
    <row r="113" spans="1:21" ht="19.5" thickBot="1">
      <c r="A113" s="32"/>
      <c r="B113" s="48" t="s">
        <v>54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32"/>
      <c r="M113" s="32"/>
      <c r="N113" s="43" t="s">
        <v>68</v>
      </c>
      <c r="O113" s="43"/>
      <c r="P113" s="43"/>
      <c r="Q113" s="43"/>
      <c r="R113" s="43"/>
      <c r="S113" s="43"/>
      <c r="T113" s="33"/>
      <c r="U113" s="33"/>
    </row>
    <row r="114" spans="1:21">
      <c r="B114" s="49">
        <f>B106</f>
        <v>1</v>
      </c>
      <c r="C114" s="49">
        <f t="shared" ref="C114:K114" si="44">C106</f>
        <v>2</v>
      </c>
      <c r="D114" s="49">
        <f t="shared" si="44"/>
        <v>3</v>
      </c>
      <c r="E114" s="49">
        <f t="shared" si="44"/>
        <v>4</v>
      </c>
      <c r="F114" s="49">
        <f t="shared" si="44"/>
        <v>5</v>
      </c>
      <c r="G114" s="49">
        <f t="shared" si="44"/>
        <v>6</v>
      </c>
      <c r="H114" s="49">
        <f t="shared" si="44"/>
        <v>7</v>
      </c>
      <c r="I114" s="49">
        <f t="shared" si="44"/>
        <v>8</v>
      </c>
      <c r="J114" s="49">
        <f t="shared" si="44"/>
        <v>9</v>
      </c>
      <c r="K114" s="49">
        <f t="shared" si="44"/>
        <v>10</v>
      </c>
      <c r="L114" s="45"/>
      <c r="M114" s="45"/>
      <c r="N114" s="28" t="s">
        <v>61</v>
      </c>
      <c r="O114" s="28" t="s">
        <v>59</v>
      </c>
      <c r="P114" s="29" t="s">
        <v>63</v>
      </c>
      <c r="Q114" s="28" t="s">
        <v>64</v>
      </c>
      <c r="R114" s="29" t="s">
        <v>65</v>
      </c>
      <c r="S114" s="28" t="s">
        <v>66</v>
      </c>
      <c r="T114" s="11" t="s">
        <v>1</v>
      </c>
      <c r="U114" s="7" t="s">
        <v>58</v>
      </c>
    </row>
    <row r="115" spans="1:21" ht="18.75">
      <c r="A115" s="8" t="str">
        <f>A$3</f>
        <v>к-во "орлов" при1-м  броске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47" t="s">
        <v>55</v>
      </c>
      <c r="M115" s="47">
        <v>2</v>
      </c>
      <c r="N115" s="20">
        <f>IF(T115&lt;1,0,(IF(B115=M115,1,0)+IF(C115=M115,1,0)+IF(D115=M115,1,0)+IF(E115=M115,1,0)+IF(F115=M115,1,0)+IF(G115=M115,1,0)+IF(H115=M115,1,0)+IF(I115=M115,1,0)+IF(J115=M115,1,0)+IF(K115=M115,1,0))/U115)</f>
        <v>0</v>
      </c>
      <c r="O115" s="20">
        <v>0.25</v>
      </c>
      <c r="P115" s="23">
        <f>IF(T115&lt;1,0,IF(OR(B115=M115,C115=M115,D115=M115,E115=M115,F115=M115,G115=M115,H115=M115,I115=M115,J115=M115,K115=M115),(IF(AND(B115=M115,B118=1),1,0)+IF(AND(C115=M115,C118=1),1,0)+IF(AND(D115=M115,D118=1),1,0)+IF(AND(E115=M115,E118=1),1,0)+IF(AND(F115=M115,F118=1),1,0)+IF(AND(G115=M115,G118=1),1,0)+IF(AND(H115=M115,H118=1),1,0)+IF(AND(I115=M115,I118=1),1,0)+IF(AND(J115=M115,J118=1),1,0)+IF(AND(K115=M115,K118=1),1,0))/(IF(B115=M115,1,0)+IF(C115=M115,1,0)+IF(D115=M115,1,0)+IF(E115=M115,1,0)+IF(F115=M115,1,0)+IF(G115=M115,1,0)+IF(H115=M115,1,0)+IF(I115=M115,1,0)+IF(J115=M115,1,0)+IF(K115=M115,1,0)),0))</f>
        <v>0</v>
      </c>
      <c r="Q115" s="20">
        <v>0</v>
      </c>
      <c r="R115" s="23">
        <f>IF(T115&lt;1,0,N115*P115/N118)</f>
        <v>0</v>
      </c>
      <c r="S115" s="20">
        <v>0</v>
      </c>
      <c r="T115" s="3">
        <f>IF(SUM(B115:K116)&gt;0,1,10^(-5))</f>
        <v>1.0000000000000001E-5</v>
      </c>
      <c r="U115" s="1">
        <f>T115*U$1</f>
        <v>1E-4</v>
      </c>
    </row>
    <row r="116" spans="1:21" ht="18.75">
      <c r="A116" s="8" t="str">
        <f>A$4</f>
        <v>к-во "орлов" при 2-м  броске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47" t="s">
        <v>56</v>
      </c>
      <c r="M116" s="47">
        <v>1</v>
      </c>
      <c r="N116" s="20">
        <f>IF(T115&lt;1,0,(IF(B115=M116,1,0)+IF(C115=M116,1,0)+IF(D115=M116,1,0)+IF(E115=M116,1,0)+IF(F115=M116,1,0)+IF(G115=M116,1,0)+IF(H115=M116,1,0)+IF(I115=M116,1,0)+IF(J115=M116,1,0)+IF(K115=M116,1,0))/U115)</f>
        <v>0</v>
      </c>
      <c r="O116" s="20">
        <v>0.5</v>
      </c>
      <c r="P116" s="23">
        <f>IF(T115&lt;1,0,IF(OR(B115=M116,C115=M116,D115=M116,E115=M116,F115=M116,G115=M116,H115=M116,I115=M116,J115=M116,K115=M116),(IF(AND(B115=M116,B118=1),1,0)+IF(AND(C115=M116,C118=1),1,0)+IF(AND(D115=M116,D118=1),1,0)+IF(AND(E115=M116,E118=1),1,0)+IF(AND(F115=M116,F118=1),1,0)+IF(AND(G115=M116,G118=1),1,0)+IF(AND(H115=M116,H118=1),1,0)+IF(AND(I115=M116,I118=1),1,0)+IF(AND(J115=M116,J118=1),1,0)+IF(AND(K115=M116,K118=1),1,0))/(IF(B115=M116,1,0)+IF(C115=M116,1,0)+IF(D115=M116,1,0)+IF(E115=M116,1,0)+IF(F115=M116,1,0)+IF(G115=M116,1,0)+IF(H115=M116,1,0)+IF(I115=M116,1,0)+IF(J115=M116,1,0)+IF(K115=M116,1,0)),0))</f>
        <v>0</v>
      </c>
      <c r="Q116" s="20">
        <f>3/4</f>
        <v>0.75</v>
      </c>
      <c r="R116" s="23">
        <f>IF(T115&lt;1,0,N116*P116/N118)</f>
        <v>0</v>
      </c>
      <c r="S116" s="20">
        <v>0.6</v>
      </c>
    </row>
    <row r="117" spans="1:21" ht="19.5" thickBot="1">
      <c r="A117" s="30" t="str">
        <f>A$5</f>
        <v>Число начисленных баллов</v>
      </c>
      <c r="B117" s="13">
        <f>2*B115+1*B116</f>
        <v>0</v>
      </c>
      <c r="C117" s="13">
        <f t="shared" ref="C117:K117" si="45">2*C115+1*C116</f>
        <v>0</v>
      </c>
      <c r="D117" s="13">
        <f t="shared" si="45"/>
        <v>0</v>
      </c>
      <c r="E117" s="13">
        <f t="shared" si="45"/>
        <v>0</v>
      </c>
      <c r="F117" s="13">
        <f t="shared" si="45"/>
        <v>0</v>
      </c>
      <c r="G117" s="13">
        <f t="shared" si="45"/>
        <v>0</v>
      </c>
      <c r="H117" s="13">
        <f t="shared" si="45"/>
        <v>0</v>
      </c>
      <c r="I117" s="13">
        <f t="shared" si="45"/>
        <v>0</v>
      </c>
      <c r="J117" s="13">
        <f t="shared" si="45"/>
        <v>0</v>
      </c>
      <c r="K117" s="13">
        <f t="shared" si="45"/>
        <v>0</v>
      </c>
      <c r="L117" s="47" t="s">
        <v>57</v>
      </c>
      <c r="M117" s="47">
        <v>0</v>
      </c>
      <c r="N117" s="21">
        <f>IF(T115&lt;1,0,(IF(B115=M117,1,0)+IF(C115=M117,1,0)+IF(D115=M117,1,0)+IF(E115=M117,1,0)+IF(F115=M117,1,0)+IF(G115=M117,1,0)+IF(H115=M117,1,0)+IF(I115=M117,1,0)+IF(J115=M117,1,0)+IF(K115=M117,1,0))/U115)</f>
        <v>0</v>
      </c>
      <c r="O117" s="21">
        <v>0.25</v>
      </c>
      <c r="P117" s="24">
        <f>IF(T115&lt;1,0,IF(OR(B115=M117,C115=M117,D115=M117,E115=M117,F115=M117,G115=M117,H115=M117,I115=M117,J115=M117,K115=M117),(IF(AND(B115=M117,B118=1),1,0)+IF(AND(C115=M117,C118=1),1,0)+IF(AND(D115=M117,D118=1),1,0)+IF(AND(E115=M117,E118=1),1,0)+IF(AND(F115=M117,F118=1),1,0)+IF(AND(G115=M117,G118=1),1,0)+IF(AND(H115=M117,H118=1),1,0)+IF(AND(I115=M117,I118=1),1,0)+IF(AND(J115=M117,J118=1),1,0)+IF(AND(K115=M117,K118=1),1,0))/(IF(B115=M117,1,0)+IF(C115=M117,1,0)+IF(D115=M117,1,0)+IF(E115=M117,1,0)+IF(F115=M117,1,0)+IF(G115=M117,1,0)+IF(H115=M117,1,0)+IF(I115=M117,1,0)+IF(J115=M117,1,0)+IF(K115=M117,1,0)),1))</f>
        <v>0</v>
      </c>
      <c r="Q117" s="21">
        <v>1</v>
      </c>
      <c r="R117" s="23">
        <f>IF(T115&lt;1,0,N117*P117/N118)</f>
        <v>0</v>
      </c>
      <c r="S117" s="21">
        <v>0.4</v>
      </c>
    </row>
    <row r="118" spans="1:21" ht="18.75">
      <c r="A118" s="31" t="str">
        <f>A$6</f>
        <v>1, если начислено &lt;4 баллов</v>
      </c>
      <c r="B118" s="18">
        <f>IF(B117&lt;4,1,0)</f>
        <v>1</v>
      </c>
      <c r="C118" s="18">
        <f t="shared" ref="C118:K118" si="46">IF(C117&lt;4,1,0)</f>
        <v>1</v>
      </c>
      <c r="D118" s="18">
        <f t="shared" si="46"/>
        <v>1</v>
      </c>
      <c r="E118" s="18">
        <f t="shared" si="46"/>
        <v>1</v>
      </c>
      <c r="F118" s="18">
        <f t="shared" si="46"/>
        <v>1</v>
      </c>
      <c r="G118" s="18">
        <f t="shared" si="46"/>
        <v>1</v>
      </c>
      <c r="H118" s="18">
        <f t="shared" si="46"/>
        <v>1</v>
      </c>
      <c r="I118" s="18">
        <f t="shared" si="46"/>
        <v>1</v>
      </c>
      <c r="J118" s="18">
        <f t="shared" si="46"/>
        <v>1</v>
      </c>
      <c r="K118" s="18">
        <f t="shared" si="46"/>
        <v>1</v>
      </c>
      <c r="L118" s="2"/>
      <c r="M118" s="2"/>
      <c r="N118" s="22">
        <f>IF(T115&lt;1,0,SUM(B118:K118)/(10*T115))</f>
        <v>0</v>
      </c>
      <c r="O118" s="22">
        <v>0.625</v>
      </c>
      <c r="P118" s="35"/>
      <c r="Q118" s="35"/>
      <c r="R118" s="35"/>
      <c r="S118" s="35"/>
    </row>
    <row r="119" spans="1:21" ht="19.5" thickBot="1">
      <c r="A119" s="9">
        <f>A$7</f>
        <v>0</v>
      </c>
      <c r="B119" s="14"/>
      <c r="C119" s="19"/>
      <c r="D119" s="19"/>
      <c r="E119" s="19"/>
      <c r="F119" s="19"/>
      <c r="G119" s="19"/>
      <c r="H119" s="19"/>
      <c r="I119" s="19"/>
      <c r="J119" s="19"/>
      <c r="K119" s="15"/>
      <c r="L119" s="2"/>
      <c r="M119" s="2"/>
      <c r="N119" s="26" t="s">
        <v>62</v>
      </c>
      <c r="O119" s="27" t="s">
        <v>60</v>
      </c>
      <c r="P119" s="36"/>
      <c r="Q119" s="36"/>
      <c r="R119" s="36"/>
      <c r="S119" s="37"/>
    </row>
    <row r="120" spans="1:21" ht="18.75">
      <c r="A120" s="41" t="str">
        <f>'[1]Название и список группы'!A16</f>
        <v>Саханчук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32"/>
      <c r="M120" s="32"/>
      <c r="N120" s="40" t="str">
        <f>'[1]Название и список группы'!B16</f>
        <v>Захар Олегович</v>
      </c>
      <c r="O120" s="40"/>
      <c r="P120" s="40"/>
      <c r="Q120" s="40"/>
      <c r="R120" s="40"/>
      <c r="S120" s="40"/>
      <c r="T120" s="40"/>
      <c r="U120" s="40"/>
    </row>
    <row r="121" spans="1:21" ht="19.5" thickBot="1">
      <c r="A121" s="32"/>
      <c r="B121" s="48" t="s">
        <v>54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32"/>
      <c r="M121" s="32"/>
      <c r="N121" s="43" t="s">
        <v>68</v>
      </c>
      <c r="O121" s="43"/>
      <c r="P121" s="43"/>
      <c r="Q121" s="43"/>
      <c r="R121" s="43"/>
      <c r="S121" s="43"/>
      <c r="T121" s="33"/>
      <c r="U121" s="33"/>
    </row>
    <row r="122" spans="1:21">
      <c r="B122" s="49">
        <f>B114</f>
        <v>1</v>
      </c>
      <c r="C122" s="49">
        <f t="shared" ref="C122:K122" si="47">C114</f>
        <v>2</v>
      </c>
      <c r="D122" s="49">
        <f t="shared" si="47"/>
        <v>3</v>
      </c>
      <c r="E122" s="49">
        <f t="shared" si="47"/>
        <v>4</v>
      </c>
      <c r="F122" s="49">
        <f t="shared" si="47"/>
        <v>5</v>
      </c>
      <c r="G122" s="49">
        <f t="shared" si="47"/>
        <v>6</v>
      </c>
      <c r="H122" s="49">
        <f t="shared" si="47"/>
        <v>7</v>
      </c>
      <c r="I122" s="49">
        <f t="shared" si="47"/>
        <v>8</v>
      </c>
      <c r="J122" s="49">
        <f t="shared" si="47"/>
        <v>9</v>
      </c>
      <c r="K122" s="49">
        <f t="shared" si="47"/>
        <v>10</v>
      </c>
      <c r="L122" s="45"/>
      <c r="M122" s="45"/>
      <c r="N122" s="28" t="s">
        <v>61</v>
      </c>
      <c r="O122" s="28" t="s">
        <v>59</v>
      </c>
      <c r="P122" s="29" t="s">
        <v>63</v>
      </c>
      <c r="Q122" s="28" t="s">
        <v>64</v>
      </c>
      <c r="R122" s="29" t="s">
        <v>65</v>
      </c>
      <c r="S122" s="28" t="s">
        <v>66</v>
      </c>
      <c r="T122" s="11" t="s">
        <v>1</v>
      </c>
      <c r="U122" s="7" t="s">
        <v>58</v>
      </c>
    </row>
    <row r="123" spans="1:21" ht="18.75">
      <c r="A123" s="8" t="str">
        <f>A$3</f>
        <v>к-во "орлов" при1-м  броске</v>
      </c>
      <c r="B123" s="16">
        <v>0</v>
      </c>
      <c r="C123" s="16">
        <v>2</v>
      </c>
      <c r="D123" s="16">
        <v>1</v>
      </c>
      <c r="E123" s="16">
        <v>2</v>
      </c>
      <c r="F123" s="16">
        <v>1</v>
      </c>
      <c r="G123" s="16">
        <v>1</v>
      </c>
      <c r="H123" s="16">
        <v>1</v>
      </c>
      <c r="I123" s="16">
        <v>2</v>
      </c>
      <c r="J123" s="16">
        <v>2</v>
      </c>
      <c r="K123" s="16">
        <v>1</v>
      </c>
      <c r="L123" s="47" t="s">
        <v>55</v>
      </c>
      <c r="M123" s="47">
        <v>2</v>
      </c>
      <c r="N123" s="20">
        <f>IF(T123&lt;1,0,(IF(B123=M123,1,0)+IF(C123=M123,1,0)+IF(D123=M123,1,0)+IF(E123=M123,1,0)+IF(F123=M123,1,0)+IF(G123=M123,1,0)+IF(H123=M123,1,0)+IF(I123=M123,1,0)+IF(J123=M123,1,0)+IF(K123=M123,1,0))/U123)</f>
        <v>0.4</v>
      </c>
      <c r="O123" s="20">
        <v>0.25</v>
      </c>
      <c r="P123" s="23">
        <f>IF(T123&lt;1,0,IF(OR(B123=M123,C123=M123,D123=M123,E123=M123,F123=M123,G123=M123,H123=M123,I123=M123,J123=M123,K123=M123),(IF(AND(B123=M123,B126=1),1,0)+IF(AND(C123=M123,C126=1),1,0)+IF(AND(D123=M123,D126=1),1,0)+IF(AND(E123=M123,E126=1),1,0)+IF(AND(F123=M123,F126=1),1,0)+IF(AND(G123=M123,G126=1),1,0)+IF(AND(H123=M123,H126=1),1,0)+IF(AND(I123=M123,I126=1),1,0)+IF(AND(J123=M123,J126=1),1,0)+IF(AND(K123=M123,K126=1),1,0))/(IF(B123=M123,1,0)+IF(C123=M123,1,0)+IF(D123=M123,1,0)+IF(E123=M123,1,0)+IF(F123=M123,1,0)+IF(G123=M123,1,0)+IF(H123=M123,1,0)+IF(I123=M123,1,0)+IF(J123=M123,1,0)+IF(K123=M123,1,0)),0))</f>
        <v>0</v>
      </c>
      <c r="Q123" s="20">
        <v>0</v>
      </c>
      <c r="R123" s="23">
        <f>IF(T123&lt;1,0,N123*P123/N126)</f>
        <v>0</v>
      </c>
      <c r="S123" s="20">
        <v>0</v>
      </c>
      <c r="T123" s="3">
        <f>IF(SUM(B123:K124)&gt;0,1,10^(-5))</f>
        <v>1</v>
      </c>
      <c r="U123" s="1">
        <f>T123*U$1</f>
        <v>10</v>
      </c>
    </row>
    <row r="124" spans="1:21" ht="18.75">
      <c r="A124" s="8" t="str">
        <f>A$4</f>
        <v>к-во "орлов" при 2-м  броске</v>
      </c>
      <c r="B124" s="16">
        <v>1</v>
      </c>
      <c r="C124" s="16">
        <v>1</v>
      </c>
      <c r="D124" s="16">
        <v>2</v>
      </c>
      <c r="E124" s="16">
        <v>2</v>
      </c>
      <c r="F124" s="16">
        <v>1</v>
      </c>
      <c r="G124" s="16">
        <v>0</v>
      </c>
      <c r="H124" s="16">
        <v>1</v>
      </c>
      <c r="I124" s="16">
        <v>1</v>
      </c>
      <c r="J124" s="16">
        <v>2</v>
      </c>
      <c r="K124" s="16">
        <v>2</v>
      </c>
      <c r="L124" s="47" t="s">
        <v>56</v>
      </c>
      <c r="M124" s="47">
        <v>1</v>
      </c>
      <c r="N124" s="20">
        <f>IF(T123&lt;1,0,(IF(B123=M124,1,0)+IF(C123=M124,1,0)+IF(D123=M124,1,0)+IF(E123=M124,1,0)+IF(F123=M124,1,0)+IF(G123=M124,1,0)+IF(H123=M124,1,0)+IF(I123=M124,1,0)+IF(J123=M124,1,0)+IF(K123=M124,1,0))/U123)</f>
        <v>0.5</v>
      </c>
      <c r="O124" s="20">
        <v>0.5</v>
      </c>
      <c r="P124" s="23">
        <f>IF(T123&lt;1,0,IF(OR(B123=M124,C123=M124,D123=M124,E123=M124,F123=M124,G123=M124,H123=M124,I123=M124,J123=M124,K123=M124),(IF(AND(B123=M124,B126=1),1,0)+IF(AND(C123=M124,C126=1),1,0)+IF(AND(D123=M124,D126=1),1,0)+IF(AND(E123=M124,E126=1),1,0)+IF(AND(F123=M124,F126=1),1,0)+IF(AND(G123=M124,G126=1),1,0)+IF(AND(H123=M124,H126=1),1,0)+IF(AND(I123=M124,I126=1),1,0)+IF(AND(J123=M124,J126=1),1,0)+IF(AND(K123=M124,K126=1),1,0))/(IF(B123=M124,1,0)+IF(C123=M124,1,0)+IF(D123=M124,1,0)+IF(E123=M124,1,0)+IF(F123=M124,1,0)+IF(G123=M124,1,0)+IF(H123=M124,1,0)+IF(I123=M124,1,0)+IF(J123=M124,1,0)+IF(K123=M124,1,0)),0))</f>
        <v>0.6</v>
      </c>
      <c r="Q124" s="20">
        <f>3/4</f>
        <v>0.75</v>
      </c>
      <c r="R124" s="23">
        <f>IF(T123&lt;1,0,N124*P124/N126)</f>
        <v>0.74999999999999989</v>
      </c>
      <c r="S124" s="20">
        <v>0.6</v>
      </c>
    </row>
    <row r="125" spans="1:21" ht="19.5" thickBot="1">
      <c r="A125" s="30" t="str">
        <f>A$5</f>
        <v>Число начисленных баллов</v>
      </c>
      <c r="B125" s="13">
        <f>2*B123+1*B124</f>
        <v>1</v>
      </c>
      <c r="C125" s="13">
        <f t="shared" ref="C125:K125" si="48">2*C123+1*C124</f>
        <v>5</v>
      </c>
      <c r="D125" s="13">
        <f t="shared" si="48"/>
        <v>4</v>
      </c>
      <c r="E125" s="13">
        <f t="shared" si="48"/>
        <v>6</v>
      </c>
      <c r="F125" s="13">
        <f t="shared" si="48"/>
        <v>3</v>
      </c>
      <c r="G125" s="13">
        <f t="shared" si="48"/>
        <v>2</v>
      </c>
      <c r="H125" s="13">
        <f t="shared" si="48"/>
        <v>3</v>
      </c>
      <c r="I125" s="13">
        <f t="shared" si="48"/>
        <v>5</v>
      </c>
      <c r="J125" s="13">
        <f t="shared" si="48"/>
        <v>6</v>
      </c>
      <c r="K125" s="13">
        <f t="shared" si="48"/>
        <v>4</v>
      </c>
      <c r="L125" s="47" t="s">
        <v>57</v>
      </c>
      <c r="M125" s="47">
        <v>0</v>
      </c>
      <c r="N125" s="21">
        <f>IF(T123&lt;1,0,(IF(B123=M125,1,0)+IF(C123=M125,1,0)+IF(D123=M125,1,0)+IF(E123=M125,1,0)+IF(F123=M125,1,0)+IF(G123=M125,1,0)+IF(H123=M125,1,0)+IF(I123=M125,1,0)+IF(J123=M125,1,0)+IF(K123=M125,1,0))/U123)</f>
        <v>0.1</v>
      </c>
      <c r="O125" s="21">
        <v>0.25</v>
      </c>
      <c r="P125" s="24">
        <f>IF(T123&lt;1,0,IF(OR(B123=M125,C123=M125,D123=M125,E123=M125,F123=M125,G123=M125,H123=M125,I123=M125,J123=M125,K123=M125),(IF(AND(B123=M125,B126=1),1,0)+IF(AND(C123=M125,C126=1),1,0)+IF(AND(D123=M125,D126=1),1,0)+IF(AND(E123=M125,E126=1),1,0)+IF(AND(F123=M125,F126=1),1,0)+IF(AND(G123=M125,G126=1),1,0)+IF(AND(H123=M125,H126=1),1,0)+IF(AND(I123=M125,I126=1),1,0)+IF(AND(J123=M125,J126=1),1,0)+IF(AND(K123=M125,K126=1),1,0))/(IF(B123=M125,1,0)+IF(C123=M125,1,0)+IF(D123=M125,1,0)+IF(E123=M125,1,0)+IF(F123=M125,1,0)+IF(G123=M125,1,0)+IF(H123=M125,1,0)+IF(I123=M125,1,0)+IF(J123=M125,1,0)+IF(K123=M125,1,0)),1))</f>
        <v>1</v>
      </c>
      <c r="Q125" s="21">
        <v>1</v>
      </c>
      <c r="R125" s="23">
        <f>IF(T123&lt;1,0,N125*P125/N126)</f>
        <v>0.25</v>
      </c>
      <c r="S125" s="21">
        <v>0.4</v>
      </c>
    </row>
    <row r="126" spans="1:21" ht="18.75">
      <c r="A126" s="31" t="str">
        <f>A$6</f>
        <v>1, если начислено &lt;4 баллов</v>
      </c>
      <c r="B126" s="18">
        <f>IF(B125&lt;4,1,0)</f>
        <v>1</v>
      </c>
      <c r="C126" s="18">
        <f t="shared" ref="C126:K126" si="49">IF(C125&lt;4,1,0)</f>
        <v>0</v>
      </c>
      <c r="D126" s="18">
        <f t="shared" si="49"/>
        <v>0</v>
      </c>
      <c r="E126" s="18">
        <f t="shared" si="49"/>
        <v>0</v>
      </c>
      <c r="F126" s="18">
        <f t="shared" si="49"/>
        <v>1</v>
      </c>
      <c r="G126" s="18">
        <f t="shared" si="49"/>
        <v>1</v>
      </c>
      <c r="H126" s="18">
        <f t="shared" si="49"/>
        <v>1</v>
      </c>
      <c r="I126" s="18">
        <f t="shared" si="49"/>
        <v>0</v>
      </c>
      <c r="J126" s="18">
        <f t="shared" si="49"/>
        <v>0</v>
      </c>
      <c r="K126" s="18">
        <f t="shared" si="49"/>
        <v>0</v>
      </c>
      <c r="L126" s="2"/>
      <c r="M126" s="2"/>
      <c r="N126" s="22">
        <f>IF(T123&lt;1,0,SUM(B126:K126)/(10*T123))</f>
        <v>0.4</v>
      </c>
      <c r="O126" s="22">
        <v>0.625</v>
      </c>
      <c r="P126" s="35"/>
      <c r="Q126" s="35"/>
      <c r="R126" s="35"/>
      <c r="S126" s="35"/>
    </row>
    <row r="127" spans="1:21" ht="19.5" thickBot="1">
      <c r="A127" s="9">
        <f>A$7</f>
        <v>0</v>
      </c>
      <c r="B127" s="14"/>
      <c r="C127" s="19"/>
      <c r="D127" s="19"/>
      <c r="E127" s="19"/>
      <c r="F127" s="19"/>
      <c r="G127" s="19"/>
      <c r="H127" s="19"/>
      <c r="I127" s="19"/>
      <c r="J127" s="19"/>
      <c r="K127" s="15"/>
      <c r="L127" s="2"/>
      <c r="M127" s="2"/>
      <c r="N127" s="26" t="s">
        <v>62</v>
      </c>
      <c r="O127" s="27" t="s">
        <v>60</v>
      </c>
      <c r="P127" s="36"/>
      <c r="Q127" s="36"/>
      <c r="R127" s="36"/>
      <c r="S127" s="37"/>
    </row>
    <row r="128" spans="1:21" ht="18.75">
      <c r="A128" s="41" t="str">
        <f>'[1]Название и список группы'!A17</f>
        <v>Селеменчук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32"/>
      <c r="M128" s="32"/>
      <c r="N128" s="40" t="str">
        <f>'[1]Название и список группы'!B17</f>
        <v>Максим Атифович</v>
      </c>
      <c r="O128" s="40"/>
      <c r="P128" s="40"/>
      <c r="Q128" s="40"/>
      <c r="R128" s="40"/>
      <c r="S128" s="40"/>
      <c r="T128" s="40"/>
      <c r="U128" s="40"/>
    </row>
    <row r="129" spans="1:21" ht="19.5" thickBot="1">
      <c r="A129" s="32"/>
      <c r="B129" s="48" t="s">
        <v>54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32"/>
      <c r="M129" s="32"/>
      <c r="N129" s="43" t="s">
        <v>68</v>
      </c>
      <c r="O129" s="43"/>
      <c r="P129" s="43"/>
      <c r="Q129" s="43"/>
      <c r="R129" s="43"/>
      <c r="S129" s="43"/>
      <c r="T129" s="33"/>
      <c r="U129" s="33"/>
    </row>
    <row r="130" spans="1:21">
      <c r="B130" s="49">
        <f>B122</f>
        <v>1</v>
      </c>
      <c r="C130" s="49">
        <f t="shared" ref="C130:K130" si="50">C122</f>
        <v>2</v>
      </c>
      <c r="D130" s="49">
        <f t="shared" si="50"/>
        <v>3</v>
      </c>
      <c r="E130" s="49">
        <f t="shared" si="50"/>
        <v>4</v>
      </c>
      <c r="F130" s="49">
        <f t="shared" si="50"/>
        <v>5</v>
      </c>
      <c r="G130" s="49">
        <f t="shared" si="50"/>
        <v>6</v>
      </c>
      <c r="H130" s="49">
        <f t="shared" si="50"/>
        <v>7</v>
      </c>
      <c r="I130" s="49">
        <f t="shared" si="50"/>
        <v>8</v>
      </c>
      <c r="J130" s="49">
        <f t="shared" si="50"/>
        <v>9</v>
      </c>
      <c r="K130" s="49">
        <f t="shared" si="50"/>
        <v>10</v>
      </c>
      <c r="L130" s="45"/>
      <c r="M130" s="45"/>
      <c r="N130" s="28" t="s">
        <v>61</v>
      </c>
      <c r="O130" s="28" t="s">
        <v>59</v>
      </c>
      <c r="P130" s="29" t="s">
        <v>63</v>
      </c>
      <c r="Q130" s="28" t="s">
        <v>64</v>
      </c>
      <c r="R130" s="29" t="s">
        <v>65</v>
      </c>
      <c r="S130" s="28" t="s">
        <v>66</v>
      </c>
      <c r="T130" s="11" t="s">
        <v>1</v>
      </c>
      <c r="U130" s="7" t="s">
        <v>58</v>
      </c>
    </row>
    <row r="131" spans="1:21" ht="18.75">
      <c r="A131" s="8" t="str">
        <f>A$3</f>
        <v>к-во "орлов" при1-м  броске</v>
      </c>
      <c r="B131" s="16">
        <v>1</v>
      </c>
      <c r="C131" s="16">
        <v>2</v>
      </c>
      <c r="D131" s="16">
        <v>1</v>
      </c>
      <c r="E131" s="16">
        <v>0</v>
      </c>
      <c r="F131" s="16">
        <v>1</v>
      </c>
      <c r="G131" s="16">
        <v>1</v>
      </c>
      <c r="H131" s="16">
        <v>1</v>
      </c>
      <c r="I131" s="16">
        <v>2</v>
      </c>
      <c r="J131" s="16">
        <v>1</v>
      </c>
      <c r="K131" s="16">
        <v>2</v>
      </c>
      <c r="L131" s="47" t="s">
        <v>55</v>
      </c>
      <c r="M131" s="47">
        <v>2</v>
      </c>
      <c r="N131" s="20">
        <f>IF(T131&lt;1,0,(IF(B131=M131,1,0)+IF(C131=M131,1,0)+IF(D131=M131,1,0)+IF(E131=M131,1,0)+IF(F131=M131,1,0)+IF(G131=M131,1,0)+IF(H131=M131,1,0)+IF(I131=M131,1,0)+IF(J131=M131,1,0)+IF(K131=M131,1,0))/U131)</f>
        <v>0.3</v>
      </c>
      <c r="O131" s="20">
        <v>0.25</v>
      </c>
      <c r="P131" s="23">
        <f>IF(T131&lt;1,0,IF(OR(B131=M131,C131=M131,D131=M131,E131=M131,F131=M131,G131=M131,H131=M131,I131=M131,J131=M131,K131=M131),(IF(AND(B131=M131,B134=1),1,0)+IF(AND(C131=M131,C134=1),1,0)+IF(AND(D131=M131,D134=1),1,0)+IF(AND(E131=M131,E134=1),1,0)+IF(AND(F131=M131,F134=1),1,0)+IF(AND(G131=M131,G134=1),1,0)+IF(AND(H131=M131,H134=1),1,0)+IF(AND(I131=M131,I134=1),1,0)+IF(AND(J131=M131,J134=1),1,0)+IF(AND(K131=M131,K134=1),1,0))/(IF(B131=M131,1,0)+IF(C131=M131,1,0)+IF(D131=M131,1,0)+IF(E131=M131,1,0)+IF(F131=M131,1,0)+IF(G131=M131,1,0)+IF(H131=M131,1,0)+IF(I131=M131,1,0)+IF(J131=M131,1,0)+IF(K131=M131,1,0)),0))</f>
        <v>0</v>
      </c>
      <c r="Q131" s="20">
        <v>0</v>
      </c>
      <c r="R131" s="23">
        <f>IF(T131&lt;1,0,N131*P131/N134)</f>
        <v>0</v>
      </c>
      <c r="S131" s="20">
        <v>0</v>
      </c>
      <c r="T131" s="3">
        <f>IF(SUM(B131:K132)&gt;0,1,10^(-5))</f>
        <v>1</v>
      </c>
      <c r="U131" s="1">
        <f>T131*U$1</f>
        <v>10</v>
      </c>
    </row>
    <row r="132" spans="1:21" ht="18.75">
      <c r="A132" s="8" t="str">
        <f>A$4</f>
        <v>к-во "орлов" при 2-м  броске</v>
      </c>
      <c r="B132" s="16">
        <v>0</v>
      </c>
      <c r="C132" s="16">
        <v>2</v>
      </c>
      <c r="D132" s="16">
        <v>1</v>
      </c>
      <c r="E132" s="16">
        <v>1</v>
      </c>
      <c r="F132" s="16">
        <v>1</v>
      </c>
      <c r="G132" s="16">
        <v>0</v>
      </c>
      <c r="H132" s="16">
        <v>2</v>
      </c>
      <c r="I132" s="16">
        <v>1</v>
      </c>
      <c r="J132" s="16">
        <v>1</v>
      </c>
      <c r="K132" s="16">
        <v>2</v>
      </c>
      <c r="L132" s="47" t="s">
        <v>56</v>
      </c>
      <c r="M132" s="47">
        <v>1</v>
      </c>
      <c r="N132" s="20">
        <f>IF(T131&lt;1,0,(IF(B131=M132,1,0)+IF(C131=M132,1,0)+IF(D131=M132,1,0)+IF(E131=M132,1,0)+IF(F131=M132,1,0)+IF(G131=M132,1,0)+IF(H131=M132,1,0)+IF(I131=M132,1,0)+IF(J131=M132,1,0)+IF(K131=M132,1,0))/U131)</f>
        <v>0.6</v>
      </c>
      <c r="O132" s="20">
        <v>0.5</v>
      </c>
      <c r="P132" s="23">
        <f>IF(T131&lt;1,0,IF(OR(B131=M132,C131=M132,D131=M132,E131=M132,F131=M132,G131=M132,H131=M132,I131=M132,J131=M132,K131=M132),(IF(AND(B131=M132,B134=1),1,0)+IF(AND(C131=M132,C134=1),1,0)+IF(AND(D131=M132,D134=1),1,0)+IF(AND(E131=M132,E134=1),1,0)+IF(AND(F131=M132,F134=1),1,0)+IF(AND(G131=M132,G134=1),1,0)+IF(AND(H131=M132,H134=1),1,0)+IF(AND(I131=M132,I134=1),1,0)+IF(AND(J131=M132,J134=1),1,0)+IF(AND(K131=M132,K134=1),1,0))/(IF(B131=M132,1,0)+IF(C131=M132,1,0)+IF(D131=M132,1,0)+IF(E131=M132,1,0)+IF(F131=M132,1,0)+IF(G131=M132,1,0)+IF(H131=M132,1,0)+IF(I131=M132,1,0)+IF(J131=M132,1,0)+IF(K131=M132,1,0)),0))</f>
        <v>0.83333333333333337</v>
      </c>
      <c r="Q132" s="20">
        <f>3/4</f>
        <v>0.75</v>
      </c>
      <c r="R132" s="23">
        <f>IF(T131&lt;1,0,N132*P132/N134)</f>
        <v>0.83333333333333337</v>
      </c>
      <c r="S132" s="20">
        <v>0.6</v>
      </c>
    </row>
    <row r="133" spans="1:21" ht="19.5" thickBot="1">
      <c r="A133" s="30" t="str">
        <f>A$5</f>
        <v>Число начисленных баллов</v>
      </c>
      <c r="B133" s="13">
        <f>2*B131+1*B132</f>
        <v>2</v>
      </c>
      <c r="C133" s="13">
        <f t="shared" ref="C133:K133" si="51">2*C131+1*C132</f>
        <v>6</v>
      </c>
      <c r="D133" s="13">
        <f t="shared" si="51"/>
        <v>3</v>
      </c>
      <c r="E133" s="13">
        <f t="shared" si="51"/>
        <v>1</v>
      </c>
      <c r="F133" s="13">
        <f t="shared" si="51"/>
        <v>3</v>
      </c>
      <c r="G133" s="13">
        <f t="shared" si="51"/>
        <v>2</v>
      </c>
      <c r="H133" s="13">
        <f t="shared" si="51"/>
        <v>4</v>
      </c>
      <c r="I133" s="13">
        <f t="shared" si="51"/>
        <v>5</v>
      </c>
      <c r="J133" s="13">
        <f t="shared" si="51"/>
        <v>3</v>
      </c>
      <c r="K133" s="13">
        <f t="shared" si="51"/>
        <v>6</v>
      </c>
      <c r="L133" s="47" t="s">
        <v>57</v>
      </c>
      <c r="M133" s="47">
        <v>0</v>
      </c>
      <c r="N133" s="21">
        <f>IF(T131&lt;1,0,(IF(B131=M133,1,0)+IF(C131=M133,1,0)+IF(D131=M133,1,0)+IF(E131=M133,1,0)+IF(F131=M133,1,0)+IF(G131=M133,1,0)+IF(H131=M133,1,0)+IF(I131=M133,1,0)+IF(J131=M133,1,0)+IF(K131=M133,1,0))/U131)</f>
        <v>0.1</v>
      </c>
      <c r="O133" s="21">
        <v>0.25</v>
      </c>
      <c r="P133" s="24">
        <f>IF(T131&lt;1,0,IF(OR(B131=M133,C131=M133,D131=M133,E131=M133,F131=M133,G131=M133,H131=M133,I131=M133,J131=M133,K131=M133),(IF(AND(B131=M133,B134=1),1,0)+IF(AND(C131=M133,C134=1),1,0)+IF(AND(D131=M133,D134=1),1,0)+IF(AND(E131=M133,E134=1),1,0)+IF(AND(F131=M133,F134=1),1,0)+IF(AND(G131=M133,G134=1),1,0)+IF(AND(H131=M133,H134=1),1,0)+IF(AND(I131=M133,I134=1),1,0)+IF(AND(J131=M133,J134=1),1,0)+IF(AND(K131=M133,K134=1),1,0))/(IF(B131=M133,1,0)+IF(C131=M133,1,0)+IF(D131=M133,1,0)+IF(E131=M133,1,0)+IF(F131=M133,1,0)+IF(G131=M133,1,0)+IF(H131=M133,1,0)+IF(I131=M133,1,0)+IF(J131=M133,1,0)+IF(K131=M133,1,0)),1))</f>
        <v>1</v>
      </c>
      <c r="Q133" s="21">
        <v>1</v>
      </c>
      <c r="R133" s="23">
        <f>IF(T131&lt;1,0,N133*P133/N134)</f>
        <v>0.16666666666666669</v>
      </c>
      <c r="S133" s="21">
        <v>0.4</v>
      </c>
    </row>
    <row r="134" spans="1:21" ht="18.75">
      <c r="A134" s="31" t="str">
        <f>A$6</f>
        <v>1, если начислено &lt;4 баллов</v>
      </c>
      <c r="B134" s="18">
        <f>IF(B133&lt;4,1,0)</f>
        <v>1</v>
      </c>
      <c r="C134" s="18">
        <f t="shared" ref="C134:K134" si="52">IF(C133&lt;4,1,0)</f>
        <v>0</v>
      </c>
      <c r="D134" s="18">
        <f t="shared" si="52"/>
        <v>1</v>
      </c>
      <c r="E134" s="18">
        <f t="shared" si="52"/>
        <v>1</v>
      </c>
      <c r="F134" s="18">
        <f t="shared" si="52"/>
        <v>1</v>
      </c>
      <c r="G134" s="18">
        <f t="shared" si="52"/>
        <v>1</v>
      </c>
      <c r="H134" s="18">
        <f t="shared" si="52"/>
        <v>0</v>
      </c>
      <c r="I134" s="18">
        <f t="shared" si="52"/>
        <v>0</v>
      </c>
      <c r="J134" s="18">
        <f t="shared" si="52"/>
        <v>1</v>
      </c>
      <c r="K134" s="18">
        <f t="shared" si="52"/>
        <v>0</v>
      </c>
      <c r="L134" s="2"/>
      <c r="M134" s="2"/>
      <c r="N134" s="22">
        <f>IF(T131&lt;1,0,SUM(B134:K134)/(10*T131))</f>
        <v>0.6</v>
      </c>
      <c r="O134" s="22">
        <v>0.625</v>
      </c>
      <c r="P134" s="35"/>
      <c r="Q134" s="35"/>
      <c r="R134" s="35"/>
      <c r="S134" s="35"/>
    </row>
    <row r="135" spans="1:21" ht="19.5" thickBot="1">
      <c r="A135" s="9">
        <f>A$7</f>
        <v>0</v>
      </c>
      <c r="B135" s="14"/>
      <c r="C135" s="19"/>
      <c r="D135" s="19"/>
      <c r="E135" s="19"/>
      <c r="F135" s="19"/>
      <c r="G135" s="19"/>
      <c r="H135" s="19"/>
      <c r="I135" s="19"/>
      <c r="J135" s="19"/>
      <c r="K135" s="15"/>
      <c r="L135" s="2"/>
      <c r="M135" s="2"/>
      <c r="N135" s="26" t="s">
        <v>62</v>
      </c>
      <c r="O135" s="27" t="s">
        <v>60</v>
      </c>
      <c r="P135" s="36"/>
      <c r="Q135" s="36"/>
      <c r="R135" s="36"/>
      <c r="S135" s="37"/>
    </row>
    <row r="136" spans="1:21" ht="18.75">
      <c r="A136" s="41" t="str">
        <f>'[1]Название и список группы'!A18</f>
        <v>Семашко</v>
      </c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32"/>
      <c r="M136" s="32"/>
      <c r="N136" s="40" t="str">
        <f>'[1]Название и список группы'!B18</f>
        <v>Юлия Алексеевна</v>
      </c>
      <c r="O136" s="40"/>
      <c r="P136" s="40"/>
      <c r="Q136" s="40"/>
      <c r="R136" s="40"/>
      <c r="S136" s="40"/>
      <c r="T136" s="40"/>
      <c r="U136" s="40"/>
    </row>
    <row r="137" spans="1:21" ht="19.5" thickBot="1">
      <c r="A137" s="32"/>
      <c r="B137" s="48" t="s">
        <v>54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32"/>
      <c r="M137" s="32"/>
      <c r="N137" s="43" t="s">
        <v>68</v>
      </c>
      <c r="O137" s="43"/>
      <c r="P137" s="43"/>
      <c r="Q137" s="43"/>
      <c r="R137" s="43"/>
      <c r="S137" s="43"/>
      <c r="T137" s="33"/>
      <c r="U137" s="33"/>
    </row>
    <row r="138" spans="1:21">
      <c r="B138" s="49">
        <f>B130</f>
        <v>1</v>
      </c>
      <c r="C138" s="49">
        <f t="shared" ref="C138:K138" si="53">C130</f>
        <v>2</v>
      </c>
      <c r="D138" s="49">
        <f t="shared" si="53"/>
        <v>3</v>
      </c>
      <c r="E138" s="49">
        <f t="shared" si="53"/>
        <v>4</v>
      </c>
      <c r="F138" s="49">
        <f t="shared" si="53"/>
        <v>5</v>
      </c>
      <c r="G138" s="49">
        <f t="shared" si="53"/>
        <v>6</v>
      </c>
      <c r="H138" s="49">
        <f t="shared" si="53"/>
        <v>7</v>
      </c>
      <c r="I138" s="49">
        <f t="shared" si="53"/>
        <v>8</v>
      </c>
      <c r="J138" s="49">
        <f t="shared" si="53"/>
        <v>9</v>
      </c>
      <c r="K138" s="49">
        <f t="shared" si="53"/>
        <v>10</v>
      </c>
      <c r="L138" s="45"/>
      <c r="M138" s="45"/>
      <c r="N138" s="28" t="s">
        <v>61</v>
      </c>
      <c r="O138" s="28" t="s">
        <v>59</v>
      </c>
      <c r="P138" s="29" t="s">
        <v>63</v>
      </c>
      <c r="Q138" s="28" t="s">
        <v>64</v>
      </c>
      <c r="R138" s="29" t="s">
        <v>65</v>
      </c>
      <c r="S138" s="28" t="s">
        <v>66</v>
      </c>
      <c r="T138" s="11" t="s">
        <v>1</v>
      </c>
      <c r="U138" s="7" t="s">
        <v>58</v>
      </c>
    </row>
    <row r="139" spans="1:21" ht="18.75">
      <c r="A139" s="8" t="str">
        <f>A$3</f>
        <v>к-во "орлов" при1-м  броске</v>
      </c>
      <c r="B139" s="16">
        <v>1</v>
      </c>
      <c r="C139" s="16">
        <v>1</v>
      </c>
      <c r="D139" s="16">
        <v>1</v>
      </c>
      <c r="E139" s="16">
        <v>2</v>
      </c>
      <c r="F139" s="16">
        <v>1</v>
      </c>
      <c r="G139" s="16">
        <v>2</v>
      </c>
      <c r="H139" s="16">
        <v>1</v>
      </c>
      <c r="I139" s="16">
        <v>2</v>
      </c>
      <c r="J139" s="16">
        <v>1</v>
      </c>
      <c r="K139" s="16">
        <v>1</v>
      </c>
      <c r="L139" s="47" t="s">
        <v>55</v>
      </c>
      <c r="M139" s="47">
        <v>2</v>
      </c>
      <c r="N139" s="20">
        <f>IF(T139&lt;1,0,(IF(B139=M139,1,0)+IF(C139=M139,1,0)+IF(D139=M139,1,0)+IF(E139=M139,1,0)+IF(F139=M139,1,0)+IF(G139=M139,1,0)+IF(H139=M139,1,0)+IF(I139=M139,1,0)+IF(J139=M139,1,0)+IF(K139=M139,1,0))/U139)</f>
        <v>0.3</v>
      </c>
      <c r="O139" s="20">
        <v>0.25</v>
      </c>
      <c r="P139" s="23">
        <f>IF(T139&lt;1,0,IF(OR(B139=M139,C139=M139,D139=M139,E139=M139,F139=M139,G139=M139,H139=M139,I139=M139,J139=M139,K139=M139),(IF(AND(B139=M139,B142=1),1,0)+IF(AND(C139=M139,C142=1),1,0)+IF(AND(D139=M139,D142=1),1,0)+IF(AND(E139=M139,E142=1),1,0)+IF(AND(F139=M139,F142=1),1,0)+IF(AND(G139=M139,G142=1),1,0)+IF(AND(H139=M139,H142=1),1,0)+IF(AND(I139=M139,I142=1),1,0)+IF(AND(J139=M139,J142=1),1,0)+IF(AND(K139=M139,K142=1),1,0))/(IF(B139=M139,1,0)+IF(C139=M139,1,0)+IF(D139=M139,1,0)+IF(E139=M139,1,0)+IF(F139=M139,1,0)+IF(G139=M139,1,0)+IF(H139=M139,1,0)+IF(I139=M139,1,0)+IF(J139=M139,1,0)+IF(K139=M139,1,0)),0))</f>
        <v>0</v>
      </c>
      <c r="Q139" s="20">
        <v>0</v>
      </c>
      <c r="R139" s="23">
        <f>IF(T139&lt;1,0,N139*P139/N142)</f>
        <v>0</v>
      </c>
      <c r="S139" s="20">
        <v>0</v>
      </c>
      <c r="T139" s="3">
        <f>IF(SUM(B139:K140)&gt;0,1,10^(-5))</f>
        <v>1</v>
      </c>
      <c r="U139" s="1">
        <f>T139*U$1</f>
        <v>10</v>
      </c>
    </row>
    <row r="140" spans="1:21" ht="18.75">
      <c r="A140" s="8" t="str">
        <f>A$4</f>
        <v>к-во "орлов" при 2-м  броске</v>
      </c>
      <c r="B140" s="16">
        <v>1</v>
      </c>
      <c r="C140" s="16">
        <v>0</v>
      </c>
      <c r="D140" s="16">
        <v>2</v>
      </c>
      <c r="E140" s="16">
        <v>1</v>
      </c>
      <c r="F140" s="16">
        <v>1</v>
      </c>
      <c r="G140" s="16">
        <v>2</v>
      </c>
      <c r="H140" s="16">
        <v>0</v>
      </c>
      <c r="I140" s="16">
        <v>1</v>
      </c>
      <c r="J140" s="16">
        <v>2</v>
      </c>
      <c r="K140" s="16">
        <v>2</v>
      </c>
      <c r="L140" s="47" t="s">
        <v>56</v>
      </c>
      <c r="M140" s="47">
        <v>1</v>
      </c>
      <c r="N140" s="20">
        <f>IF(T139&lt;1,0,(IF(B139=M140,1,0)+IF(C139=M140,1,0)+IF(D139=M140,1,0)+IF(E139=M140,1,0)+IF(F139=M140,1,0)+IF(G139=M140,1,0)+IF(H139=M140,1,0)+IF(I139=M140,1,0)+IF(J139=M140,1,0)+IF(K139=M140,1,0))/U139)</f>
        <v>0.7</v>
      </c>
      <c r="O140" s="20">
        <v>0.5</v>
      </c>
      <c r="P140" s="23">
        <f>IF(T139&lt;1,0,IF(OR(B139=M140,C139=M140,D139=M140,E139=M140,F139=M140,G139=M140,H139=M140,I139=M140,J139=M140,K139=M140),(IF(AND(B139=M140,B142=1),1,0)+IF(AND(C139=M140,C142=1),1,0)+IF(AND(D139=M140,D142=1),1,0)+IF(AND(E139=M140,E142=1),1,0)+IF(AND(F139=M140,F142=1),1,0)+IF(AND(G139=M140,G142=1),1,0)+IF(AND(H139=M140,H142=1),1,0)+IF(AND(I139=M140,I142=1),1,0)+IF(AND(J139=M140,J142=1),1,0)+IF(AND(K139=M140,K142=1),1,0))/(IF(B139=M140,1,0)+IF(C139=M140,1,0)+IF(D139=M140,1,0)+IF(E139=M140,1,0)+IF(F139=M140,1,0)+IF(G139=M140,1,0)+IF(H139=M140,1,0)+IF(I139=M140,1,0)+IF(J139=M140,1,0)+IF(K139=M140,1,0)),0))</f>
        <v>0.5714285714285714</v>
      </c>
      <c r="Q140" s="20">
        <f>3/4</f>
        <v>0.75</v>
      </c>
      <c r="R140" s="23">
        <f>IF(T139&lt;1,0,N140*P140/N142)</f>
        <v>0.99999999999999989</v>
      </c>
      <c r="S140" s="20">
        <v>0.6</v>
      </c>
    </row>
    <row r="141" spans="1:21" ht="19.5" thickBot="1">
      <c r="A141" s="30" t="str">
        <f>A$5</f>
        <v>Число начисленных баллов</v>
      </c>
      <c r="B141" s="13">
        <f>2*B139+1*B140</f>
        <v>3</v>
      </c>
      <c r="C141" s="13">
        <f t="shared" ref="C141:K141" si="54">2*C139+1*C140</f>
        <v>2</v>
      </c>
      <c r="D141" s="13">
        <f t="shared" si="54"/>
        <v>4</v>
      </c>
      <c r="E141" s="13">
        <f t="shared" si="54"/>
        <v>5</v>
      </c>
      <c r="F141" s="13">
        <f t="shared" si="54"/>
        <v>3</v>
      </c>
      <c r="G141" s="13">
        <f t="shared" si="54"/>
        <v>6</v>
      </c>
      <c r="H141" s="13">
        <f t="shared" si="54"/>
        <v>2</v>
      </c>
      <c r="I141" s="13">
        <f t="shared" si="54"/>
        <v>5</v>
      </c>
      <c r="J141" s="13">
        <f t="shared" si="54"/>
        <v>4</v>
      </c>
      <c r="K141" s="13">
        <f t="shared" si="54"/>
        <v>4</v>
      </c>
      <c r="L141" s="47" t="s">
        <v>57</v>
      </c>
      <c r="M141" s="47">
        <v>0</v>
      </c>
      <c r="N141" s="21">
        <f>IF(T139&lt;1,0,(IF(B139=M141,1,0)+IF(C139=M141,1,0)+IF(D139=M141,1,0)+IF(E139=M141,1,0)+IF(F139=M141,1,0)+IF(G139=M141,1,0)+IF(H139=M141,1,0)+IF(I139=M141,1,0)+IF(J139=M141,1,0)+IF(K139=M141,1,0))/U139)</f>
        <v>0</v>
      </c>
      <c r="O141" s="21">
        <v>0.25</v>
      </c>
      <c r="P141" s="24">
        <f>IF(T139&lt;1,0,IF(OR(B139=M141,C139=M141,D139=M141,E139=M141,F139=M141,G139=M141,H139=M141,I139=M141,J139=M141,K139=M141),(IF(AND(B139=M141,B142=1),1,0)+IF(AND(C139=M141,C142=1),1,0)+IF(AND(D139=M141,D142=1),1,0)+IF(AND(E139=M141,E142=1),1,0)+IF(AND(F139=M141,F142=1),1,0)+IF(AND(G139=M141,G142=1),1,0)+IF(AND(H139=M141,H142=1),1,0)+IF(AND(I139=M141,I142=1),1,0)+IF(AND(J139=M141,J142=1),1,0)+IF(AND(K139=M141,K142=1),1,0))/(IF(B139=M141,1,0)+IF(C139=M141,1,0)+IF(D139=M141,1,0)+IF(E139=M141,1,0)+IF(F139=M141,1,0)+IF(G139=M141,1,0)+IF(H139=M141,1,0)+IF(I139=M141,1,0)+IF(J139=M141,1,0)+IF(K139=M141,1,0)),1))</f>
        <v>1</v>
      </c>
      <c r="Q141" s="21">
        <v>1</v>
      </c>
      <c r="R141" s="23">
        <f>IF(T139&lt;1,0,N141*P141/N142)</f>
        <v>0</v>
      </c>
      <c r="S141" s="21">
        <v>0.4</v>
      </c>
    </row>
    <row r="142" spans="1:21" ht="18.75">
      <c r="A142" s="31" t="str">
        <f>A$6</f>
        <v>1, если начислено &lt;4 баллов</v>
      </c>
      <c r="B142" s="18">
        <f>IF(B141&lt;4,1,0)</f>
        <v>1</v>
      </c>
      <c r="C142" s="18">
        <f t="shared" ref="C142:K142" si="55">IF(C141&lt;4,1,0)</f>
        <v>1</v>
      </c>
      <c r="D142" s="18">
        <f t="shared" si="55"/>
        <v>0</v>
      </c>
      <c r="E142" s="18">
        <f t="shared" si="55"/>
        <v>0</v>
      </c>
      <c r="F142" s="18">
        <f t="shared" si="55"/>
        <v>1</v>
      </c>
      <c r="G142" s="18">
        <f t="shared" si="55"/>
        <v>0</v>
      </c>
      <c r="H142" s="18">
        <f t="shared" si="55"/>
        <v>1</v>
      </c>
      <c r="I142" s="18">
        <f t="shared" si="55"/>
        <v>0</v>
      </c>
      <c r="J142" s="18">
        <f t="shared" si="55"/>
        <v>0</v>
      </c>
      <c r="K142" s="18">
        <f t="shared" si="55"/>
        <v>0</v>
      </c>
      <c r="L142" s="2"/>
      <c r="M142" s="2"/>
      <c r="N142" s="22">
        <f>IF(T139&lt;1,0,SUM(B142:K142)/(10*T139))</f>
        <v>0.4</v>
      </c>
      <c r="O142" s="22">
        <v>0.625</v>
      </c>
      <c r="P142" s="35"/>
      <c r="Q142" s="35"/>
      <c r="R142" s="35"/>
      <c r="S142" s="35"/>
    </row>
    <row r="143" spans="1:21" ht="19.5" thickBot="1">
      <c r="A143" s="9">
        <f>A$7</f>
        <v>0</v>
      </c>
      <c r="B143" s="14"/>
      <c r="C143" s="19"/>
      <c r="D143" s="19"/>
      <c r="E143" s="19"/>
      <c r="F143" s="19"/>
      <c r="G143" s="19"/>
      <c r="H143" s="19"/>
      <c r="I143" s="19"/>
      <c r="J143" s="19"/>
      <c r="K143" s="15"/>
      <c r="L143" s="2"/>
      <c r="M143" s="2"/>
      <c r="N143" s="26" t="s">
        <v>62</v>
      </c>
      <c r="O143" s="27" t="s">
        <v>60</v>
      </c>
      <c r="P143" s="36"/>
      <c r="Q143" s="36"/>
      <c r="R143" s="36"/>
      <c r="S143" s="37"/>
    </row>
    <row r="144" spans="1:21" ht="18.75">
      <c r="A144" s="41" t="str">
        <f>'[1]Название и список группы'!A19</f>
        <v>Соколов</v>
      </c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32"/>
      <c r="M144" s="32"/>
      <c r="N144" s="40" t="str">
        <f>'[1]Название и список группы'!B19</f>
        <v>Павел Дмитриевич</v>
      </c>
      <c r="O144" s="40"/>
      <c r="P144" s="40"/>
      <c r="Q144" s="40"/>
      <c r="R144" s="40"/>
      <c r="S144" s="40"/>
      <c r="T144" s="40"/>
      <c r="U144" s="40"/>
    </row>
    <row r="145" spans="1:21" ht="19.5" thickBot="1">
      <c r="A145" s="32"/>
      <c r="B145" s="48" t="s">
        <v>54</v>
      </c>
      <c r="C145" s="48"/>
      <c r="D145" s="48"/>
      <c r="E145" s="48"/>
      <c r="F145" s="48"/>
      <c r="G145" s="48"/>
      <c r="H145" s="48"/>
      <c r="I145" s="48"/>
      <c r="J145" s="48"/>
      <c r="K145" s="48"/>
      <c r="L145" s="32"/>
      <c r="M145" s="32"/>
      <c r="N145" s="43" t="s">
        <v>68</v>
      </c>
      <c r="O145" s="43"/>
      <c r="P145" s="43"/>
      <c r="Q145" s="43"/>
      <c r="R145" s="43"/>
      <c r="S145" s="43"/>
      <c r="T145" s="33"/>
      <c r="U145" s="33"/>
    </row>
    <row r="146" spans="1:21">
      <c r="B146" s="49">
        <f>B138</f>
        <v>1</v>
      </c>
      <c r="C146" s="49">
        <f t="shared" ref="C146:K146" si="56">C138</f>
        <v>2</v>
      </c>
      <c r="D146" s="49">
        <f t="shared" si="56"/>
        <v>3</v>
      </c>
      <c r="E146" s="49">
        <f t="shared" si="56"/>
        <v>4</v>
      </c>
      <c r="F146" s="49">
        <f t="shared" si="56"/>
        <v>5</v>
      </c>
      <c r="G146" s="49">
        <f t="shared" si="56"/>
        <v>6</v>
      </c>
      <c r="H146" s="49">
        <f t="shared" si="56"/>
        <v>7</v>
      </c>
      <c r="I146" s="49">
        <f t="shared" si="56"/>
        <v>8</v>
      </c>
      <c r="J146" s="49">
        <f t="shared" si="56"/>
        <v>9</v>
      </c>
      <c r="K146" s="49">
        <f t="shared" si="56"/>
        <v>10</v>
      </c>
      <c r="L146" s="45"/>
      <c r="M146" s="45"/>
      <c r="N146" s="28" t="s">
        <v>61</v>
      </c>
      <c r="O146" s="28" t="s">
        <v>59</v>
      </c>
      <c r="P146" s="29" t="s">
        <v>63</v>
      </c>
      <c r="Q146" s="28" t="s">
        <v>64</v>
      </c>
      <c r="R146" s="29" t="s">
        <v>65</v>
      </c>
      <c r="S146" s="28" t="s">
        <v>66</v>
      </c>
      <c r="T146" s="11" t="s">
        <v>1</v>
      </c>
      <c r="U146" s="7" t="s">
        <v>58</v>
      </c>
    </row>
    <row r="147" spans="1:21" ht="18.75">
      <c r="A147" s="8" t="str">
        <f>A$3</f>
        <v>к-во "орлов" при1-м  броске</v>
      </c>
      <c r="B147" s="16">
        <v>1</v>
      </c>
      <c r="C147" s="16">
        <v>1</v>
      </c>
      <c r="D147" s="16">
        <v>1</v>
      </c>
      <c r="E147" s="16">
        <v>1</v>
      </c>
      <c r="F147" s="16">
        <v>1</v>
      </c>
      <c r="G147" s="16">
        <v>2</v>
      </c>
      <c r="H147" s="16">
        <v>0</v>
      </c>
      <c r="I147" s="16">
        <v>1</v>
      </c>
      <c r="J147" s="16">
        <v>1</v>
      </c>
      <c r="K147" s="16">
        <v>2</v>
      </c>
      <c r="L147" s="47" t="s">
        <v>55</v>
      </c>
      <c r="M147" s="47">
        <v>2</v>
      </c>
      <c r="N147" s="20">
        <f>IF(T147&lt;1,0,(IF(B147=M147,1,0)+IF(C147=M147,1,0)+IF(D147=M147,1,0)+IF(E147=M147,1,0)+IF(F147=M147,1,0)+IF(G147=M147,1,0)+IF(H147=M147,1,0)+IF(I147=M147,1,0)+IF(J147=M147,1,0)+IF(K147=M147,1,0))/U147)</f>
        <v>0.2</v>
      </c>
      <c r="O147" s="20">
        <v>0.25</v>
      </c>
      <c r="P147" s="23">
        <f>IF(T147&lt;1,0,IF(OR(B147=M147,C147=M147,D147=M147,E147=M147,F147=M147,G147=M147,H147=M147,I147=M147,J147=M147,K147=M147),(IF(AND(B147=M147,B150=1),1,0)+IF(AND(C147=M147,C150=1),1,0)+IF(AND(D147=M147,D150=1),1,0)+IF(AND(E147=M147,E150=1),1,0)+IF(AND(F147=M147,F150=1),1,0)+IF(AND(G147=M147,G150=1),1,0)+IF(AND(H147=M147,H150=1),1,0)+IF(AND(I147=M147,I150=1),1,0)+IF(AND(J147=M147,J150=1),1,0)+IF(AND(K147=M147,K150=1),1,0))/(IF(B147=M147,1,0)+IF(C147=M147,1,0)+IF(D147=M147,1,0)+IF(E147=M147,1,0)+IF(F147=M147,1,0)+IF(G147=M147,1,0)+IF(H147=M147,1,0)+IF(I147=M147,1,0)+IF(J147=M147,1,0)+IF(K147=M147,1,0)),0))</f>
        <v>0</v>
      </c>
      <c r="Q147" s="20">
        <v>0</v>
      </c>
      <c r="R147" s="23">
        <f>IF(T147&lt;1,0,N147*P147/N150)</f>
        <v>0</v>
      </c>
      <c r="S147" s="20">
        <v>0</v>
      </c>
      <c r="T147" s="3">
        <f>IF(SUM(B147:K148)&gt;0,1,10^(-5))</f>
        <v>1</v>
      </c>
      <c r="U147" s="1">
        <f>T147*U$1</f>
        <v>10</v>
      </c>
    </row>
    <row r="148" spans="1:21" ht="18.75">
      <c r="A148" s="8" t="str">
        <f>A$4</f>
        <v>к-во "орлов" при 2-м  броске</v>
      </c>
      <c r="B148" s="16">
        <v>1</v>
      </c>
      <c r="C148" s="16">
        <v>1</v>
      </c>
      <c r="D148" s="16">
        <v>2</v>
      </c>
      <c r="E148" s="16">
        <v>2</v>
      </c>
      <c r="F148" s="16">
        <v>0</v>
      </c>
      <c r="G148" s="16">
        <v>1</v>
      </c>
      <c r="H148" s="16">
        <v>1</v>
      </c>
      <c r="I148" s="16">
        <v>1</v>
      </c>
      <c r="J148" s="16">
        <v>2</v>
      </c>
      <c r="K148" s="16">
        <v>2</v>
      </c>
      <c r="L148" s="47" t="s">
        <v>56</v>
      </c>
      <c r="M148" s="47">
        <v>1</v>
      </c>
      <c r="N148" s="20">
        <f>IF(T147&lt;1,0,(IF(B147=M148,1,0)+IF(C147=M148,1,0)+IF(D147=M148,1,0)+IF(E147=M148,1,0)+IF(F147=M148,1,0)+IF(G147=M148,1,0)+IF(H147=M148,1,0)+IF(I147=M148,1,0)+IF(J147=M148,1,0)+IF(K147=M148,1,0))/U147)</f>
        <v>0.7</v>
      </c>
      <c r="O148" s="20">
        <v>0.5</v>
      </c>
      <c r="P148" s="23">
        <f>IF(T147&lt;1,0,IF(OR(B147=M148,C147=M148,D147=M148,E147=M148,F147=M148,G147=M148,H147=M148,I147=M148,J147=M148,K147=M148),(IF(AND(B147=M148,B150=1),1,0)+IF(AND(C147=M148,C150=1),1,0)+IF(AND(D147=M148,D150=1),1,0)+IF(AND(E147=M148,E150=1),1,0)+IF(AND(F147=M148,F150=1),1,0)+IF(AND(G147=M148,G150=1),1,0)+IF(AND(H147=M148,H150=1),1,0)+IF(AND(I147=M148,I150=1),1,0)+IF(AND(J147=M148,J150=1),1,0)+IF(AND(K147=M148,K150=1),1,0))/(IF(B147=M148,1,0)+IF(C147=M148,1,0)+IF(D147=M148,1,0)+IF(E147=M148,1,0)+IF(F147=M148,1,0)+IF(G147=M148,1,0)+IF(H147=M148,1,0)+IF(I147=M148,1,0)+IF(J147=M148,1,0)+IF(K147=M148,1,0)),0))</f>
        <v>0.5714285714285714</v>
      </c>
      <c r="Q148" s="20">
        <f>3/4</f>
        <v>0.75</v>
      </c>
      <c r="R148" s="23">
        <f>IF(T147&lt;1,0,N148*P148/N150)</f>
        <v>0.79999999999999993</v>
      </c>
      <c r="S148" s="20">
        <v>0.6</v>
      </c>
    </row>
    <row r="149" spans="1:21" ht="19.5" thickBot="1">
      <c r="A149" s="30" t="str">
        <f>A$5</f>
        <v>Число начисленных баллов</v>
      </c>
      <c r="B149" s="13">
        <f>2*B147+1*B148</f>
        <v>3</v>
      </c>
      <c r="C149" s="13">
        <f t="shared" ref="C149:K149" si="57">2*C147+1*C148</f>
        <v>3</v>
      </c>
      <c r="D149" s="13">
        <f t="shared" si="57"/>
        <v>4</v>
      </c>
      <c r="E149" s="13">
        <f t="shared" si="57"/>
        <v>4</v>
      </c>
      <c r="F149" s="13">
        <f t="shared" si="57"/>
        <v>2</v>
      </c>
      <c r="G149" s="13">
        <f t="shared" si="57"/>
        <v>5</v>
      </c>
      <c r="H149" s="13">
        <f t="shared" si="57"/>
        <v>1</v>
      </c>
      <c r="I149" s="13">
        <f t="shared" si="57"/>
        <v>3</v>
      </c>
      <c r="J149" s="13">
        <f t="shared" si="57"/>
        <v>4</v>
      </c>
      <c r="K149" s="13">
        <f t="shared" si="57"/>
        <v>6</v>
      </c>
      <c r="L149" s="47" t="s">
        <v>57</v>
      </c>
      <c r="M149" s="47">
        <v>0</v>
      </c>
      <c r="N149" s="21">
        <f>IF(T147&lt;1,0,(IF(B147=M149,1,0)+IF(C147=M149,1,0)+IF(D147=M149,1,0)+IF(E147=M149,1,0)+IF(F147=M149,1,0)+IF(G147=M149,1,0)+IF(H147=M149,1,0)+IF(I147=M149,1,0)+IF(J147=M149,1,0)+IF(K147=M149,1,0))/U147)</f>
        <v>0.1</v>
      </c>
      <c r="O149" s="21">
        <v>0.25</v>
      </c>
      <c r="P149" s="24">
        <f>IF(T147&lt;1,0,IF(OR(B147=M149,C147=M149,D147=M149,E147=M149,F147=M149,G147=M149,H147=M149,I147=M149,J147=M149,K147=M149),(IF(AND(B147=M149,B150=1),1,0)+IF(AND(C147=M149,C150=1),1,0)+IF(AND(D147=M149,D150=1),1,0)+IF(AND(E147=M149,E150=1),1,0)+IF(AND(F147=M149,F150=1),1,0)+IF(AND(G147=M149,G150=1),1,0)+IF(AND(H147=M149,H150=1),1,0)+IF(AND(I147=M149,I150=1),1,0)+IF(AND(J147=M149,J150=1),1,0)+IF(AND(K147=M149,K150=1),1,0))/(IF(B147=M149,1,0)+IF(C147=M149,1,0)+IF(D147=M149,1,0)+IF(E147=M149,1,0)+IF(F147=M149,1,0)+IF(G147=M149,1,0)+IF(H147=M149,1,0)+IF(I147=M149,1,0)+IF(J147=M149,1,0)+IF(K147=M149,1,0)),1))</f>
        <v>1</v>
      </c>
      <c r="Q149" s="21">
        <v>1</v>
      </c>
      <c r="R149" s="23">
        <f>IF(T147&lt;1,0,N149*P149/N150)</f>
        <v>0.2</v>
      </c>
      <c r="S149" s="21">
        <v>0.4</v>
      </c>
    </row>
    <row r="150" spans="1:21" ht="18.75">
      <c r="A150" s="31" t="str">
        <f>A$6</f>
        <v>1, если начислено &lt;4 баллов</v>
      </c>
      <c r="B150" s="18">
        <f>IF(B149&lt;4,1,0)</f>
        <v>1</v>
      </c>
      <c r="C150" s="18">
        <f t="shared" ref="C150:K150" si="58">IF(C149&lt;4,1,0)</f>
        <v>1</v>
      </c>
      <c r="D150" s="18">
        <f t="shared" si="58"/>
        <v>0</v>
      </c>
      <c r="E150" s="18">
        <f t="shared" si="58"/>
        <v>0</v>
      </c>
      <c r="F150" s="18">
        <f t="shared" si="58"/>
        <v>1</v>
      </c>
      <c r="G150" s="18">
        <f t="shared" si="58"/>
        <v>0</v>
      </c>
      <c r="H150" s="18">
        <f t="shared" si="58"/>
        <v>1</v>
      </c>
      <c r="I150" s="18">
        <f t="shared" si="58"/>
        <v>1</v>
      </c>
      <c r="J150" s="18">
        <f t="shared" si="58"/>
        <v>0</v>
      </c>
      <c r="K150" s="18">
        <f t="shared" si="58"/>
        <v>0</v>
      </c>
      <c r="L150" s="2"/>
      <c r="M150" s="2"/>
      <c r="N150" s="22">
        <f>IF(T147&lt;1,0,SUM(B150:K150)/(10*T147))</f>
        <v>0.5</v>
      </c>
      <c r="O150" s="22">
        <v>0.625</v>
      </c>
      <c r="P150" s="35"/>
      <c r="Q150" s="35"/>
      <c r="R150" s="35"/>
      <c r="S150" s="35"/>
    </row>
    <row r="151" spans="1:21" ht="19.5" thickBot="1">
      <c r="A151" s="9">
        <f>A$7</f>
        <v>0</v>
      </c>
      <c r="B151" s="14"/>
      <c r="C151" s="19"/>
      <c r="D151" s="19"/>
      <c r="E151" s="19"/>
      <c r="F151" s="19"/>
      <c r="G151" s="19"/>
      <c r="H151" s="19"/>
      <c r="I151" s="19"/>
      <c r="J151" s="19"/>
      <c r="K151" s="15"/>
      <c r="L151" s="2"/>
      <c r="M151" s="2"/>
      <c r="N151" s="26" t="s">
        <v>62</v>
      </c>
      <c r="O151" s="27" t="s">
        <v>60</v>
      </c>
      <c r="P151" s="36"/>
      <c r="Q151" s="36"/>
      <c r="R151" s="36"/>
      <c r="S151" s="37"/>
    </row>
    <row r="152" spans="1:21" ht="18.75">
      <c r="A152" s="41" t="str">
        <f>'[1]Название и список группы'!A20</f>
        <v>Титов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32"/>
      <c r="M152" s="32"/>
      <c r="N152" s="40" t="str">
        <f>'[1]Название и список группы'!B20</f>
        <v>Дмитрий Михайлович</v>
      </c>
      <c r="O152" s="40"/>
      <c r="P152" s="40"/>
      <c r="Q152" s="40"/>
      <c r="R152" s="40"/>
      <c r="S152" s="40"/>
      <c r="T152" s="40"/>
      <c r="U152" s="40"/>
    </row>
    <row r="153" spans="1:21" ht="19.5" thickBot="1">
      <c r="A153" s="32"/>
      <c r="B153" s="48" t="s">
        <v>54</v>
      </c>
      <c r="C153" s="48"/>
      <c r="D153" s="48"/>
      <c r="E153" s="48"/>
      <c r="F153" s="48"/>
      <c r="G153" s="48"/>
      <c r="H153" s="48"/>
      <c r="I153" s="48"/>
      <c r="J153" s="48"/>
      <c r="K153" s="48"/>
      <c r="L153" s="32"/>
      <c r="M153" s="32"/>
      <c r="N153" s="43" t="s">
        <v>68</v>
      </c>
      <c r="O153" s="43"/>
      <c r="P153" s="43"/>
      <c r="Q153" s="43"/>
      <c r="R153" s="43"/>
      <c r="S153" s="43"/>
      <c r="T153" s="33"/>
      <c r="U153" s="33"/>
    </row>
    <row r="154" spans="1:21">
      <c r="B154" s="49">
        <f>B146</f>
        <v>1</v>
      </c>
      <c r="C154" s="49">
        <f t="shared" ref="C154:K154" si="59">C146</f>
        <v>2</v>
      </c>
      <c r="D154" s="49">
        <f t="shared" si="59"/>
        <v>3</v>
      </c>
      <c r="E154" s="49">
        <f t="shared" si="59"/>
        <v>4</v>
      </c>
      <c r="F154" s="49">
        <f t="shared" si="59"/>
        <v>5</v>
      </c>
      <c r="G154" s="49">
        <f t="shared" si="59"/>
        <v>6</v>
      </c>
      <c r="H154" s="49">
        <f t="shared" si="59"/>
        <v>7</v>
      </c>
      <c r="I154" s="49">
        <f t="shared" si="59"/>
        <v>8</v>
      </c>
      <c r="J154" s="49">
        <f t="shared" si="59"/>
        <v>9</v>
      </c>
      <c r="K154" s="49">
        <f t="shared" si="59"/>
        <v>10</v>
      </c>
      <c r="L154" s="45"/>
      <c r="M154" s="45"/>
      <c r="N154" s="28" t="s">
        <v>61</v>
      </c>
      <c r="O154" s="28" t="s">
        <v>59</v>
      </c>
      <c r="P154" s="29" t="s">
        <v>63</v>
      </c>
      <c r="Q154" s="28" t="s">
        <v>64</v>
      </c>
      <c r="R154" s="29" t="s">
        <v>65</v>
      </c>
      <c r="S154" s="28" t="s">
        <v>66</v>
      </c>
      <c r="T154" s="11" t="s">
        <v>1</v>
      </c>
      <c r="U154" s="7" t="s">
        <v>58</v>
      </c>
    </row>
    <row r="155" spans="1:21" ht="18.75">
      <c r="A155" s="8" t="str">
        <f>A$3</f>
        <v>к-во "орлов" при1-м  броске</v>
      </c>
      <c r="B155" s="16">
        <v>1</v>
      </c>
      <c r="C155" s="16">
        <v>1</v>
      </c>
      <c r="D155" s="16">
        <v>1</v>
      </c>
      <c r="E155" s="16">
        <v>1</v>
      </c>
      <c r="F155" s="16">
        <v>1</v>
      </c>
      <c r="G155" s="16">
        <v>2</v>
      </c>
      <c r="H155" s="16">
        <v>2</v>
      </c>
      <c r="I155" s="16">
        <v>1</v>
      </c>
      <c r="J155" s="16">
        <v>1</v>
      </c>
      <c r="K155" s="16">
        <v>2</v>
      </c>
      <c r="L155" s="47" t="s">
        <v>55</v>
      </c>
      <c r="M155" s="47">
        <v>2</v>
      </c>
      <c r="N155" s="20">
        <f>IF(T155&lt;1,0,(IF(B155=M155,1,0)+IF(C155=M155,1,0)+IF(D155=M155,1,0)+IF(E155=M155,1,0)+IF(F155=M155,1,0)+IF(G155=M155,1,0)+IF(H155=M155,1,0)+IF(I155=M155,1,0)+IF(J155=M155,1,0)+IF(K155=M155,1,0))/U155)</f>
        <v>0.3</v>
      </c>
      <c r="O155" s="20">
        <v>0.25</v>
      </c>
      <c r="P155" s="23">
        <f>IF(T155&lt;1,0,IF(OR(B155=M155,C155=M155,D155=M155,E155=M155,F155=M155,G155=M155,H155=M155,I155=M155,J155=M155,K155=M155),(IF(AND(B155=M155,B158=1),1,0)+IF(AND(C155=M155,C158=1),1,0)+IF(AND(D155=M155,D158=1),1,0)+IF(AND(E155=M155,E158=1),1,0)+IF(AND(F155=M155,F158=1),1,0)+IF(AND(G155=M155,G158=1),1,0)+IF(AND(H155=M155,H158=1),1,0)+IF(AND(I155=M155,I158=1),1,0)+IF(AND(J155=M155,J158=1),1,0)+IF(AND(K155=M155,K158=1),1,0))/(IF(B155=M155,1,0)+IF(C155=M155,1,0)+IF(D155=M155,1,0)+IF(E155=M155,1,0)+IF(F155=M155,1,0)+IF(G155=M155,1,0)+IF(H155=M155,1,0)+IF(I155=M155,1,0)+IF(J155=M155,1,0)+IF(K155=M155,1,0)),0))</f>
        <v>0</v>
      </c>
      <c r="Q155" s="20">
        <v>0</v>
      </c>
      <c r="R155" s="23">
        <f>IF(T155&lt;1,0,N155*P155/N158)</f>
        <v>0</v>
      </c>
      <c r="S155" s="20">
        <v>0</v>
      </c>
      <c r="T155" s="3">
        <f>IF(SUM(B155:K156)&gt;0,1,10^(-5))</f>
        <v>1</v>
      </c>
      <c r="U155" s="1">
        <f>T155*U$1</f>
        <v>10</v>
      </c>
    </row>
    <row r="156" spans="1:21" ht="18.75">
      <c r="A156" s="8" t="str">
        <f>A$4</f>
        <v>к-во "орлов" при 2-м  броске</v>
      </c>
      <c r="B156" s="16">
        <v>1</v>
      </c>
      <c r="C156" s="16">
        <v>2</v>
      </c>
      <c r="D156" s="16">
        <v>0</v>
      </c>
      <c r="E156" s="16">
        <v>0</v>
      </c>
      <c r="F156" s="16">
        <v>1</v>
      </c>
      <c r="G156" s="16">
        <v>1</v>
      </c>
      <c r="H156" s="16">
        <v>1</v>
      </c>
      <c r="I156" s="16">
        <v>1</v>
      </c>
      <c r="J156" s="16">
        <v>1</v>
      </c>
      <c r="K156" s="16">
        <v>1</v>
      </c>
      <c r="L156" s="47" t="s">
        <v>56</v>
      </c>
      <c r="M156" s="47">
        <v>1</v>
      </c>
      <c r="N156" s="20">
        <f>IF(T155&lt;1,0,(IF(B155=M156,1,0)+IF(C155=M156,1,0)+IF(D155=M156,1,0)+IF(E155=M156,1,0)+IF(F155=M156,1,0)+IF(G155=M156,1,0)+IF(H155=M156,1,0)+IF(I155=M156,1,0)+IF(J155=M156,1,0)+IF(K155=M156,1,0))/U155)</f>
        <v>0.7</v>
      </c>
      <c r="O156" s="20">
        <v>0.5</v>
      </c>
      <c r="P156" s="23">
        <f>IF(T155&lt;1,0,IF(OR(B155=M156,C155=M156,D155=M156,E155=M156,F155=M156,G155=M156,H155=M156,I155=M156,J155=M156,K155=M156),(IF(AND(B155=M156,B158=1),1,0)+IF(AND(C155=M156,C158=1),1,0)+IF(AND(D155=M156,D158=1),1,0)+IF(AND(E155=M156,E158=1),1,0)+IF(AND(F155=M156,F158=1),1,0)+IF(AND(G155=M156,G158=1),1,0)+IF(AND(H155=M156,H158=1),1,0)+IF(AND(I155=M156,I158=1),1,0)+IF(AND(J155=M156,J158=1),1,0)+IF(AND(K155=M156,K158=1),1,0))/(IF(B155=M156,1,0)+IF(C155=M156,1,0)+IF(D155=M156,1,0)+IF(E155=M156,1,0)+IF(F155=M156,1,0)+IF(G155=M156,1,0)+IF(H155=M156,1,0)+IF(I155=M156,1,0)+IF(J155=M156,1,0)+IF(K155=M156,1,0)),0))</f>
        <v>0.8571428571428571</v>
      </c>
      <c r="Q156" s="20">
        <f>3/4</f>
        <v>0.75</v>
      </c>
      <c r="R156" s="23">
        <f>IF(T155&lt;1,0,N156*P156/N158)</f>
        <v>1</v>
      </c>
      <c r="S156" s="20">
        <v>0.6</v>
      </c>
    </row>
    <row r="157" spans="1:21" ht="19.5" thickBot="1">
      <c r="A157" s="30" t="str">
        <f>A$5</f>
        <v>Число начисленных баллов</v>
      </c>
      <c r="B157" s="13">
        <f>2*B155+1*B156</f>
        <v>3</v>
      </c>
      <c r="C157" s="13">
        <f t="shared" ref="C157:K157" si="60">2*C155+1*C156</f>
        <v>4</v>
      </c>
      <c r="D157" s="13">
        <f t="shared" si="60"/>
        <v>2</v>
      </c>
      <c r="E157" s="13">
        <f t="shared" si="60"/>
        <v>2</v>
      </c>
      <c r="F157" s="13">
        <f t="shared" si="60"/>
        <v>3</v>
      </c>
      <c r="G157" s="13">
        <f t="shared" si="60"/>
        <v>5</v>
      </c>
      <c r="H157" s="13">
        <f t="shared" si="60"/>
        <v>5</v>
      </c>
      <c r="I157" s="13">
        <f t="shared" si="60"/>
        <v>3</v>
      </c>
      <c r="J157" s="13">
        <f t="shared" si="60"/>
        <v>3</v>
      </c>
      <c r="K157" s="13">
        <f t="shared" si="60"/>
        <v>5</v>
      </c>
      <c r="L157" s="47" t="s">
        <v>57</v>
      </c>
      <c r="M157" s="47">
        <v>0</v>
      </c>
      <c r="N157" s="21">
        <f>IF(T155&lt;1,0,(IF(B155=M157,1,0)+IF(C155=M157,1,0)+IF(D155=M157,1,0)+IF(E155=M157,1,0)+IF(F155=M157,1,0)+IF(G155=M157,1,0)+IF(H155=M157,1,0)+IF(I155=M157,1,0)+IF(J155=M157,1,0)+IF(K155=M157,1,0))/U155)</f>
        <v>0</v>
      </c>
      <c r="O157" s="21">
        <v>0.25</v>
      </c>
      <c r="P157" s="24">
        <f>IF(T155&lt;1,0,IF(OR(B155=M157,C155=M157,D155=M157,E155=M157,F155=M157,G155=M157,H155=M157,I155=M157,J155=M157,K155=M157),(IF(AND(B155=M157,B158=1),1,0)+IF(AND(C155=M157,C158=1),1,0)+IF(AND(D155=M157,D158=1),1,0)+IF(AND(E155=M157,E158=1),1,0)+IF(AND(F155=M157,F158=1),1,0)+IF(AND(G155=M157,G158=1),1,0)+IF(AND(H155=M157,H158=1),1,0)+IF(AND(I155=M157,I158=1),1,0)+IF(AND(J155=M157,J158=1),1,0)+IF(AND(K155=M157,K158=1),1,0))/(IF(B155=M157,1,0)+IF(C155=M157,1,0)+IF(D155=M157,1,0)+IF(E155=M157,1,0)+IF(F155=M157,1,0)+IF(G155=M157,1,0)+IF(H155=M157,1,0)+IF(I155=M157,1,0)+IF(J155=M157,1,0)+IF(K155=M157,1,0)),1))</f>
        <v>1</v>
      </c>
      <c r="Q157" s="21">
        <v>1</v>
      </c>
      <c r="R157" s="23">
        <f>IF(T155&lt;1,0,N157*P157/N158)</f>
        <v>0</v>
      </c>
      <c r="S157" s="21">
        <v>0.4</v>
      </c>
    </row>
    <row r="158" spans="1:21" ht="18.75">
      <c r="A158" s="31" t="str">
        <f>A$6</f>
        <v>1, если начислено &lt;4 баллов</v>
      </c>
      <c r="B158" s="18">
        <f>IF(B157&lt;4,1,0)</f>
        <v>1</v>
      </c>
      <c r="C158" s="18">
        <f t="shared" ref="C158:K158" si="61">IF(C157&lt;4,1,0)</f>
        <v>0</v>
      </c>
      <c r="D158" s="18">
        <f t="shared" si="61"/>
        <v>1</v>
      </c>
      <c r="E158" s="18">
        <f t="shared" si="61"/>
        <v>1</v>
      </c>
      <c r="F158" s="18">
        <f t="shared" si="61"/>
        <v>1</v>
      </c>
      <c r="G158" s="18">
        <f t="shared" si="61"/>
        <v>0</v>
      </c>
      <c r="H158" s="18">
        <f t="shared" si="61"/>
        <v>0</v>
      </c>
      <c r="I158" s="18">
        <f t="shared" si="61"/>
        <v>1</v>
      </c>
      <c r="J158" s="18">
        <f t="shared" si="61"/>
        <v>1</v>
      </c>
      <c r="K158" s="18">
        <f t="shared" si="61"/>
        <v>0</v>
      </c>
      <c r="L158" s="2"/>
      <c r="M158" s="2"/>
      <c r="N158" s="22">
        <f>IF(T155&lt;1,0,SUM(B158:K158)/(10*T155))</f>
        <v>0.6</v>
      </c>
      <c r="O158" s="22">
        <v>0.625</v>
      </c>
      <c r="P158" s="35"/>
      <c r="Q158" s="35"/>
      <c r="R158" s="35"/>
      <c r="S158" s="35"/>
    </row>
    <row r="159" spans="1:21" ht="19.5" thickBot="1">
      <c r="A159" s="9">
        <f>A$7</f>
        <v>0</v>
      </c>
      <c r="B159" s="14"/>
      <c r="C159" s="19"/>
      <c r="D159" s="19"/>
      <c r="E159" s="19"/>
      <c r="F159" s="19"/>
      <c r="G159" s="19"/>
      <c r="H159" s="19"/>
      <c r="I159" s="19"/>
      <c r="J159" s="19"/>
      <c r="K159" s="15"/>
      <c r="L159" s="2"/>
      <c r="M159" s="2"/>
      <c r="N159" s="26" t="s">
        <v>62</v>
      </c>
      <c r="O159" s="27" t="s">
        <v>60</v>
      </c>
      <c r="P159" s="36"/>
      <c r="Q159" s="36"/>
      <c r="R159" s="36"/>
      <c r="S159" s="37"/>
    </row>
    <row r="160" spans="1:21" ht="18.75">
      <c r="A160" s="41" t="str">
        <f>'[1]Название и список группы'!A21</f>
        <v>Тиханов</v>
      </c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32"/>
      <c r="M160" s="32"/>
      <c r="N160" s="40" t="str">
        <f>'[1]Название и список группы'!B21</f>
        <v>Владислав Михайлович</v>
      </c>
      <c r="O160" s="40"/>
      <c r="P160" s="40"/>
      <c r="Q160" s="40"/>
      <c r="R160" s="40"/>
      <c r="S160" s="40"/>
      <c r="T160" s="40"/>
      <c r="U160" s="40"/>
    </row>
    <row r="161" spans="1:21" ht="19.5" thickBot="1">
      <c r="A161" s="32"/>
      <c r="B161" s="48" t="s">
        <v>54</v>
      </c>
      <c r="C161" s="48"/>
      <c r="D161" s="48"/>
      <c r="E161" s="48"/>
      <c r="F161" s="48"/>
      <c r="G161" s="48"/>
      <c r="H161" s="48"/>
      <c r="I161" s="48"/>
      <c r="J161" s="48"/>
      <c r="K161" s="48"/>
      <c r="L161" s="32"/>
      <c r="M161" s="32"/>
      <c r="N161" s="43" t="s">
        <v>68</v>
      </c>
      <c r="O161" s="43"/>
      <c r="P161" s="43"/>
      <c r="Q161" s="43"/>
      <c r="R161" s="43"/>
      <c r="S161" s="43"/>
      <c r="T161" s="33"/>
      <c r="U161" s="33"/>
    </row>
    <row r="162" spans="1:21">
      <c r="B162" s="49">
        <f>B154</f>
        <v>1</v>
      </c>
      <c r="C162" s="49">
        <f t="shared" ref="C162:K162" si="62">C154</f>
        <v>2</v>
      </c>
      <c r="D162" s="49">
        <f t="shared" si="62"/>
        <v>3</v>
      </c>
      <c r="E162" s="49">
        <f t="shared" si="62"/>
        <v>4</v>
      </c>
      <c r="F162" s="49">
        <f t="shared" si="62"/>
        <v>5</v>
      </c>
      <c r="G162" s="49">
        <f t="shared" si="62"/>
        <v>6</v>
      </c>
      <c r="H162" s="49">
        <f t="shared" si="62"/>
        <v>7</v>
      </c>
      <c r="I162" s="49">
        <f t="shared" si="62"/>
        <v>8</v>
      </c>
      <c r="J162" s="49">
        <f t="shared" si="62"/>
        <v>9</v>
      </c>
      <c r="K162" s="49">
        <f t="shared" si="62"/>
        <v>10</v>
      </c>
      <c r="L162" s="45"/>
      <c r="M162" s="45"/>
      <c r="N162" s="28" t="s">
        <v>61</v>
      </c>
      <c r="O162" s="28" t="s">
        <v>59</v>
      </c>
      <c r="P162" s="29" t="s">
        <v>63</v>
      </c>
      <c r="Q162" s="28" t="s">
        <v>64</v>
      </c>
      <c r="R162" s="29" t="s">
        <v>65</v>
      </c>
      <c r="S162" s="28" t="s">
        <v>66</v>
      </c>
      <c r="T162" s="11" t="s">
        <v>1</v>
      </c>
      <c r="U162" s="7" t="s">
        <v>58</v>
      </c>
    </row>
    <row r="163" spans="1:21" ht="18.75">
      <c r="A163" s="8" t="str">
        <f>A$3</f>
        <v>к-во "орлов" при1-м  броске</v>
      </c>
      <c r="B163" s="16">
        <v>1</v>
      </c>
      <c r="C163" s="16">
        <v>2</v>
      </c>
      <c r="D163" s="16">
        <v>0</v>
      </c>
      <c r="E163" s="16">
        <v>0</v>
      </c>
      <c r="F163" s="16">
        <v>0</v>
      </c>
      <c r="G163" s="16">
        <v>1</v>
      </c>
      <c r="H163" s="16">
        <v>0</v>
      </c>
      <c r="I163" s="16">
        <v>2</v>
      </c>
      <c r="J163" s="16">
        <v>0</v>
      </c>
      <c r="K163" s="16">
        <v>1</v>
      </c>
      <c r="L163" s="47" t="s">
        <v>55</v>
      </c>
      <c r="M163" s="47">
        <v>2</v>
      </c>
      <c r="N163" s="20">
        <f>IF(T163&lt;1,0,(IF(B163=M163,1,0)+IF(C163=M163,1,0)+IF(D163=M163,1,0)+IF(E163=M163,1,0)+IF(F163=M163,1,0)+IF(G163=M163,1,0)+IF(H163=M163,1,0)+IF(I163=M163,1,0)+IF(J163=M163,1,0)+IF(K163=M163,1,0))/U163)</f>
        <v>0.2</v>
      </c>
      <c r="O163" s="20">
        <v>0.25</v>
      </c>
      <c r="P163" s="23">
        <f>IF(T163&lt;1,0,IF(OR(B163=M163,C163=M163,D163=M163,E163=M163,F163=M163,G163=M163,H163=M163,I163=M163,J163=M163,K163=M163),(IF(AND(B163=M163,B166=1),1,0)+IF(AND(C163=M163,C166=1),1,0)+IF(AND(D163=M163,D166=1),1,0)+IF(AND(E163=M163,E166=1),1,0)+IF(AND(F163=M163,F166=1),1,0)+IF(AND(G163=M163,G166=1),1,0)+IF(AND(H163=M163,H166=1),1,0)+IF(AND(I163=M163,I166=1),1,0)+IF(AND(J163=M163,J166=1),1,0)+IF(AND(K163=M163,K166=1),1,0))/(IF(B163=M163,1,0)+IF(C163=M163,1,0)+IF(D163=M163,1,0)+IF(E163=M163,1,0)+IF(F163=M163,1,0)+IF(G163=M163,1,0)+IF(H163=M163,1,0)+IF(I163=M163,1,0)+IF(J163=M163,1,0)+IF(K163=M163,1,0)),0))</f>
        <v>0</v>
      </c>
      <c r="Q163" s="20">
        <v>0</v>
      </c>
      <c r="R163" s="23">
        <f>IF(T163&lt;1,0,N163*P163/N166)</f>
        <v>0</v>
      </c>
      <c r="S163" s="20">
        <v>0</v>
      </c>
      <c r="T163" s="3">
        <f>IF(SUM(B163:K164)&gt;0,1,10^(-5))</f>
        <v>1</v>
      </c>
      <c r="U163" s="1">
        <f>T163*U$1</f>
        <v>10</v>
      </c>
    </row>
    <row r="164" spans="1:21" ht="18.75">
      <c r="A164" s="8" t="str">
        <f>A$4</f>
        <v>к-во "орлов" при 2-м  броске</v>
      </c>
      <c r="B164" s="16">
        <v>2</v>
      </c>
      <c r="C164" s="16">
        <v>0</v>
      </c>
      <c r="D164" s="16">
        <v>0</v>
      </c>
      <c r="E164" s="16">
        <v>1</v>
      </c>
      <c r="F164" s="16">
        <v>0</v>
      </c>
      <c r="G164" s="16">
        <v>0</v>
      </c>
      <c r="H164" s="16">
        <v>1</v>
      </c>
      <c r="I164" s="16">
        <v>1</v>
      </c>
      <c r="J164" s="16">
        <v>1</v>
      </c>
      <c r="K164" s="16">
        <v>1</v>
      </c>
      <c r="L164" s="47" t="s">
        <v>56</v>
      </c>
      <c r="M164" s="47">
        <v>1</v>
      </c>
      <c r="N164" s="20">
        <f>IF(T163&lt;1,0,(IF(B163=M164,1,0)+IF(C163=M164,1,0)+IF(D163=M164,1,0)+IF(E163=M164,1,0)+IF(F163=M164,1,0)+IF(G163=M164,1,0)+IF(H163=M164,1,0)+IF(I163=M164,1,0)+IF(J163=M164,1,0)+IF(K163=M164,1,0))/U163)</f>
        <v>0.3</v>
      </c>
      <c r="O164" s="20">
        <v>0.5</v>
      </c>
      <c r="P164" s="23">
        <f>IF(T163&lt;1,0,IF(OR(B163=M164,C163=M164,D163=M164,E163=M164,F163=M164,G163=M164,H163=M164,I163=M164,J163=M164,K163=M164),(IF(AND(B163=M164,B166=1),1,0)+IF(AND(C163=M164,C166=1),1,0)+IF(AND(D163=M164,D166=1),1,0)+IF(AND(E163=M164,E166=1),1,0)+IF(AND(F163=M164,F166=1),1,0)+IF(AND(G163=M164,G166=1),1,0)+IF(AND(H163=M164,H166=1),1,0)+IF(AND(I163=M164,I166=1),1,0)+IF(AND(J163=M164,J166=1),1,0)+IF(AND(K163=M164,K166=1),1,0))/(IF(B163=M164,1,0)+IF(C163=M164,1,0)+IF(D163=M164,1,0)+IF(E163=M164,1,0)+IF(F163=M164,1,0)+IF(G163=M164,1,0)+IF(H163=M164,1,0)+IF(I163=M164,1,0)+IF(J163=M164,1,0)+IF(K163=M164,1,0)),0))</f>
        <v>0.66666666666666663</v>
      </c>
      <c r="Q164" s="20">
        <f>3/4</f>
        <v>0.75</v>
      </c>
      <c r="R164" s="23">
        <f>IF(T163&lt;1,0,N164*P164/N166)</f>
        <v>0.2857142857142857</v>
      </c>
      <c r="S164" s="20">
        <v>0.6</v>
      </c>
    </row>
    <row r="165" spans="1:21" ht="19.5" thickBot="1">
      <c r="A165" s="30" t="str">
        <f>A$5</f>
        <v>Число начисленных баллов</v>
      </c>
      <c r="B165" s="13">
        <f>2*B163+1*B164</f>
        <v>4</v>
      </c>
      <c r="C165" s="13">
        <f t="shared" ref="C165:K165" si="63">2*C163+1*C164</f>
        <v>4</v>
      </c>
      <c r="D165" s="13">
        <f t="shared" si="63"/>
        <v>0</v>
      </c>
      <c r="E165" s="13">
        <f t="shared" si="63"/>
        <v>1</v>
      </c>
      <c r="F165" s="13">
        <f t="shared" si="63"/>
        <v>0</v>
      </c>
      <c r="G165" s="13">
        <f t="shared" si="63"/>
        <v>2</v>
      </c>
      <c r="H165" s="13">
        <f t="shared" si="63"/>
        <v>1</v>
      </c>
      <c r="I165" s="13">
        <f t="shared" si="63"/>
        <v>5</v>
      </c>
      <c r="J165" s="13">
        <f t="shared" si="63"/>
        <v>1</v>
      </c>
      <c r="K165" s="13">
        <f t="shared" si="63"/>
        <v>3</v>
      </c>
      <c r="L165" s="47" t="s">
        <v>57</v>
      </c>
      <c r="M165" s="47">
        <v>0</v>
      </c>
      <c r="N165" s="21">
        <f>IF(T163&lt;1,0,(IF(B163=M165,1,0)+IF(C163=M165,1,0)+IF(D163=M165,1,0)+IF(E163=M165,1,0)+IF(F163=M165,1,0)+IF(G163=M165,1,0)+IF(H163=M165,1,0)+IF(I163=M165,1,0)+IF(J163=M165,1,0)+IF(K163=M165,1,0))/U163)</f>
        <v>0.5</v>
      </c>
      <c r="O165" s="21">
        <v>0.25</v>
      </c>
      <c r="P165" s="24">
        <f>IF(T163&lt;1,0,IF(OR(B163=M165,C163=M165,D163=M165,E163=M165,F163=M165,G163=M165,H163=M165,I163=M165,J163=M165,K163=M165),(IF(AND(B163=M165,B166=1),1,0)+IF(AND(C163=M165,C166=1),1,0)+IF(AND(D163=M165,D166=1),1,0)+IF(AND(E163=M165,E166=1),1,0)+IF(AND(F163=M165,F166=1),1,0)+IF(AND(G163=M165,G166=1),1,0)+IF(AND(H163=M165,H166=1),1,0)+IF(AND(I163=M165,I166=1),1,0)+IF(AND(J163=M165,J166=1),1,0)+IF(AND(K163=M165,K166=1),1,0))/(IF(B163=M165,1,0)+IF(C163=M165,1,0)+IF(D163=M165,1,0)+IF(E163=M165,1,0)+IF(F163=M165,1,0)+IF(G163=M165,1,0)+IF(H163=M165,1,0)+IF(I163=M165,1,0)+IF(J163=M165,1,0)+IF(K163=M165,1,0)),1))</f>
        <v>1</v>
      </c>
      <c r="Q165" s="21">
        <v>1</v>
      </c>
      <c r="R165" s="23">
        <f>IF(T163&lt;1,0,N165*P165/N166)</f>
        <v>0.7142857142857143</v>
      </c>
      <c r="S165" s="21">
        <v>0.4</v>
      </c>
    </row>
    <row r="166" spans="1:21" ht="18.75">
      <c r="A166" s="31" t="str">
        <f>A$6</f>
        <v>1, если начислено &lt;4 баллов</v>
      </c>
      <c r="B166" s="18">
        <f>IF(B165&lt;4,1,0)</f>
        <v>0</v>
      </c>
      <c r="C166" s="18">
        <f t="shared" ref="C166:K166" si="64">IF(C165&lt;4,1,0)</f>
        <v>0</v>
      </c>
      <c r="D166" s="18">
        <f t="shared" si="64"/>
        <v>1</v>
      </c>
      <c r="E166" s="18">
        <f t="shared" si="64"/>
        <v>1</v>
      </c>
      <c r="F166" s="18">
        <f t="shared" si="64"/>
        <v>1</v>
      </c>
      <c r="G166" s="18">
        <f t="shared" si="64"/>
        <v>1</v>
      </c>
      <c r="H166" s="18">
        <f t="shared" si="64"/>
        <v>1</v>
      </c>
      <c r="I166" s="18">
        <f t="shared" si="64"/>
        <v>0</v>
      </c>
      <c r="J166" s="18">
        <f t="shared" si="64"/>
        <v>1</v>
      </c>
      <c r="K166" s="18">
        <f t="shared" si="64"/>
        <v>1</v>
      </c>
      <c r="L166" s="2"/>
      <c r="M166" s="2"/>
      <c r="N166" s="22">
        <f>IF(T163&lt;1,0,SUM(B166:K166)/(10*T163))</f>
        <v>0.7</v>
      </c>
      <c r="O166" s="22">
        <v>0.625</v>
      </c>
      <c r="P166" s="35"/>
      <c r="Q166" s="35"/>
      <c r="R166" s="35"/>
      <c r="S166" s="35"/>
    </row>
    <row r="167" spans="1:21" ht="19.5" thickBot="1">
      <c r="A167" s="9">
        <f>A$7</f>
        <v>0</v>
      </c>
      <c r="B167" s="14"/>
      <c r="C167" s="19"/>
      <c r="D167" s="19"/>
      <c r="E167" s="19"/>
      <c r="F167" s="19"/>
      <c r="G167" s="19"/>
      <c r="H167" s="19"/>
      <c r="I167" s="19"/>
      <c r="J167" s="19"/>
      <c r="K167" s="15"/>
      <c r="L167" s="2"/>
      <c r="M167" s="2"/>
      <c r="N167" s="26" t="s">
        <v>62</v>
      </c>
      <c r="O167" s="27" t="s">
        <v>60</v>
      </c>
      <c r="P167" s="36"/>
      <c r="Q167" s="36"/>
      <c r="R167" s="36"/>
      <c r="S167" s="37"/>
    </row>
    <row r="168" spans="1:21" ht="18.75">
      <c r="A168" s="41" t="str">
        <f>'[1]Название и список группы'!A22</f>
        <v>Тюленев</v>
      </c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32"/>
      <c r="M168" s="32"/>
      <c r="N168" s="40" t="str">
        <f>'[1]Название и список группы'!B22</f>
        <v>Данил Андреевич</v>
      </c>
      <c r="O168" s="40"/>
      <c r="P168" s="40"/>
      <c r="Q168" s="40"/>
      <c r="R168" s="40"/>
      <c r="S168" s="40"/>
      <c r="T168" s="40"/>
      <c r="U168" s="40"/>
    </row>
    <row r="169" spans="1:21" ht="19.5" thickBot="1">
      <c r="A169" s="32"/>
      <c r="B169" s="48" t="s">
        <v>54</v>
      </c>
      <c r="C169" s="48"/>
      <c r="D169" s="48"/>
      <c r="E169" s="48"/>
      <c r="F169" s="48"/>
      <c r="G169" s="48"/>
      <c r="H169" s="48"/>
      <c r="I169" s="48"/>
      <c r="J169" s="48"/>
      <c r="K169" s="48"/>
      <c r="L169" s="32"/>
      <c r="M169" s="32"/>
      <c r="N169" s="43" t="s">
        <v>68</v>
      </c>
      <c r="O169" s="43"/>
      <c r="P169" s="43"/>
      <c r="Q169" s="43"/>
      <c r="R169" s="43"/>
      <c r="S169" s="43"/>
      <c r="T169" s="33"/>
      <c r="U169" s="33"/>
    </row>
    <row r="170" spans="1:21">
      <c r="B170" s="49">
        <f>B162</f>
        <v>1</v>
      </c>
      <c r="C170" s="49">
        <f t="shared" ref="C170:K170" si="65">C162</f>
        <v>2</v>
      </c>
      <c r="D170" s="49">
        <f t="shared" si="65"/>
        <v>3</v>
      </c>
      <c r="E170" s="49">
        <f t="shared" si="65"/>
        <v>4</v>
      </c>
      <c r="F170" s="49">
        <f t="shared" si="65"/>
        <v>5</v>
      </c>
      <c r="G170" s="49">
        <f t="shared" si="65"/>
        <v>6</v>
      </c>
      <c r="H170" s="49">
        <f t="shared" si="65"/>
        <v>7</v>
      </c>
      <c r="I170" s="49">
        <f t="shared" si="65"/>
        <v>8</v>
      </c>
      <c r="J170" s="49">
        <f t="shared" si="65"/>
        <v>9</v>
      </c>
      <c r="K170" s="49">
        <f t="shared" si="65"/>
        <v>10</v>
      </c>
      <c r="L170" s="45"/>
      <c r="M170" s="45"/>
      <c r="N170" s="28" t="s">
        <v>61</v>
      </c>
      <c r="O170" s="28" t="s">
        <v>59</v>
      </c>
      <c r="P170" s="29" t="s">
        <v>63</v>
      </c>
      <c r="Q170" s="28" t="s">
        <v>64</v>
      </c>
      <c r="R170" s="29" t="s">
        <v>65</v>
      </c>
      <c r="S170" s="28" t="s">
        <v>66</v>
      </c>
      <c r="T170" s="11" t="s">
        <v>1</v>
      </c>
      <c r="U170" s="7" t="s">
        <v>58</v>
      </c>
    </row>
    <row r="171" spans="1:21" ht="18.75">
      <c r="A171" s="8" t="str">
        <f>A$3</f>
        <v>к-во "орлов" при1-м  броске</v>
      </c>
      <c r="B171" s="16">
        <v>2</v>
      </c>
      <c r="C171" s="16">
        <v>1</v>
      </c>
      <c r="D171" s="16">
        <v>0</v>
      </c>
      <c r="E171" s="16">
        <v>0</v>
      </c>
      <c r="F171" s="16">
        <v>1</v>
      </c>
      <c r="G171" s="16">
        <v>2</v>
      </c>
      <c r="H171" s="16">
        <v>0</v>
      </c>
      <c r="I171" s="16">
        <v>1</v>
      </c>
      <c r="J171" s="16">
        <v>0</v>
      </c>
      <c r="K171" s="16">
        <v>1</v>
      </c>
      <c r="L171" s="47" t="s">
        <v>55</v>
      </c>
      <c r="M171" s="47">
        <v>2</v>
      </c>
      <c r="N171" s="20">
        <f>IF(T171&lt;1,0,(IF(B171=M171,1,0)+IF(C171=M171,1,0)+IF(D171=M171,1,0)+IF(E171=M171,1,0)+IF(F171=M171,1,0)+IF(G171=M171,1,0)+IF(H171=M171,1,0)+IF(I171=M171,1,0)+IF(J171=M171,1,0)+IF(K171=M171,1,0))/U171)</f>
        <v>0.2</v>
      </c>
      <c r="O171" s="20">
        <v>0.25</v>
      </c>
      <c r="P171" s="23">
        <f>IF(T171&lt;1,0,IF(OR(B171=M171,C171=M171,D171=M171,E171=M171,F171=M171,G171=M171,H171=M171,I171=M171,J171=M171,K171=M171),(IF(AND(B171=M171,B174=1),1,0)+IF(AND(C171=M171,C174=1),1,0)+IF(AND(D171=M171,D174=1),1,0)+IF(AND(E171=M171,E174=1),1,0)+IF(AND(F171=M171,F174=1),1,0)+IF(AND(G171=M171,G174=1),1,0)+IF(AND(H171=M171,H174=1),1,0)+IF(AND(I171=M171,I174=1),1,0)+IF(AND(J171=M171,J174=1),1,0)+IF(AND(K171=M171,K174=1),1,0))/(IF(B171=M171,1,0)+IF(C171=M171,1,0)+IF(D171=M171,1,0)+IF(E171=M171,1,0)+IF(F171=M171,1,0)+IF(G171=M171,1,0)+IF(H171=M171,1,0)+IF(I171=M171,1,0)+IF(J171=M171,1,0)+IF(K171=M171,1,0)),0))</f>
        <v>0</v>
      </c>
      <c r="Q171" s="20">
        <v>0</v>
      </c>
      <c r="R171" s="23">
        <f>IF(T171&lt;1,0,N171*P171/N174)</f>
        <v>0</v>
      </c>
      <c r="S171" s="20">
        <v>0</v>
      </c>
      <c r="T171" s="3">
        <f>IF(SUM(B171:K172)&gt;0,1,10^(-5))</f>
        <v>1</v>
      </c>
      <c r="U171" s="1">
        <f>T171*U$1</f>
        <v>10</v>
      </c>
    </row>
    <row r="172" spans="1:21" ht="18.75">
      <c r="A172" s="8" t="str">
        <f>A$4</f>
        <v>к-во "орлов" при 2-м  броске</v>
      </c>
      <c r="B172" s="16">
        <v>0</v>
      </c>
      <c r="C172" s="16">
        <v>1</v>
      </c>
      <c r="D172" s="16">
        <v>0</v>
      </c>
      <c r="E172" s="16">
        <v>0</v>
      </c>
      <c r="F172" s="16">
        <v>1</v>
      </c>
      <c r="G172" s="16">
        <v>1</v>
      </c>
      <c r="H172" s="16">
        <v>1</v>
      </c>
      <c r="I172" s="16">
        <v>1</v>
      </c>
      <c r="J172" s="16">
        <v>2</v>
      </c>
      <c r="K172" s="16"/>
      <c r="L172" s="47" t="s">
        <v>56</v>
      </c>
      <c r="M172" s="47">
        <v>1</v>
      </c>
      <c r="N172" s="20">
        <f>IF(T171&lt;1,0,(IF(B171=M172,1,0)+IF(C171=M172,1,0)+IF(D171=M172,1,0)+IF(E171=M172,1,0)+IF(F171=M172,1,0)+IF(G171=M172,1,0)+IF(H171=M172,1,0)+IF(I171=M172,1,0)+IF(J171=M172,1,0)+IF(K171=M172,1,0))/U171)</f>
        <v>0.4</v>
      </c>
      <c r="O172" s="20">
        <v>0.5</v>
      </c>
      <c r="P172" s="23">
        <f>IF(T171&lt;1,0,IF(OR(B171=M172,C171=M172,D171=M172,E171=M172,F171=M172,G171=M172,H171=M172,I171=M172,J171=M172,K171=M172),(IF(AND(B171=M172,B174=1),1,0)+IF(AND(C171=M172,C174=1),1,0)+IF(AND(D171=M172,D174=1),1,0)+IF(AND(E171=M172,E174=1),1,0)+IF(AND(F171=M172,F174=1),1,0)+IF(AND(G171=M172,G174=1),1,0)+IF(AND(H171=M172,H174=1),1,0)+IF(AND(I171=M172,I174=1),1,0)+IF(AND(J171=M172,J174=1),1,0)+IF(AND(K171=M172,K174=1),1,0))/(IF(B171=M172,1,0)+IF(C171=M172,1,0)+IF(D171=M172,1,0)+IF(E171=M172,1,0)+IF(F171=M172,1,0)+IF(G171=M172,1,0)+IF(H171=M172,1,0)+IF(I171=M172,1,0)+IF(J171=M172,1,0)+IF(K171=M172,1,0)),0))</f>
        <v>1</v>
      </c>
      <c r="Q172" s="20">
        <f>3/4</f>
        <v>0.75</v>
      </c>
      <c r="R172" s="23">
        <f>IF(T171&lt;1,0,N172*P172/N174)</f>
        <v>0.5</v>
      </c>
      <c r="S172" s="20">
        <v>0.6</v>
      </c>
    </row>
    <row r="173" spans="1:21" ht="19.5" thickBot="1">
      <c r="A173" s="30" t="str">
        <f>A$5</f>
        <v>Число начисленных баллов</v>
      </c>
      <c r="B173" s="13">
        <f>2*B171+1*B172</f>
        <v>4</v>
      </c>
      <c r="C173" s="13">
        <f t="shared" ref="C173:K173" si="66">2*C171+1*C172</f>
        <v>3</v>
      </c>
      <c r="D173" s="13">
        <f t="shared" si="66"/>
        <v>0</v>
      </c>
      <c r="E173" s="13">
        <f t="shared" si="66"/>
        <v>0</v>
      </c>
      <c r="F173" s="13">
        <f t="shared" si="66"/>
        <v>3</v>
      </c>
      <c r="G173" s="13">
        <f t="shared" si="66"/>
        <v>5</v>
      </c>
      <c r="H173" s="13">
        <f t="shared" si="66"/>
        <v>1</v>
      </c>
      <c r="I173" s="13">
        <f t="shared" si="66"/>
        <v>3</v>
      </c>
      <c r="J173" s="13">
        <f t="shared" si="66"/>
        <v>2</v>
      </c>
      <c r="K173" s="13">
        <f t="shared" si="66"/>
        <v>2</v>
      </c>
      <c r="L173" s="47" t="s">
        <v>57</v>
      </c>
      <c r="M173" s="47">
        <v>0</v>
      </c>
      <c r="N173" s="21">
        <f>IF(T171&lt;1,0,(IF(B171=M173,1,0)+IF(C171=M173,1,0)+IF(D171=M173,1,0)+IF(E171=M173,1,0)+IF(F171=M173,1,0)+IF(G171=M173,1,0)+IF(H171=M173,1,0)+IF(I171=M173,1,0)+IF(J171=M173,1,0)+IF(K171=M173,1,0))/U171)</f>
        <v>0.4</v>
      </c>
      <c r="O173" s="21">
        <v>0.25</v>
      </c>
      <c r="P173" s="24">
        <f>IF(T171&lt;1,0,IF(OR(B171=M173,C171=M173,D171=M173,E171=M173,F171=M173,G171=M173,H171=M173,I171=M173,J171=M173,K171=M173),(IF(AND(B171=M173,B174=1),1,0)+IF(AND(C171=M173,C174=1),1,0)+IF(AND(D171=M173,D174=1),1,0)+IF(AND(E171=M173,E174=1),1,0)+IF(AND(F171=M173,F174=1),1,0)+IF(AND(G171=M173,G174=1),1,0)+IF(AND(H171=M173,H174=1),1,0)+IF(AND(I171=M173,I174=1),1,0)+IF(AND(J171=M173,J174=1),1,0)+IF(AND(K171=M173,K174=1),1,0))/(IF(B171=M173,1,0)+IF(C171=M173,1,0)+IF(D171=M173,1,0)+IF(E171=M173,1,0)+IF(F171=M173,1,0)+IF(G171=M173,1,0)+IF(H171=M173,1,0)+IF(I171=M173,1,0)+IF(J171=M173,1,0)+IF(K171=M173,1,0)),1))</f>
        <v>1</v>
      </c>
      <c r="Q173" s="21">
        <v>1</v>
      </c>
      <c r="R173" s="23">
        <f>IF(T171&lt;1,0,N173*P173/N174)</f>
        <v>0.5</v>
      </c>
      <c r="S173" s="21">
        <v>0.4</v>
      </c>
    </row>
    <row r="174" spans="1:21" ht="18.75">
      <c r="A174" s="31" t="str">
        <f>A$6</f>
        <v>1, если начислено &lt;4 баллов</v>
      </c>
      <c r="B174" s="18">
        <f>IF(B173&lt;4,1,0)</f>
        <v>0</v>
      </c>
      <c r="C174" s="18">
        <f t="shared" ref="C174:K174" si="67">IF(C173&lt;4,1,0)</f>
        <v>1</v>
      </c>
      <c r="D174" s="18">
        <f t="shared" si="67"/>
        <v>1</v>
      </c>
      <c r="E174" s="18">
        <f t="shared" si="67"/>
        <v>1</v>
      </c>
      <c r="F174" s="18">
        <f t="shared" si="67"/>
        <v>1</v>
      </c>
      <c r="G174" s="18">
        <f t="shared" si="67"/>
        <v>0</v>
      </c>
      <c r="H174" s="18">
        <f t="shared" si="67"/>
        <v>1</v>
      </c>
      <c r="I174" s="18">
        <f t="shared" si="67"/>
        <v>1</v>
      </c>
      <c r="J174" s="18">
        <f t="shared" si="67"/>
        <v>1</v>
      </c>
      <c r="K174" s="18">
        <f t="shared" si="67"/>
        <v>1</v>
      </c>
      <c r="L174" s="2"/>
      <c r="M174" s="2"/>
      <c r="N174" s="22">
        <f>IF(T171&lt;1,0,SUM(B174:K174)/(10*T171))</f>
        <v>0.8</v>
      </c>
      <c r="O174" s="22">
        <v>0.625</v>
      </c>
      <c r="P174" s="35"/>
      <c r="Q174" s="35"/>
      <c r="R174" s="35"/>
      <c r="S174" s="35"/>
    </row>
    <row r="175" spans="1:21" ht="19.5" thickBot="1">
      <c r="A175" s="9">
        <f>A$7</f>
        <v>0</v>
      </c>
      <c r="B175" s="14"/>
      <c r="C175" s="19"/>
      <c r="D175" s="19"/>
      <c r="E175" s="19"/>
      <c r="F175" s="19"/>
      <c r="G175" s="19"/>
      <c r="H175" s="19"/>
      <c r="I175" s="19"/>
      <c r="J175" s="19"/>
      <c r="K175" s="15"/>
      <c r="L175" s="2"/>
      <c r="M175" s="2"/>
      <c r="N175" s="26" t="s">
        <v>62</v>
      </c>
      <c r="O175" s="27" t="s">
        <v>60</v>
      </c>
      <c r="P175" s="36"/>
      <c r="Q175" s="36"/>
      <c r="R175" s="36"/>
      <c r="S175" s="37"/>
    </row>
    <row r="176" spans="1:21" ht="18.75">
      <c r="A176" s="41" t="str">
        <f>'[1]Название и список группы'!A23</f>
        <v>Фоменко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32"/>
      <c r="M176" s="32"/>
      <c r="N176" s="40" t="str">
        <f>'[1]Название и список группы'!B23</f>
        <v>Валерия Алексеевна</v>
      </c>
      <c r="O176" s="40"/>
      <c r="P176" s="40"/>
      <c r="Q176" s="40"/>
      <c r="R176" s="40"/>
      <c r="S176" s="40"/>
      <c r="T176" s="40"/>
      <c r="U176" s="40"/>
    </row>
    <row r="177" spans="1:21" ht="19.5" thickBot="1">
      <c r="A177" s="32"/>
      <c r="B177" s="48" t="s">
        <v>54</v>
      </c>
      <c r="C177" s="48"/>
      <c r="D177" s="48"/>
      <c r="E177" s="48"/>
      <c r="F177" s="48"/>
      <c r="G177" s="48"/>
      <c r="H177" s="48"/>
      <c r="I177" s="48"/>
      <c r="J177" s="48"/>
      <c r="K177" s="48"/>
      <c r="L177" s="32"/>
      <c r="M177" s="32"/>
      <c r="N177" s="43" t="s">
        <v>68</v>
      </c>
      <c r="O177" s="43"/>
      <c r="P177" s="43"/>
      <c r="Q177" s="43"/>
      <c r="R177" s="43"/>
      <c r="S177" s="43"/>
      <c r="T177" s="33"/>
      <c r="U177" s="33"/>
    </row>
    <row r="178" spans="1:21">
      <c r="B178" s="49">
        <f>B170</f>
        <v>1</v>
      </c>
      <c r="C178" s="49">
        <f t="shared" ref="C178:K178" si="68">C170</f>
        <v>2</v>
      </c>
      <c r="D178" s="49">
        <f t="shared" si="68"/>
        <v>3</v>
      </c>
      <c r="E178" s="49">
        <f t="shared" si="68"/>
        <v>4</v>
      </c>
      <c r="F178" s="49">
        <f t="shared" si="68"/>
        <v>5</v>
      </c>
      <c r="G178" s="49">
        <f t="shared" si="68"/>
        <v>6</v>
      </c>
      <c r="H178" s="49">
        <f t="shared" si="68"/>
        <v>7</v>
      </c>
      <c r="I178" s="49">
        <f t="shared" si="68"/>
        <v>8</v>
      </c>
      <c r="J178" s="49">
        <f t="shared" si="68"/>
        <v>9</v>
      </c>
      <c r="K178" s="49">
        <f t="shared" si="68"/>
        <v>10</v>
      </c>
      <c r="L178" s="45"/>
      <c r="M178" s="45"/>
      <c r="N178" s="28" t="s">
        <v>61</v>
      </c>
      <c r="O178" s="28" t="s">
        <v>59</v>
      </c>
      <c r="P178" s="29" t="s">
        <v>63</v>
      </c>
      <c r="Q178" s="28" t="s">
        <v>64</v>
      </c>
      <c r="R178" s="29" t="s">
        <v>65</v>
      </c>
      <c r="S178" s="28" t="s">
        <v>66</v>
      </c>
      <c r="T178" s="11" t="s">
        <v>1</v>
      </c>
      <c r="U178" s="7" t="s">
        <v>58</v>
      </c>
    </row>
    <row r="179" spans="1:21" ht="18.75">
      <c r="A179" s="8" t="str">
        <f>A$3</f>
        <v>к-во "орлов" при1-м  броске</v>
      </c>
      <c r="B179" s="16">
        <v>1</v>
      </c>
      <c r="C179" s="16">
        <v>1</v>
      </c>
      <c r="D179" s="16">
        <v>0</v>
      </c>
      <c r="E179" s="16">
        <v>1</v>
      </c>
      <c r="F179" s="16">
        <v>1</v>
      </c>
      <c r="G179" s="16">
        <v>2</v>
      </c>
      <c r="H179" s="16">
        <v>0</v>
      </c>
      <c r="I179" s="16">
        <v>1</v>
      </c>
      <c r="J179" s="16">
        <v>0</v>
      </c>
      <c r="K179" s="16">
        <v>2</v>
      </c>
      <c r="L179" s="47" t="s">
        <v>55</v>
      </c>
      <c r="M179" s="47">
        <v>2</v>
      </c>
      <c r="N179" s="20">
        <f>IF(T179&lt;1,0,(IF(B179=M179,1,0)+IF(C179=M179,1,0)+IF(D179=M179,1,0)+IF(E179=M179,1,0)+IF(F179=M179,1,0)+IF(G179=M179,1,0)+IF(H179=M179,1,0)+IF(I179=M179,1,0)+IF(J179=M179,1,0)+IF(K179=M179,1,0))/U179)</f>
        <v>0.2</v>
      </c>
      <c r="O179" s="20">
        <v>0.25</v>
      </c>
      <c r="P179" s="23">
        <f>IF(T179&lt;1,0,IF(OR(B179=M179,C179=M179,D179=M179,E179=M179,F179=M179,G179=M179,H179=M179,I179=M179,J179=M179,K179=M179),(IF(AND(B179=M179,B182=1),1,0)+IF(AND(C179=M179,C182=1),1,0)+IF(AND(D179=M179,D182=1),1,0)+IF(AND(E179=M179,E182=1),1,0)+IF(AND(F179=M179,F182=1),1,0)+IF(AND(G179=M179,G182=1),1,0)+IF(AND(H179=M179,H182=1),1,0)+IF(AND(I179=M179,I182=1),1,0)+IF(AND(J179=M179,J182=1),1,0)+IF(AND(K179=M179,K182=1),1,0))/(IF(B179=M179,1,0)+IF(C179=M179,1,0)+IF(D179=M179,1,0)+IF(E179=M179,1,0)+IF(F179=M179,1,0)+IF(G179=M179,1,0)+IF(H179=M179,1,0)+IF(I179=M179,1,0)+IF(J179=M179,1,0)+IF(K179=M179,1,0)),0))</f>
        <v>0</v>
      </c>
      <c r="Q179" s="20">
        <v>0</v>
      </c>
      <c r="R179" s="23">
        <f>IF(T179&lt;1,0,N179*P179/N182)</f>
        <v>0</v>
      </c>
      <c r="S179" s="20">
        <v>0</v>
      </c>
      <c r="T179" s="3">
        <f>IF(SUM(B179:K180)&gt;0,1,10^(-5))</f>
        <v>1</v>
      </c>
      <c r="U179" s="1">
        <f>T179*U$1</f>
        <v>10</v>
      </c>
    </row>
    <row r="180" spans="1:21" ht="18.75">
      <c r="A180" s="8" t="str">
        <f>A$4</f>
        <v>к-во "орлов" при 2-м  броске</v>
      </c>
      <c r="B180" s="16">
        <v>2</v>
      </c>
      <c r="C180" s="16">
        <v>1</v>
      </c>
      <c r="D180" s="16">
        <v>2</v>
      </c>
      <c r="E180" s="16">
        <v>0</v>
      </c>
      <c r="F180" s="16">
        <v>1</v>
      </c>
      <c r="G180" s="16">
        <v>1</v>
      </c>
      <c r="H180" s="16">
        <v>1</v>
      </c>
      <c r="I180" s="16">
        <v>1</v>
      </c>
      <c r="J180" s="16">
        <v>2</v>
      </c>
      <c r="K180" s="16">
        <v>2</v>
      </c>
      <c r="L180" s="47" t="s">
        <v>56</v>
      </c>
      <c r="M180" s="47">
        <v>1</v>
      </c>
      <c r="N180" s="20">
        <f>IF(T179&lt;1,0,(IF(B179=M180,1,0)+IF(C179=M180,1,0)+IF(D179=M180,1,0)+IF(E179=M180,1,0)+IF(F179=M180,1,0)+IF(G179=M180,1,0)+IF(H179=M180,1,0)+IF(I179=M180,1,0)+IF(J179=M180,1,0)+IF(K179=M180,1,0))/U179)</f>
        <v>0.5</v>
      </c>
      <c r="O180" s="20">
        <v>0.5</v>
      </c>
      <c r="P180" s="23">
        <f>IF(T179&lt;1,0,IF(OR(B179=M180,C179=M180,D179=M180,E179=M180,F179=M180,G179=M180,H179=M180,I179=M180,J179=M180,K179=M180),(IF(AND(B179=M180,B182=1),1,0)+IF(AND(C179=M180,C182=1),1,0)+IF(AND(D179=M180,D182=1),1,0)+IF(AND(E179=M180,E182=1),1,0)+IF(AND(F179=M180,F182=1),1,0)+IF(AND(G179=M180,G182=1),1,0)+IF(AND(H179=M180,H182=1),1,0)+IF(AND(I179=M180,I182=1),1,0)+IF(AND(J179=M180,J182=1),1,0)+IF(AND(K179=M180,K182=1),1,0))/(IF(B179=M180,1,0)+IF(C179=M180,1,0)+IF(D179=M180,1,0)+IF(E179=M180,1,0)+IF(F179=M180,1,0)+IF(G179=M180,1,0)+IF(H179=M180,1,0)+IF(I179=M180,1,0)+IF(J179=M180,1,0)+IF(K179=M180,1,0)),0))</f>
        <v>0.8</v>
      </c>
      <c r="Q180" s="20">
        <f>3/4</f>
        <v>0.75</v>
      </c>
      <c r="R180" s="23">
        <f>IF(T179&lt;1,0,N180*P180/N182)</f>
        <v>0.57142857142857151</v>
      </c>
      <c r="S180" s="20">
        <v>0.6</v>
      </c>
    </row>
    <row r="181" spans="1:21" ht="19.5" thickBot="1">
      <c r="A181" s="30" t="str">
        <f>A$5</f>
        <v>Число начисленных баллов</v>
      </c>
      <c r="B181" s="13">
        <f>2*B179+1*B180</f>
        <v>4</v>
      </c>
      <c r="C181" s="13">
        <f t="shared" ref="C181:K181" si="69">2*C179+1*C180</f>
        <v>3</v>
      </c>
      <c r="D181" s="13">
        <f t="shared" si="69"/>
        <v>2</v>
      </c>
      <c r="E181" s="13">
        <f t="shared" si="69"/>
        <v>2</v>
      </c>
      <c r="F181" s="13">
        <f t="shared" si="69"/>
        <v>3</v>
      </c>
      <c r="G181" s="13">
        <f t="shared" si="69"/>
        <v>5</v>
      </c>
      <c r="H181" s="13">
        <f t="shared" si="69"/>
        <v>1</v>
      </c>
      <c r="I181" s="13">
        <f t="shared" si="69"/>
        <v>3</v>
      </c>
      <c r="J181" s="13">
        <f t="shared" si="69"/>
        <v>2</v>
      </c>
      <c r="K181" s="13">
        <f t="shared" si="69"/>
        <v>6</v>
      </c>
      <c r="L181" s="47" t="s">
        <v>57</v>
      </c>
      <c r="M181" s="47">
        <v>0</v>
      </c>
      <c r="N181" s="21">
        <f>IF(T179&lt;1,0,(IF(B179=M181,1,0)+IF(C179=M181,1,0)+IF(D179=M181,1,0)+IF(E179=M181,1,0)+IF(F179=M181,1,0)+IF(G179=M181,1,0)+IF(H179=M181,1,0)+IF(I179=M181,1,0)+IF(J179=M181,1,0)+IF(K179=M181,1,0))/U179)</f>
        <v>0.3</v>
      </c>
      <c r="O181" s="21">
        <v>0.25</v>
      </c>
      <c r="P181" s="24">
        <f>IF(T179&lt;1,0,IF(OR(B179=M181,C179=M181,D179=M181,E179=M181,F179=M181,G179=M181,H179=M181,I179=M181,J179=M181,K179=M181),(IF(AND(B179=M181,B182=1),1,0)+IF(AND(C179=M181,C182=1),1,0)+IF(AND(D179=M181,D182=1),1,0)+IF(AND(E179=M181,E182=1),1,0)+IF(AND(F179=M181,F182=1),1,0)+IF(AND(G179=M181,G182=1),1,0)+IF(AND(H179=M181,H182=1),1,0)+IF(AND(I179=M181,I182=1),1,0)+IF(AND(J179=M181,J182=1),1,0)+IF(AND(K179=M181,K182=1),1,0))/(IF(B179=M181,1,0)+IF(C179=M181,1,0)+IF(D179=M181,1,0)+IF(E179=M181,1,0)+IF(F179=M181,1,0)+IF(G179=M181,1,0)+IF(H179=M181,1,0)+IF(I179=M181,1,0)+IF(J179=M181,1,0)+IF(K179=M181,1,0)),1))</f>
        <v>1</v>
      </c>
      <c r="Q181" s="21">
        <v>1</v>
      </c>
      <c r="R181" s="23">
        <f>IF(T179&lt;1,0,N181*P181/N182)</f>
        <v>0.4285714285714286</v>
      </c>
      <c r="S181" s="21">
        <v>0.4</v>
      </c>
    </row>
    <row r="182" spans="1:21" ht="18.75">
      <c r="A182" s="31" t="str">
        <f>A$6</f>
        <v>1, если начислено &lt;4 баллов</v>
      </c>
      <c r="B182" s="18">
        <f>IF(B181&lt;4,1,0)</f>
        <v>0</v>
      </c>
      <c r="C182" s="18">
        <f t="shared" ref="C182:K182" si="70">IF(C181&lt;4,1,0)</f>
        <v>1</v>
      </c>
      <c r="D182" s="18">
        <f t="shared" si="70"/>
        <v>1</v>
      </c>
      <c r="E182" s="18">
        <f t="shared" si="70"/>
        <v>1</v>
      </c>
      <c r="F182" s="18">
        <f t="shared" si="70"/>
        <v>1</v>
      </c>
      <c r="G182" s="18">
        <f t="shared" si="70"/>
        <v>0</v>
      </c>
      <c r="H182" s="18">
        <f t="shared" si="70"/>
        <v>1</v>
      </c>
      <c r="I182" s="18">
        <f t="shared" si="70"/>
        <v>1</v>
      </c>
      <c r="J182" s="18">
        <f t="shared" si="70"/>
        <v>1</v>
      </c>
      <c r="K182" s="18">
        <f t="shared" si="70"/>
        <v>0</v>
      </c>
      <c r="L182" s="2"/>
      <c r="M182" s="2"/>
      <c r="N182" s="22">
        <f>IF(T179&lt;1,0,SUM(B182:K182)/(10*T179))</f>
        <v>0.7</v>
      </c>
      <c r="O182" s="22">
        <v>0.625</v>
      </c>
      <c r="P182" s="35"/>
      <c r="Q182" s="35"/>
      <c r="R182" s="35"/>
      <c r="S182" s="35"/>
    </row>
    <row r="183" spans="1:21" ht="19.5" thickBot="1">
      <c r="A183" s="9">
        <f>A$7</f>
        <v>0</v>
      </c>
      <c r="B183" s="14"/>
      <c r="C183" s="19"/>
      <c r="D183" s="19"/>
      <c r="E183" s="19"/>
      <c r="F183" s="19"/>
      <c r="G183" s="19"/>
      <c r="H183" s="19"/>
      <c r="I183" s="19"/>
      <c r="J183" s="19"/>
      <c r="K183" s="15"/>
      <c r="L183" s="2"/>
      <c r="M183" s="2"/>
      <c r="N183" s="26" t="s">
        <v>62</v>
      </c>
      <c r="O183" s="27" t="s">
        <v>60</v>
      </c>
      <c r="P183" s="36"/>
      <c r="Q183" s="36"/>
      <c r="R183" s="36"/>
      <c r="S183" s="37"/>
    </row>
    <row r="184" spans="1:21" ht="18.75">
      <c r="A184" s="41" t="str">
        <f>'[1]Название и список группы'!A24</f>
        <v>Шершнев</v>
      </c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32"/>
      <c r="M184" s="32"/>
      <c r="N184" s="40" t="str">
        <f>'[1]Название и список группы'!B24</f>
        <v>Алексей Алексеевич</v>
      </c>
      <c r="O184" s="40"/>
      <c r="P184" s="40"/>
      <c r="Q184" s="40"/>
      <c r="R184" s="40"/>
      <c r="S184" s="40"/>
      <c r="T184" s="40"/>
      <c r="U184" s="40"/>
    </row>
    <row r="185" spans="1:21" ht="19.5" thickBot="1">
      <c r="A185" s="32"/>
      <c r="B185" s="48" t="s">
        <v>54</v>
      </c>
      <c r="C185" s="48"/>
      <c r="D185" s="48"/>
      <c r="E185" s="48"/>
      <c r="F185" s="48"/>
      <c r="G185" s="48"/>
      <c r="H185" s="48"/>
      <c r="I185" s="48"/>
      <c r="J185" s="48"/>
      <c r="K185" s="48"/>
      <c r="L185" s="32"/>
      <c r="M185" s="32"/>
      <c r="N185" s="43" t="s">
        <v>68</v>
      </c>
      <c r="O185" s="43"/>
      <c r="P185" s="43"/>
      <c r="Q185" s="43"/>
      <c r="R185" s="43"/>
      <c r="S185" s="43"/>
      <c r="T185" s="33"/>
      <c r="U185" s="33"/>
    </row>
    <row r="186" spans="1:21">
      <c r="B186" s="49">
        <f>B178</f>
        <v>1</v>
      </c>
      <c r="C186" s="49">
        <f t="shared" ref="C186:K186" si="71">C178</f>
        <v>2</v>
      </c>
      <c r="D186" s="49">
        <f t="shared" si="71"/>
        <v>3</v>
      </c>
      <c r="E186" s="49">
        <f t="shared" si="71"/>
        <v>4</v>
      </c>
      <c r="F186" s="49">
        <f t="shared" si="71"/>
        <v>5</v>
      </c>
      <c r="G186" s="49">
        <f t="shared" si="71"/>
        <v>6</v>
      </c>
      <c r="H186" s="49">
        <f t="shared" si="71"/>
        <v>7</v>
      </c>
      <c r="I186" s="49">
        <f t="shared" si="71"/>
        <v>8</v>
      </c>
      <c r="J186" s="49">
        <f t="shared" si="71"/>
        <v>9</v>
      </c>
      <c r="K186" s="49">
        <f t="shared" si="71"/>
        <v>10</v>
      </c>
      <c r="L186" s="45"/>
      <c r="M186" s="45"/>
      <c r="N186" s="28" t="s">
        <v>61</v>
      </c>
      <c r="O186" s="28" t="s">
        <v>59</v>
      </c>
      <c r="P186" s="29" t="s">
        <v>63</v>
      </c>
      <c r="Q186" s="28" t="s">
        <v>64</v>
      </c>
      <c r="R186" s="29" t="s">
        <v>65</v>
      </c>
      <c r="S186" s="28" t="s">
        <v>66</v>
      </c>
      <c r="T186" s="11" t="s">
        <v>1</v>
      </c>
      <c r="U186" s="7" t="s">
        <v>58</v>
      </c>
    </row>
    <row r="187" spans="1:21" ht="18.75">
      <c r="A187" s="8" t="str">
        <f>A$3</f>
        <v>к-во "орлов" при1-м  броске</v>
      </c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47" t="s">
        <v>55</v>
      </c>
      <c r="M187" s="47">
        <v>2</v>
      </c>
      <c r="N187" s="20">
        <f>IF(T187&lt;1,0,(IF(B187=M187,1,0)+IF(C187=M187,1,0)+IF(D187=M187,1,0)+IF(E187=M187,1,0)+IF(F187=M187,1,0)+IF(G187=M187,1,0)+IF(H187=M187,1,0)+IF(I187=M187,1,0)+IF(J187=M187,1,0)+IF(K187=M187,1,0))/U187)</f>
        <v>0</v>
      </c>
      <c r="O187" s="20">
        <v>0.25</v>
      </c>
      <c r="P187" s="23">
        <f>IF(T187&lt;1,0,IF(OR(B187=M187,C187=M187,D187=M187,E187=M187,F187=M187,G187=M187,H187=M187,I187=M187,J187=M187,K187=M187),(IF(AND(B187=M187,B190=1),1,0)+IF(AND(C187=M187,C190=1),1,0)+IF(AND(D187=M187,D190=1),1,0)+IF(AND(E187=M187,E190=1),1,0)+IF(AND(F187=M187,F190=1),1,0)+IF(AND(G187=M187,G190=1),1,0)+IF(AND(H187=M187,H190=1),1,0)+IF(AND(I187=M187,I190=1),1,0)+IF(AND(J187=M187,J190=1),1,0)+IF(AND(K187=M187,K190=1),1,0))/(IF(B187=M187,1,0)+IF(C187=M187,1,0)+IF(D187=M187,1,0)+IF(E187=M187,1,0)+IF(F187=M187,1,0)+IF(G187=M187,1,0)+IF(H187=M187,1,0)+IF(I187=M187,1,0)+IF(J187=M187,1,0)+IF(K187=M187,1,0)),0))</f>
        <v>0</v>
      </c>
      <c r="Q187" s="20">
        <v>0</v>
      </c>
      <c r="R187" s="23">
        <f>IF(T187&lt;1,0,N187*P187/N190)</f>
        <v>0</v>
      </c>
      <c r="S187" s="20">
        <v>0</v>
      </c>
      <c r="T187" s="3">
        <f>IF(SUM(B187:K188)&gt;0,1,10^(-5))</f>
        <v>1.0000000000000001E-5</v>
      </c>
      <c r="U187" s="1">
        <f>T187*U$1</f>
        <v>1E-4</v>
      </c>
    </row>
    <row r="188" spans="1:21" ht="18.75">
      <c r="A188" s="8" t="str">
        <f>A$4</f>
        <v>к-во "орлов" при 2-м  броске</v>
      </c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47" t="s">
        <v>56</v>
      </c>
      <c r="M188" s="47">
        <v>1</v>
      </c>
      <c r="N188" s="20">
        <f>IF(T187&lt;1,0,(IF(B187=M188,1,0)+IF(C187=M188,1,0)+IF(D187=M188,1,0)+IF(E187=M188,1,0)+IF(F187=M188,1,0)+IF(G187=M188,1,0)+IF(H187=M188,1,0)+IF(I187=M188,1,0)+IF(J187=M188,1,0)+IF(K187=M188,1,0))/U187)</f>
        <v>0</v>
      </c>
      <c r="O188" s="20">
        <v>0.5</v>
      </c>
      <c r="P188" s="23">
        <f>IF(T187&lt;1,0,IF(OR(B187=M188,C187=M188,D187=M188,E187=M188,F187=M188,G187=M188,H187=M188,I187=M188,J187=M188,K187=M188),(IF(AND(B187=M188,B190=1),1,0)+IF(AND(C187=M188,C190=1),1,0)+IF(AND(D187=M188,D190=1),1,0)+IF(AND(E187=M188,E190=1),1,0)+IF(AND(F187=M188,F190=1),1,0)+IF(AND(G187=M188,G190=1),1,0)+IF(AND(H187=M188,H190=1),1,0)+IF(AND(I187=M188,I190=1),1,0)+IF(AND(J187=M188,J190=1),1,0)+IF(AND(K187=M188,K190=1),1,0))/(IF(B187=M188,1,0)+IF(C187=M188,1,0)+IF(D187=M188,1,0)+IF(E187=M188,1,0)+IF(F187=M188,1,0)+IF(G187=M188,1,0)+IF(H187=M188,1,0)+IF(I187=M188,1,0)+IF(J187=M188,1,0)+IF(K187=M188,1,0)),0))</f>
        <v>0</v>
      </c>
      <c r="Q188" s="20">
        <f>3/4</f>
        <v>0.75</v>
      </c>
      <c r="R188" s="23">
        <f>IF(T187&lt;1,0,N188*P188/N190)</f>
        <v>0</v>
      </c>
      <c r="S188" s="20">
        <v>0.6</v>
      </c>
    </row>
    <row r="189" spans="1:21" ht="19.5" thickBot="1">
      <c r="A189" s="30" t="str">
        <f>A$5</f>
        <v>Число начисленных баллов</v>
      </c>
      <c r="B189" s="13">
        <f>2*B187+1*B188</f>
        <v>0</v>
      </c>
      <c r="C189" s="13">
        <f t="shared" ref="C189:K189" si="72">2*C187+1*C188</f>
        <v>0</v>
      </c>
      <c r="D189" s="13">
        <f t="shared" si="72"/>
        <v>0</v>
      </c>
      <c r="E189" s="13">
        <f t="shared" si="72"/>
        <v>0</v>
      </c>
      <c r="F189" s="13">
        <f t="shared" si="72"/>
        <v>0</v>
      </c>
      <c r="G189" s="13">
        <f t="shared" si="72"/>
        <v>0</v>
      </c>
      <c r="H189" s="13">
        <f t="shared" si="72"/>
        <v>0</v>
      </c>
      <c r="I189" s="13">
        <f t="shared" si="72"/>
        <v>0</v>
      </c>
      <c r="J189" s="13">
        <f t="shared" si="72"/>
        <v>0</v>
      </c>
      <c r="K189" s="13">
        <f t="shared" si="72"/>
        <v>0</v>
      </c>
      <c r="L189" s="47" t="s">
        <v>57</v>
      </c>
      <c r="M189" s="47">
        <v>0</v>
      </c>
      <c r="N189" s="21">
        <f>IF(T187&lt;1,0,(IF(B187=M189,1,0)+IF(C187=M189,1,0)+IF(D187=M189,1,0)+IF(E187=M189,1,0)+IF(F187=M189,1,0)+IF(G187=M189,1,0)+IF(H187=M189,1,0)+IF(I187=M189,1,0)+IF(J187=M189,1,0)+IF(K187=M189,1,0))/U187)</f>
        <v>0</v>
      </c>
      <c r="O189" s="21">
        <v>0.25</v>
      </c>
      <c r="P189" s="24">
        <f>IF(T187&lt;1,0,IF(OR(B187=M189,C187=M189,D187=M189,E187=M189,F187=M189,G187=M189,H187=M189,I187=M189,J187=M189,K187=M189),(IF(AND(B187=M189,B190=1),1,0)+IF(AND(C187=M189,C190=1),1,0)+IF(AND(D187=M189,D190=1),1,0)+IF(AND(E187=M189,E190=1),1,0)+IF(AND(F187=M189,F190=1),1,0)+IF(AND(G187=M189,G190=1),1,0)+IF(AND(H187=M189,H190=1),1,0)+IF(AND(I187=M189,I190=1),1,0)+IF(AND(J187=M189,J190=1),1,0)+IF(AND(K187=M189,K190=1),1,0))/(IF(B187=M189,1,0)+IF(C187=M189,1,0)+IF(D187=M189,1,0)+IF(E187=M189,1,0)+IF(F187=M189,1,0)+IF(G187=M189,1,0)+IF(H187=M189,1,0)+IF(I187=M189,1,0)+IF(J187=M189,1,0)+IF(K187=M189,1,0)),1))</f>
        <v>0</v>
      </c>
      <c r="Q189" s="21">
        <v>1</v>
      </c>
      <c r="R189" s="23">
        <f>IF(T187&lt;1,0,N189*P189/N190)</f>
        <v>0</v>
      </c>
      <c r="S189" s="21">
        <v>0.4</v>
      </c>
    </row>
    <row r="190" spans="1:21" ht="18.75">
      <c r="A190" s="31" t="str">
        <f>A$6</f>
        <v>1, если начислено &lt;4 баллов</v>
      </c>
      <c r="B190" s="18">
        <f>IF(B189&lt;4,1,0)</f>
        <v>1</v>
      </c>
      <c r="C190" s="18">
        <f t="shared" ref="C190:K190" si="73">IF(C189&lt;4,1,0)</f>
        <v>1</v>
      </c>
      <c r="D190" s="18">
        <f t="shared" si="73"/>
        <v>1</v>
      </c>
      <c r="E190" s="18">
        <f t="shared" si="73"/>
        <v>1</v>
      </c>
      <c r="F190" s="18">
        <f t="shared" si="73"/>
        <v>1</v>
      </c>
      <c r="G190" s="18">
        <f t="shared" si="73"/>
        <v>1</v>
      </c>
      <c r="H190" s="18">
        <f t="shared" si="73"/>
        <v>1</v>
      </c>
      <c r="I190" s="18">
        <f t="shared" si="73"/>
        <v>1</v>
      </c>
      <c r="J190" s="18">
        <f t="shared" si="73"/>
        <v>1</v>
      </c>
      <c r="K190" s="18">
        <f t="shared" si="73"/>
        <v>1</v>
      </c>
      <c r="L190" s="2"/>
      <c r="M190" s="2"/>
      <c r="N190" s="22">
        <f>IF(T187&lt;1,0,SUM(B190:K190)/(10*T187))</f>
        <v>0</v>
      </c>
      <c r="O190" s="22">
        <v>0.625</v>
      </c>
      <c r="P190" s="35"/>
      <c r="Q190" s="35"/>
      <c r="R190" s="35"/>
      <c r="S190" s="35"/>
    </row>
    <row r="191" spans="1:21" ht="19.5" thickBot="1">
      <c r="A191" s="9">
        <f>A$7</f>
        <v>0</v>
      </c>
      <c r="B191" s="14"/>
      <c r="C191" s="19"/>
      <c r="D191" s="19"/>
      <c r="E191" s="19"/>
      <c r="F191" s="19"/>
      <c r="G191" s="19"/>
      <c r="H191" s="19"/>
      <c r="I191" s="19"/>
      <c r="J191" s="19"/>
      <c r="K191" s="15"/>
      <c r="L191" s="2"/>
      <c r="M191" s="2"/>
      <c r="N191" s="26" t="s">
        <v>62</v>
      </c>
      <c r="O191" s="27" t="s">
        <v>60</v>
      </c>
      <c r="P191" s="36"/>
      <c r="Q191" s="36"/>
      <c r="R191" s="36"/>
      <c r="S191" s="37"/>
    </row>
    <row r="192" spans="1:21" ht="18.75">
      <c r="A192" s="41">
        <f>'[1]Название и список группы'!A25</f>
        <v>0</v>
      </c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32"/>
      <c r="M192" s="32"/>
      <c r="N192" s="40">
        <f>'[1]Название и список группы'!B25</f>
        <v>0</v>
      </c>
      <c r="O192" s="40"/>
      <c r="P192" s="40"/>
      <c r="Q192" s="40"/>
      <c r="R192" s="40"/>
      <c r="S192" s="40"/>
      <c r="T192" s="40"/>
      <c r="U192" s="40"/>
    </row>
    <row r="193" spans="1:21" ht="19.5" thickBot="1">
      <c r="A193" s="32"/>
      <c r="B193" s="48" t="s">
        <v>54</v>
      </c>
      <c r="C193" s="48"/>
      <c r="D193" s="48"/>
      <c r="E193" s="48"/>
      <c r="F193" s="48"/>
      <c r="G193" s="48"/>
      <c r="H193" s="48"/>
      <c r="I193" s="48"/>
      <c r="J193" s="48"/>
      <c r="K193" s="48"/>
      <c r="L193" s="32"/>
      <c r="M193" s="32"/>
      <c r="N193" s="43" t="s">
        <v>68</v>
      </c>
      <c r="O193" s="43"/>
      <c r="P193" s="43"/>
      <c r="Q193" s="43"/>
      <c r="R193" s="43"/>
      <c r="S193" s="43"/>
      <c r="T193" s="33"/>
      <c r="U193" s="33"/>
    </row>
    <row r="194" spans="1:21">
      <c r="B194" s="49">
        <f>B186</f>
        <v>1</v>
      </c>
      <c r="C194" s="49">
        <f t="shared" ref="C194:K194" si="74">C186</f>
        <v>2</v>
      </c>
      <c r="D194" s="49">
        <f t="shared" si="74"/>
        <v>3</v>
      </c>
      <c r="E194" s="49">
        <f t="shared" si="74"/>
        <v>4</v>
      </c>
      <c r="F194" s="49">
        <f t="shared" si="74"/>
        <v>5</v>
      </c>
      <c r="G194" s="49">
        <f t="shared" si="74"/>
        <v>6</v>
      </c>
      <c r="H194" s="49">
        <f t="shared" si="74"/>
        <v>7</v>
      </c>
      <c r="I194" s="49">
        <f t="shared" si="74"/>
        <v>8</v>
      </c>
      <c r="J194" s="49">
        <f t="shared" si="74"/>
        <v>9</v>
      </c>
      <c r="K194" s="49">
        <f t="shared" si="74"/>
        <v>10</v>
      </c>
      <c r="L194" s="45"/>
      <c r="M194" s="45"/>
      <c r="N194" s="28" t="s">
        <v>61</v>
      </c>
      <c r="O194" s="28" t="s">
        <v>59</v>
      </c>
      <c r="P194" s="29" t="s">
        <v>63</v>
      </c>
      <c r="Q194" s="28" t="s">
        <v>64</v>
      </c>
      <c r="R194" s="29" t="s">
        <v>65</v>
      </c>
      <c r="S194" s="28" t="s">
        <v>66</v>
      </c>
      <c r="T194" s="11" t="s">
        <v>1</v>
      </c>
      <c r="U194" s="7" t="s">
        <v>58</v>
      </c>
    </row>
    <row r="195" spans="1:21" ht="18.75">
      <c r="A195" s="8" t="str">
        <f>A$3</f>
        <v>к-во "орлов" при1-м  броске</v>
      </c>
      <c r="B195" s="16">
        <v>2</v>
      </c>
      <c r="C195" s="16">
        <v>1</v>
      </c>
      <c r="D195" s="16">
        <v>1</v>
      </c>
      <c r="E195" s="16">
        <v>2</v>
      </c>
      <c r="F195" s="16">
        <v>1</v>
      </c>
      <c r="G195" s="16">
        <v>0</v>
      </c>
      <c r="H195" s="16">
        <v>1</v>
      </c>
      <c r="I195" s="16">
        <v>0</v>
      </c>
      <c r="J195" s="16">
        <v>1</v>
      </c>
      <c r="K195" s="16">
        <v>0</v>
      </c>
      <c r="L195" s="47" t="s">
        <v>55</v>
      </c>
      <c r="M195" s="47">
        <v>2</v>
      </c>
      <c r="N195" s="20">
        <f>IF(T195&lt;1,0,(IF(B195=M195,1,0)+IF(C195=M195,1,0)+IF(D195=M195,1,0)+IF(E195=M195,1,0)+IF(F195=M195,1,0)+IF(G195=M195,1,0)+IF(H195=M195,1,0)+IF(I195=M195,1,0)+IF(J195=M195,1,0)+IF(K195=M195,1,0))/U195)</f>
        <v>0.2</v>
      </c>
      <c r="O195" s="20">
        <v>0.25</v>
      </c>
      <c r="P195" s="23">
        <f>IF(T195&lt;1,0,IF(OR(B195=M195,C195=M195,D195=M195,E195=M195,F195=M195,G195=M195,H195=M195,I195=M195,J195=M195,K195=M195),(IF(AND(B195=M195,B198=1),1,0)+IF(AND(C195=M195,C198=1),1,0)+IF(AND(D195=M195,D198=1),1,0)+IF(AND(E195=M195,E198=1),1,0)+IF(AND(F195=M195,F198=1),1,0)+IF(AND(G195=M195,G198=1),1,0)+IF(AND(H195=M195,H198=1),1,0)+IF(AND(I195=M195,I198=1),1,0)+IF(AND(J195=M195,J198=1),1,0)+IF(AND(K195=M195,K198=1),1,0))/(IF(B195=M195,1,0)+IF(C195=M195,1,0)+IF(D195=M195,1,0)+IF(E195=M195,1,0)+IF(F195=M195,1,0)+IF(G195=M195,1,0)+IF(H195=M195,1,0)+IF(I195=M195,1,0)+IF(J195=M195,1,0)+IF(K195=M195,1,0)),0))</f>
        <v>0</v>
      </c>
      <c r="Q195" s="20">
        <v>0</v>
      </c>
      <c r="R195" s="23">
        <f>IF(T195&lt;1,0,N195*P195/N198)</f>
        <v>0</v>
      </c>
      <c r="S195" s="20">
        <v>0</v>
      </c>
      <c r="T195" s="3">
        <f>IF(SUM(B195:K196)&gt;0,1,10^(-5))</f>
        <v>1</v>
      </c>
      <c r="U195" s="1">
        <f>T195*U$1</f>
        <v>10</v>
      </c>
    </row>
    <row r="196" spans="1:21" ht="18.75">
      <c r="A196" s="8" t="str">
        <f>A$4</f>
        <v>к-во "орлов" при 2-м  броске</v>
      </c>
      <c r="B196" s="16">
        <v>1</v>
      </c>
      <c r="C196" s="16">
        <v>1</v>
      </c>
      <c r="D196" s="16">
        <v>0</v>
      </c>
      <c r="E196" s="16">
        <v>2</v>
      </c>
      <c r="F196" s="16">
        <v>0</v>
      </c>
      <c r="G196" s="16">
        <v>2</v>
      </c>
      <c r="H196" s="16">
        <v>1</v>
      </c>
      <c r="I196" s="16">
        <v>2</v>
      </c>
      <c r="J196" s="16">
        <v>1</v>
      </c>
      <c r="K196" s="16">
        <v>2</v>
      </c>
      <c r="L196" s="47" t="s">
        <v>56</v>
      </c>
      <c r="M196" s="47">
        <v>1</v>
      </c>
      <c r="N196" s="20">
        <f>IF(T195&lt;1,0,(IF(B195=M196,1,0)+IF(C195=M196,1,0)+IF(D195=M196,1,0)+IF(E195=M196,1,0)+IF(F195=M196,1,0)+IF(G195=M196,1,0)+IF(H195=M196,1,0)+IF(I195=M196,1,0)+IF(J195=M196,1,0)+IF(K195=M196,1,0))/U195)</f>
        <v>0.5</v>
      </c>
      <c r="O196" s="20">
        <v>0.5</v>
      </c>
      <c r="P196" s="23">
        <f>IF(T195&lt;1,0,IF(OR(B195=M196,C195=M196,D195=M196,E195=M196,F195=M196,G195=M196,H195=M196,I195=M196,J195=M196,K195=M196),(IF(AND(B195=M196,B198=1),1,0)+IF(AND(C195=M196,C198=1),1,0)+IF(AND(D195=M196,D198=1),1,0)+IF(AND(E195=M196,E198=1),1,0)+IF(AND(F195=M196,F198=1),1,0)+IF(AND(G195=M196,G198=1),1,0)+IF(AND(H195=M196,H198=1),1,0)+IF(AND(I195=M196,I198=1),1,0)+IF(AND(J195=M196,J198=1),1,0)+IF(AND(K195=M196,K198=1),1,0))/(IF(B195=M196,1,0)+IF(C195=M196,1,0)+IF(D195=M196,1,0)+IF(E195=M196,1,0)+IF(F195=M196,1,0)+IF(G195=M196,1,0)+IF(H195=M196,1,0)+IF(I195=M196,1,0)+IF(J195=M196,1,0)+IF(K195=M196,1,0)),0))</f>
        <v>1</v>
      </c>
      <c r="Q196" s="20">
        <f>3/4</f>
        <v>0.75</v>
      </c>
      <c r="R196" s="23">
        <f>IF(T195&lt;1,0,N196*P196/N198)</f>
        <v>0.625</v>
      </c>
      <c r="S196" s="20">
        <v>0.6</v>
      </c>
    </row>
    <row r="197" spans="1:21" ht="19.5" thickBot="1">
      <c r="A197" s="30" t="str">
        <f>A$5</f>
        <v>Число начисленных баллов</v>
      </c>
      <c r="B197" s="13">
        <f>2*B195+1*B196</f>
        <v>5</v>
      </c>
      <c r="C197" s="13">
        <f t="shared" ref="C197:K197" si="75">2*C195+1*C196</f>
        <v>3</v>
      </c>
      <c r="D197" s="13">
        <f t="shared" si="75"/>
        <v>2</v>
      </c>
      <c r="E197" s="13">
        <f t="shared" si="75"/>
        <v>6</v>
      </c>
      <c r="F197" s="13">
        <f t="shared" si="75"/>
        <v>2</v>
      </c>
      <c r="G197" s="13">
        <f t="shared" si="75"/>
        <v>2</v>
      </c>
      <c r="H197" s="13">
        <f t="shared" si="75"/>
        <v>3</v>
      </c>
      <c r="I197" s="13">
        <f t="shared" si="75"/>
        <v>2</v>
      </c>
      <c r="J197" s="13">
        <f t="shared" si="75"/>
        <v>3</v>
      </c>
      <c r="K197" s="13">
        <f t="shared" si="75"/>
        <v>2</v>
      </c>
      <c r="L197" s="47" t="s">
        <v>57</v>
      </c>
      <c r="M197" s="47">
        <v>0</v>
      </c>
      <c r="N197" s="21">
        <f>IF(T195&lt;1,0,(IF(B195=M197,1,0)+IF(C195=M197,1,0)+IF(D195=M197,1,0)+IF(E195=M197,1,0)+IF(F195=M197,1,0)+IF(G195=M197,1,0)+IF(H195=M197,1,0)+IF(I195=M197,1,0)+IF(J195=M197,1,0)+IF(K195=M197,1,0))/U195)</f>
        <v>0.3</v>
      </c>
      <c r="O197" s="21">
        <v>0.25</v>
      </c>
      <c r="P197" s="24">
        <f>IF(T195&lt;1,0,IF(OR(B195=M197,C195=M197,D195=M197,E195=M197,F195=M197,G195=M197,H195=M197,I195=M197,J195=M197,K195=M197),(IF(AND(B195=M197,B198=1),1,0)+IF(AND(C195=M197,C198=1),1,0)+IF(AND(D195=M197,D198=1),1,0)+IF(AND(E195=M197,E198=1),1,0)+IF(AND(F195=M197,F198=1),1,0)+IF(AND(G195=M197,G198=1),1,0)+IF(AND(H195=M197,H198=1),1,0)+IF(AND(I195=M197,I198=1),1,0)+IF(AND(J195=M197,J198=1),1,0)+IF(AND(K195=M197,K198=1),1,0))/(IF(B195=M197,1,0)+IF(C195=M197,1,0)+IF(D195=M197,1,0)+IF(E195=M197,1,0)+IF(F195=M197,1,0)+IF(G195=M197,1,0)+IF(H195=M197,1,0)+IF(I195=M197,1,0)+IF(J195=M197,1,0)+IF(K195=M197,1,0)),1))</f>
        <v>1</v>
      </c>
      <c r="Q197" s="21">
        <v>1</v>
      </c>
      <c r="R197" s="23">
        <f>IF(T195&lt;1,0,N197*P197/N198)</f>
        <v>0.37499999999999994</v>
      </c>
      <c r="S197" s="21">
        <v>0.4</v>
      </c>
    </row>
    <row r="198" spans="1:21" ht="18.75">
      <c r="A198" s="31" t="str">
        <f>A$6</f>
        <v>1, если начислено &lt;4 баллов</v>
      </c>
      <c r="B198" s="18">
        <f>IF(B197&lt;4,1,0)</f>
        <v>0</v>
      </c>
      <c r="C198" s="18">
        <f t="shared" ref="C198:K198" si="76">IF(C197&lt;4,1,0)</f>
        <v>1</v>
      </c>
      <c r="D198" s="18">
        <f t="shared" si="76"/>
        <v>1</v>
      </c>
      <c r="E198" s="18">
        <f t="shared" si="76"/>
        <v>0</v>
      </c>
      <c r="F198" s="18">
        <f t="shared" si="76"/>
        <v>1</v>
      </c>
      <c r="G198" s="18">
        <f t="shared" si="76"/>
        <v>1</v>
      </c>
      <c r="H198" s="18">
        <f t="shared" si="76"/>
        <v>1</v>
      </c>
      <c r="I198" s="18">
        <f t="shared" si="76"/>
        <v>1</v>
      </c>
      <c r="J198" s="18">
        <f t="shared" si="76"/>
        <v>1</v>
      </c>
      <c r="K198" s="18">
        <f t="shared" si="76"/>
        <v>1</v>
      </c>
      <c r="L198" s="2"/>
      <c r="M198" s="2"/>
      <c r="N198" s="22">
        <f>IF(T195&lt;1,0,SUM(B198:K198)/(10*T195))</f>
        <v>0.8</v>
      </c>
      <c r="O198" s="22">
        <v>0.625</v>
      </c>
      <c r="P198" s="35"/>
      <c r="Q198" s="35"/>
      <c r="R198" s="35"/>
      <c r="S198" s="35"/>
    </row>
    <row r="199" spans="1:21" ht="19.5" thickBot="1">
      <c r="A199" s="9">
        <f>A$7</f>
        <v>0</v>
      </c>
      <c r="B199" s="14"/>
      <c r="C199" s="19"/>
      <c r="D199" s="19"/>
      <c r="E199" s="19"/>
      <c r="F199" s="19"/>
      <c r="G199" s="19"/>
      <c r="H199" s="19"/>
      <c r="I199" s="19"/>
      <c r="J199" s="19"/>
      <c r="K199" s="15"/>
      <c r="L199" s="2"/>
      <c r="M199" s="2"/>
      <c r="N199" s="26" t="s">
        <v>62</v>
      </c>
      <c r="O199" s="27" t="s">
        <v>60</v>
      </c>
      <c r="P199" s="36"/>
      <c r="Q199" s="36"/>
      <c r="R199" s="36"/>
      <c r="S199" s="37"/>
    </row>
    <row r="200" spans="1:21" ht="18.75">
      <c r="A200" s="41">
        <f>'[1]Название и список группы'!A26</f>
        <v>0</v>
      </c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32"/>
      <c r="M200" s="32"/>
      <c r="N200" s="40">
        <f>'[1]Название и список группы'!B26</f>
        <v>0</v>
      </c>
      <c r="O200" s="40"/>
      <c r="P200" s="40"/>
      <c r="Q200" s="40"/>
      <c r="R200" s="40"/>
      <c r="S200" s="40"/>
      <c r="T200" s="40"/>
      <c r="U200" s="40"/>
    </row>
    <row r="201" spans="1:21" ht="19.5" thickBot="1">
      <c r="A201" s="32"/>
      <c r="B201" s="48" t="s">
        <v>54</v>
      </c>
      <c r="C201" s="48"/>
      <c r="D201" s="48"/>
      <c r="E201" s="48"/>
      <c r="F201" s="48"/>
      <c r="G201" s="48"/>
      <c r="H201" s="48"/>
      <c r="I201" s="48"/>
      <c r="J201" s="48"/>
      <c r="K201" s="48"/>
      <c r="L201" s="32"/>
      <c r="M201" s="32"/>
      <c r="N201" s="43" t="s">
        <v>68</v>
      </c>
      <c r="O201" s="43"/>
      <c r="P201" s="43"/>
      <c r="Q201" s="43"/>
      <c r="R201" s="43"/>
      <c r="S201" s="43"/>
      <c r="T201" s="33"/>
      <c r="U201" s="33"/>
    </row>
    <row r="202" spans="1:21">
      <c r="B202" s="49">
        <f>B194</f>
        <v>1</v>
      </c>
      <c r="C202" s="49">
        <f t="shared" ref="C202:K202" si="77">C194</f>
        <v>2</v>
      </c>
      <c r="D202" s="49">
        <f t="shared" si="77"/>
        <v>3</v>
      </c>
      <c r="E202" s="49">
        <f t="shared" si="77"/>
        <v>4</v>
      </c>
      <c r="F202" s="49">
        <f t="shared" si="77"/>
        <v>5</v>
      </c>
      <c r="G202" s="49">
        <f t="shared" si="77"/>
        <v>6</v>
      </c>
      <c r="H202" s="49">
        <f t="shared" si="77"/>
        <v>7</v>
      </c>
      <c r="I202" s="49">
        <f t="shared" si="77"/>
        <v>8</v>
      </c>
      <c r="J202" s="49">
        <f t="shared" si="77"/>
        <v>9</v>
      </c>
      <c r="K202" s="49">
        <f t="shared" si="77"/>
        <v>10</v>
      </c>
      <c r="L202" s="45"/>
      <c r="M202" s="45"/>
      <c r="N202" s="28" t="s">
        <v>61</v>
      </c>
      <c r="O202" s="28" t="s">
        <v>59</v>
      </c>
      <c r="P202" s="29" t="s">
        <v>63</v>
      </c>
      <c r="Q202" s="28" t="s">
        <v>64</v>
      </c>
      <c r="R202" s="29" t="s">
        <v>65</v>
      </c>
      <c r="S202" s="28" t="s">
        <v>66</v>
      </c>
      <c r="T202" s="11" t="s">
        <v>1</v>
      </c>
      <c r="U202" s="7" t="s">
        <v>58</v>
      </c>
    </row>
    <row r="203" spans="1:21" ht="18.75">
      <c r="A203" s="8" t="str">
        <f>A$3</f>
        <v>к-во "орлов" при1-м  броске</v>
      </c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47" t="s">
        <v>55</v>
      </c>
      <c r="M203" s="47">
        <v>2</v>
      </c>
      <c r="N203" s="20">
        <f>IF(T203&lt;1,0,(IF(B203=M203,1,0)+IF(C203=M203,1,0)+IF(D203=M203,1,0)+IF(E203=M203,1,0)+IF(F203=M203,1,0)+IF(G203=M203,1,0)+IF(H203=M203,1,0)+IF(I203=M203,1,0)+IF(J203=M203,1,0)+IF(K203=M203,1,0))/U203)</f>
        <v>0</v>
      </c>
      <c r="O203" s="20">
        <v>0.25</v>
      </c>
      <c r="P203" s="23">
        <f>IF(T203&lt;1,0,IF(OR(B203=M203,C203=M203,D203=M203,E203=M203,F203=M203,G203=M203,H203=M203,I203=M203,J203=M203,K203=M203),(IF(AND(B203=M203,B206=1),1,0)+IF(AND(C203=M203,C206=1),1,0)+IF(AND(D203=M203,D206=1),1,0)+IF(AND(E203=M203,E206=1),1,0)+IF(AND(F203=M203,F206=1),1,0)+IF(AND(G203=M203,G206=1),1,0)+IF(AND(H203=M203,H206=1),1,0)+IF(AND(I203=M203,I206=1),1,0)+IF(AND(J203=M203,J206=1),1,0)+IF(AND(K203=M203,K206=1),1,0))/(IF(B203=M203,1,0)+IF(C203=M203,1,0)+IF(D203=M203,1,0)+IF(E203=M203,1,0)+IF(F203=M203,1,0)+IF(G203=M203,1,0)+IF(H203=M203,1,0)+IF(I203=M203,1,0)+IF(J203=M203,1,0)+IF(K203=M203,1,0)),0))</f>
        <v>0</v>
      </c>
      <c r="Q203" s="20">
        <v>0</v>
      </c>
      <c r="R203" s="23">
        <f>IF(T203&lt;1,0,N203*P203/N206)</f>
        <v>0</v>
      </c>
      <c r="S203" s="20">
        <v>0</v>
      </c>
      <c r="T203" s="3">
        <f>IF(SUM(B203:K204)&gt;0,1,10^(-5))</f>
        <v>1.0000000000000001E-5</v>
      </c>
      <c r="U203" s="1">
        <f>T203*U$1</f>
        <v>1E-4</v>
      </c>
    </row>
    <row r="204" spans="1:21" ht="18.75">
      <c r="A204" s="8" t="str">
        <f>A$4</f>
        <v>к-во "орлов" при 2-м  броске</v>
      </c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47" t="s">
        <v>56</v>
      </c>
      <c r="M204" s="47">
        <v>1</v>
      </c>
      <c r="N204" s="20">
        <f>IF(T203&lt;1,0,(IF(B203=M204,1,0)+IF(C203=M204,1,0)+IF(D203=M204,1,0)+IF(E203=M204,1,0)+IF(F203=M204,1,0)+IF(G203=M204,1,0)+IF(H203=M204,1,0)+IF(I203=M204,1,0)+IF(J203=M204,1,0)+IF(K203=M204,1,0))/U203)</f>
        <v>0</v>
      </c>
      <c r="O204" s="20">
        <v>0.5</v>
      </c>
      <c r="P204" s="23">
        <f>IF(T203&lt;1,0,IF(OR(B203=M204,C203=M204,D203=M204,E203=M204,F203=M204,G203=M204,H203=M204,I203=M204,J203=M204,K203=M204),(IF(AND(B203=M204,B206=1),1,0)+IF(AND(C203=M204,C206=1),1,0)+IF(AND(D203=M204,D206=1),1,0)+IF(AND(E203=M204,E206=1),1,0)+IF(AND(F203=M204,F206=1),1,0)+IF(AND(G203=M204,G206=1),1,0)+IF(AND(H203=M204,H206=1),1,0)+IF(AND(I203=M204,I206=1),1,0)+IF(AND(J203=M204,J206=1),1,0)+IF(AND(K203=M204,K206=1),1,0))/(IF(B203=M204,1,0)+IF(C203=M204,1,0)+IF(D203=M204,1,0)+IF(E203=M204,1,0)+IF(F203=M204,1,0)+IF(G203=M204,1,0)+IF(H203=M204,1,0)+IF(I203=M204,1,0)+IF(J203=M204,1,0)+IF(K203=M204,1,0)),0))</f>
        <v>0</v>
      </c>
      <c r="Q204" s="20">
        <f>3/4</f>
        <v>0.75</v>
      </c>
      <c r="R204" s="23">
        <f>IF(T203&lt;1,0,N204*P204/N206)</f>
        <v>0</v>
      </c>
      <c r="S204" s="20">
        <v>0.6</v>
      </c>
    </row>
    <row r="205" spans="1:21" ht="19.5" thickBot="1">
      <c r="A205" s="30" t="str">
        <f>A$5</f>
        <v>Число начисленных баллов</v>
      </c>
      <c r="B205" s="13">
        <f>2*B203+1*B204</f>
        <v>0</v>
      </c>
      <c r="C205" s="13">
        <f t="shared" ref="C205:K205" si="78">2*C203+1*C204</f>
        <v>0</v>
      </c>
      <c r="D205" s="13">
        <f t="shared" si="78"/>
        <v>0</v>
      </c>
      <c r="E205" s="13">
        <f t="shared" si="78"/>
        <v>0</v>
      </c>
      <c r="F205" s="13">
        <f t="shared" si="78"/>
        <v>0</v>
      </c>
      <c r="G205" s="13">
        <f t="shared" si="78"/>
        <v>0</v>
      </c>
      <c r="H205" s="13">
        <f t="shared" si="78"/>
        <v>0</v>
      </c>
      <c r="I205" s="13">
        <f t="shared" si="78"/>
        <v>0</v>
      </c>
      <c r="J205" s="13">
        <f t="shared" si="78"/>
        <v>0</v>
      </c>
      <c r="K205" s="13">
        <f t="shared" si="78"/>
        <v>0</v>
      </c>
      <c r="L205" s="47" t="s">
        <v>57</v>
      </c>
      <c r="M205" s="47">
        <v>0</v>
      </c>
      <c r="N205" s="21">
        <f>IF(T203&lt;1,0,(IF(B203=M205,1,0)+IF(C203=M205,1,0)+IF(D203=M205,1,0)+IF(E203=M205,1,0)+IF(F203=M205,1,0)+IF(G203=M205,1,0)+IF(H203=M205,1,0)+IF(I203=M205,1,0)+IF(J203=M205,1,0)+IF(K203=M205,1,0))/U203)</f>
        <v>0</v>
      </c>
      <c r="O205" s="21">
        <v>0.25</v>
      </c>
      <c r="P205" s="24">
        <f>IF(T203&lt;1,0,IF(OR(B203=M205,C203=M205,D203=M205,E203=M205,F203=M205,G203=M205,H203=M205,I203=M205,J203=M205,K203=M205),(IF(AND(B203=M205,B206=1),1,0)+IF(AND(C203=M205,C206=1),1,0)+IF(AND(D203=M205,D206=1),1,0)+IF(AND(E203=M205,E206=1),1,0)+IF(AND(F203=M205,F206=1),1,0)+IF(AND(G203=M205,G206=1),1,0)+IF(AND(H203=M205,H206=1),1,0)+IF(AND(I203=M205,I206=1),1,0)+IF(AND(J203=M205,J206=1),1,0)+IF(AND(K203=M205,K206=1),1,0))/(IF(B203=M205,1,0)+IF(C203=M205,1,0)+IF(D203=M205,1,0)+IF(E203=M205,1,0)+IF(F203=M205,1,0)+IF(G203=M205,1,0)+IF(H203=M205,1,0)+IF(I203=M205,1,0)+IF(J203=M205,1,0)+IF(K203=M205,1,0)),1))</f>
        <v>0</v>
      </c>
      <c r="Q205" s="21">
        <v>1</v>
      </c>
      <c r="R205" s="23">
        <f>IF(T203&lt;1,0,N205*P205/N206)</f>
        <v>0</v>
      </c>
      <c r="S205" s="21">
        <v>0.4</v>
      </c>
    </row>
    <row r="206" spans="1:21" ht="18.75">
      <c r="A206" s="31" t="str">
        <f>A$6</f>
        <v>1, если начислено &lt;4 баллов</v>
      </c>
      <c r="B206" s="18">
        <f>IF(B205&lt;4,1,0)</f>
        <v>1</v>
      </c>
      <c r="C206" s="18">
        <f t="shared" ref="C206:K206" si="79">IF(C205&lt;4,1,0)</f>
        <v>1</v>
      </c>
      <c r="D206" s="18">
        <f t="shared" si="79"/>
        <v>1</v>
      </c>
      <c r="E206" s="18">
        <f t="shared" si="79"/>
        <v>1</v>
      </c>
      <c r="F206" s="18">
        <f t="shared" si="79"/>
        <v>1</v>
      </c>
      <c r="G206" s="18">
        <f t="shared" si="79"/>
        <v>1</v>
      </c>
      <c r="H206" s="18">
        <f t="shared" si="79"/>
        <v>1</v>
      </c>
      <c r="I206" s="18">
        <f t="shared" si="79"/>
        <v>1</v>
      </c>
      <c r="J206" s="18">
        <f t="shared" si="79"/>
        <v>1</v>
      </c>
      <c r="K206" s="18">
        <f t="shared" si="79"/>
        <v>1</v>
      </c>
      <c r="L206" s="2"/>
      <c r="M206" s="2"/>
      <c r="N206" s="22">
        <f>IF(T203&lt;1,0,SUM(B206:K206)/(10*T203))</f>
        <v>0</v>
      </c>
      <c r="O206" s="22">
        <v>0.625</v>
      </c>
      <c r="P206" s="35"/>
      <c r="Q206" s="35"/>
      <c r="R206" s="35"/>
      <c r="S206" s="35"/>
    </row>
    <row r="207" spans="1:21" ht="19.5" thickBot="1">
      <c r="A207" s="9">
        <f>A$7</f>
        <v>0</v>
      </c>
      <c r="B207" s="14"/>
      <c r="C207" s="19"/>
      <c r="D207" s="19"/>
      <c r="E207" s="19"/>
      <c r="F207" s="19"/>
      <c r="G207" s="19"/>
      <c r="H207" s="19"/>
      <c r="I207" s="19"/>
      <c r="J207" s="19"/>
      <c r="K207" s="15"/>
      <c r="L207" s="2"/>
      <c r="M207" s="2"/>
      <c r="N207" s="26" t="s">
        <v>62</v>
      </c>
      <c r="O207" s="27" t="s">
        <v>60</v>
      </c>
      <c r="P207" s="36"/>
      <c r="Q207" s="36"/>
      <c r="R207" s="36"/>
      <c r="S207" s="37"/>
    </row>
    <row r="208" spans="1:21" ht="18.75">
      <c r="A208" s="41">
        <f>'[1]Название и список группы'!A27</f>
        <v>0</v>
      </c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32"/>
      <c r="M208" s="32"/>
      <c r="N208" s="40">
        <f>'[1]Название и список группы'!B27</f>
        <v>0</v>
      </c>
      <c r="O208" s="40"/>
      <c r="P208" s="40"/>
      <c r="Q208" s="40"/>
      <c r="R208" s="40"/>
      <c r="S208" s="40"/>
      <c r="T208" s="40"/>
      <c r="U208" s="40"/>
    </row>
    <row r="209" spans="1:21" ht="19.5" thickBot="1">
      <c r="A209" s="32"/>
      <c r="B209" s="48" t="s">
        <v>54</v>
      </c>
      <c r="C209" s="48"/>
      <c r="D209" s="48"/>
      <c r="E209" s="48"/>
      <c r="F209" s="48"/>
      <c r="G209" s="48"/>
      <c r="H209" s="48"/>
      <c r="I209" s="48"/>
      <c r="J209" s="48"/>
      <c r="K209" s="48"/>
      <c r="L209" s="32"/>
      <c r="M209" s="32"/>
      <c r="N209" s="43" t="s">
        <v>68</v>
      </c>
      <c r="O209" s="43"/>
      <c r="P209" s="43"/>
      <c r="Q209" s="43"/>
      <c r="R209" s="43"/>
      <c r="S209" s="43"/>
      <c r="T209" s="33"/>
      <c r="U209" s="33"/>
    </row>
    <row r="210" spans="1:21">
      <c r="B210" s="49">
        <f>B202</f>
        <v>1</v>
      </c>
      <c r="C210" s="49">
        <f t="shared" ref="C210:K210" si="80">C202</f>
        <v>2</v>
      </c>
      <c r="D210" s="49">
        <f t="shared" si="80"/>
        <v>3</v>
      </c>
      <c r="E210" s="49">
        <f t="shared" si="80"/>
        <v>4</v>
      </c>
      <c r="F210" s="49">
        <f t="shared" si="80"/>
        <v>5</v>
      </c>
      <c r="G210" s="49">
        <f t="shared" si="80"/>
        <v>6</v>
      </c>
      <c r="H210" s="49">
        <f t="shared" si="80"/>
        <v>7</v>
      </c>
      <c r="I210" s="49">
        <f t="shared" si="80"/>
        <v>8</v>
      </c>
      <c r="J210" s="49">
        <f t="shared" si="80"/>
        <v>9</v>
      </c>
      <c r="K210" s="49">
        <f t="shared" si="80"/>
        <v>10</v>
      </c>
      <c r="L210" s="45"/>
      <c r="M210" s="45"/>
      <c r="N210" s="28" t="s">
        <v>61</v>
      </c>
      <c r="O210" s="28" t="s">
        <v>59</v>
      </c>
      <c r="P210" s="29" t="s">
        <v>63</v>
      </c>
      <c r="Q210" s="28" t="s">
        <v>64</v>
      </c>
      <c r="R210" s="29" t="s">
        <v>65</v>
      </c>
      <c r="S210" s="28" t="s">
        <v>66</v>
      </c>
      <c r="T210" s="11" t="s">
        <v>1</v>
      </c>
      <c r="U210" s="7" t="s">
        <v>58</v>
      </c>
    </row>
    <row r="211" spans="1:21" ht="18.75">
      <c r="A211" s="8" t="str">
        <f>A$3</f>
        <v>к-во "орлов" при1-м  броске</v>
      </c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47" t="s">
        <v>55</v>
      </c>
      <c r="M211" s="47">
        <v>2</v>
      </c>
      <c r="N211" s="20">
        <f>IF(T211&lt;1,0,(IF(B211=M211,1,0)+IF(C211=M211,1,0)+IF(D211=M211,1,0)+IF(E211=M211,1,0)+IF(F211=M211,1,0)+IF(G211=M211,1,0)+IF(H211=M211,1,0)+IF(I211=M211,1,0)+IF(J211=M211,1,0)+IF(K211=M211,1,0))/U211)</f>
        <v>0</v>
      </c>
      <c r="O211" s="20">
        <v>0.25</v>
      </c>
      <c r="P211" s="23">
        <f>IF(T211&lt;1,0,IF(OR(B211=M211,C211=M211,D211=M211,E211=M211,F211=M211,G211=M211,H211=M211,I211=M211,J211=M211,K211=M211),(IF(AND(B211=M211,B214=1),1,0)+IF(AND(C211=M211,C214=1),1,0)+IF(AND(D211=M211,D214=1),1,0)+IF(AND(E211=M211,E214=1),1,0)+IF(AND(F211=M211,F214=1),1,0)+IF(AND(G211=M211,G214=1),1,0)+IF(AND(H211=M211,H214=1),1,0)+IF(AND(I211=M211,I214=1),1,0)+IF(AND(J211=M211,J214=1),1,0)+IF(AND(K211=M211,K214=1),1,0))/(IF(B211=M211,1,0)+IF(C211=M211,1,0)+IF(D211=M211,1,0)+IF(E211=M211,1,0)+IF(F211=M211,1,0)+IF(G211=M211,1,0)+IF(H211=M211,1,0)+IF(I211=M211,1,0)+IF(J211=M211,1,0)+IF(K211=M211,1,0)),0))</f>
        <v>0</v>
      </c>
      <c r="Q211" s="20">
        <v>0</v>
      </c>
      <c r="R211" s="23">
        <f>IF(T211&lt;1,0,N211*P211/N214)</f>
        <v>0</v>
      </c>
      <c r="S211" s="20">
        <v>0</v>
      </c>
      <c r="T211" s="3">
        <f>IF(SUM(B211:K212)&gt;0,1,10^(-5))</f>
        <v>1.0000000000000001E-5</v>
      </c>
      <c r="U211" s="1">
        <f>T211*U$1</f>
        <v>1E-4</v>
      </c>
    </row>
    <row r="212" spans="1:21" ht="18.75">
      <c r="A212" s="8" t="str">
        <f>A$4</f>
        <v>к-во "орлов" при 2-м  броске</v>
      </c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47" t="s">
        <v>56</v>
      </c>
      <c r="M212" s="47">
        <v>1</v>
      </c>
      <c r="N212" s="20">
        <f>IF(T211&lt;1,0,(IF(B211=M212,1,0)+IF(C211=M212,1,0)+IF(D211=M212,1,0)+IF(E211=M212,1,0)+IF(F211=M212,1,0)+IF(G211=M212,1,0)+IF(H211=M212,1,0)+IF(I211=M212,1,0)+IF(J211=M212,1,0)+IF(K211=M212,1,0))/U211)</f>
        <v>0</v>
      </c>
      <c r="O212" s="20">
        <v>0.5</v>
      </c>
      <c r="P212" s="23">
        <f>IF(T211&lt;1,0,IF(OR(B211=M212,C211=M212,D211=M212,E211=M212,F211=M212,G211=M212,H211=M212,I211=M212,J211=M212,K211=M212),(IF(AND(B211=M212,B214=1),1,0)+IF(AND(C211=M212,C214=1),1,0)+IF(AND(D211=M212,D214=1),1,0)+IF(AND(E211=M212,E214=1),1,0)+IF(AND(F211=M212,F214=1),1,0)+IF(AND(G211=M212,G214=1),1,0)+IF(AND(H211=M212,H214=1),1,0)+IF(AND(I211=M212,I214=1),1,0)+IF(AND(J211=M212,J214=1),1,0)+IF(AND(K211=M212,K214=1),1,0))/(IF(B211=M212,1,0)+IF(C211=M212,1,0)+IF(D211=M212,1,0)+IF(E211=M212,1,0)+IF(F211=M212,1,0)+IF(G211=M212,1,0)+IF(H211=M212,1,0)+IF(I211=M212,1,0)+IF(J211=M212,1,0)+IF(K211=M212,1,0)),0))</f>
        <v>0</v>
      </c>
      <c r="Q212" s="20">
        <f>3/4</f>
        <v>0.75</v>
      </c>
      <c r="R212" s="23">
        <f>IF(T211&lt;1,0,N212*P212/N214)</f>
        <v>0</v>
      </c>
      <c r="S212" s="20">
        <v>0.6</v>
      </c>
    </row>
    <row r="213" spans="1:21" ht="19.5" thickBot="1">
      <c r="A213" s="30" t="str">
        <f>A$5</f>
        <v>Число начисленных баллов</v>
      </c>
      <c r="B213" s="13">
        <f>2*B211+1*B212</f>
        <v>0</v>
      </c>
      <c r="C213" s="13">
        <f t="shared" ref="C213:K213" si="81">2*C211+1*C212</f>
        <v>0</v>
      </c>
      <c r="D213" s="13">
        <f t="shared" si="81"/>
        <v>0</v>
      </c>
      <c r="E213" s="13">
        <f t="shared" si="81"/>
        <v>0</v>
      </c>
      <c r="F213" s="13">
        <f t="shared" si="81"/>
        <v>0</v>
      </c>
      <c r="G213" s="13">
        <f t="shared" si="81"/>
        <v>0</v>
      </c>
      <c r="H213" s="13">
        <f t="shared" si="81"/>
        <v>0</v>
      </c>
      <c r="I213" s="13">
        <f t="shared" si="81"/>
        <v>0</v>
      </c>
      <c r="J213" s="13">
        <f t="shared" si="81"/>
        <v>0</v>
      </c>
      <c r="K213" s="13">
        <f t="shared" si="81"/>
        <v>0</v>
      </c>
      <c r="L213" s="47" t="s">
        <v>57</v>
      </c>
      <c r="M213" s="47">
        <v>0</v>
      </c>
      <c r="N213" s="21">
        <f>IF(T211&lt;1,0,(IF(B211=M213,1,0)+IF(C211=M213,1,0)+IF(D211=M213,1,0)+IF(E211=M213,1,0)+IF(F211=M213,1,0)+IF(G211=M213,1,0)+IF(H211=M213,1,0)+IF(I211=M213,1,0)+IF(J211=M213,1,0)+IF(K211=M213,1,0))/U211)</f>
        <v>0</v>
      </c>
      <c r="O213" s="21">
        <v>0.25</v>
      </c>
      <c r="P213" s="24">
        <f>IF(T211&lt;1,0,IF(OR(B211=M213,C211=M213,D211=M213,E211=M213,F211=M213,G211=M213,H211=M213,I211=M213,J211=M213,K211=M213),(IF(AND(B211=M213,B214=1),1,0)+IF(AND(C211=M213,C214=1),1,0)+IF(AND(D211=M213,D214=1),1,0)+IF(AND(E211=M213,E214=1),1,0)+IF(AND(F211=M213,F214=1),1,0)+IF(AND(G211=M213,G214=1),1,0)+IF(AND(H211=M213,H214=1),1,0)+IF(AND(I211=M213,I214=1),1,0)+IF(AND(J211=M213,J214=1),1,0)+IF(AND(K211=M213,K214=1),1,0))/(IF(B211=M213,1,0)+IF(C211=M213,1,0)+IF(D211=M213,1,0)+IF(E211=M213,1,0)+IF(F211=M213,1,0)+IF(G211=M213,1,0)+IF(H211=M213,1,0)+IF(I211=M213,1,0)+IF(J211=M213,1,0)+IF(K211=M213,1,0)),1))</f>
        <v>0</v>
      </c>
      <c r="Q213" s="21">
        <v>1</v>
      </c>
      <c r="R213" s="23">
        <f>IF(T211&lt;1,0,N213*P213/N214)</f>
        <v>0</v>
      </c>
      <c r="S213" s="21">
        <v>0.4</v>
      </c>
    </row>
    <row r="214" spans="1:21" ht="18.75">
      <c r="A214" s="31" t="str">
        <f>A$6</f>
        <v>1, если начислено &lt;4 баллов</v>
      </c>
      <c r="B214" s="18">
        <f>IF(B213&lt;4,1,0)</f>
        <v>1</v>
      </c>
      <c r="C214" s="18">
        <f t="shared" ref="C214:K214" si="82">IF(C213&lt;4,1,0)</f>
        <v>1</v>
      </c>
      <c r="D214" s="18">
        <f t="shared" si="82"/>
        <v>1</v>
      </c>
      <c r="E214" s="18">
        <f t="shared" si="82"/>
        <v>1</v>
      </c>
      <c r="F214" s="18">
        <f t="shared" si="82"/>
        <v>1</v>
      </c>
      <c r="G214" s="18">
        <f t="shared" si="82"/>
        <v>1</v>
      </c>
      <c r="H214" s="18">
        <f t="shared" si="82"/>
        <v>1</v>
      </c>
      <c r="I214" s="18">
        <f t="shared" si="82"/>
        <v>1</v>
      </c>
      <c r="J214" s="18">
        <f t="shared" si="82"/>
        <v>1</v>
      </c>
      <c r="K214" s="18">
        <f t="shared" si="82"/>
        <v>1</v>
      </c>
      <c r="L214" s="2"/>
      <c r="M214" s="2"/>
      <c r="N214" s="22">
        <f>IF(T211&lt;1,0,SUM(B214:K214)/(10*T211))</f>
        <v>0</v>
      </c>
      <c r="O214" s="22">
        <v>0.625</v>
      </c>
      <c r="P214" s="35"/>
      <c r="Q214" s="35"/>
      <c r="R214" s="35"/>
      <c r="S214" s="35"/>
    </row>
    <row r="215" spans="1:21" ht="19.5" thickBot="1">
      <c r="A215" s="9">
        <f>A$7</f>
        <v>0</v>
      </c>
      <c r="B215" s="14"/>
      <c r="C215" s="19"/>
      <c r="D215" s="19"/>
      <c r="E215" s="19"/>
      <c r="F215" s="19"/>
      <c r="G215" s="19"/>
      <c r="H215" s="19"/>
      <c r="I215" s="19"/>
      <c r="J215" s="19"/>
      <c r="K215" s="15"/>
      <c r="L215" s="2"/>
      <c r="M215" s="2"/>
      <c r="N215" s="26" t="s">
        <v>62</v>
      </c>
      <c r="O215" s="27" t="s">
        <v>60</v>
      </c>
      <c r="P215" s="36"/>
      <c r="Q215" s="36"/>
      <c r="R215" s="36"/>
      <c r="S215" s="37"/>
    </row>
    <row r="216" spans="1:21" ht="18.75">
      <c r="A216" s="41">
        <f>'[1]Название и список группы'!A28</f>
        <v>0</v>
      </c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32"/>
      <c r="M216" s="32"/>
      <c r="N216" s="40">
        <f>'[1]Название и список группы'!B28</f>
        <v>0</v>
      </c>
      <c r="O216" s="40"/>
      <c r="P216" s="40"/>
      <c r="Q216" s="40"/>
      <c r="R216" s="40"/>
      <c r="S216" s="40"/>
      <c r="T216" s="40"/>
      <c r="U216" s="40"/>
    </row>
    <row r="217" spans="1:21" ht="19.5" thickBot="1">
      <c r="A217" s="32"/>
      <c r="B217" s="48" t="s">
        <v>54</v>
      </c>
      <c r="C217" s="48"/>
      <c r="D217" s="48"/>
      <c r="E217" s="48"/>
      <c r="F217" s="48"/>
      <c r="G217" s="48"/>
      <c r="H217" s="48"/>
      <c r="I217" s="48"/>
      <c r="J217" s="48"/>
      <c r="K217" s="48"/>
      <c r="L217" s="32"/>
      <c r="M217" s="32"/>
      <c r="N217" s="43" t="s">
        <v>68</v>
      </c>
      <c r="O217" s="43"/>
      <c r="P217" s="43"/>
      <c r="Q217" s="43"/>
      <c r="R217" s="43"/>
      <c r="S217" s="43"/>
      <c r="T217" s="33"/>
      <c r="U217" s="33"/>
    </row>
    <row r="218" spans="1:21">
      <c r="B218" s="49">
        <f>B210</f>
        <v>1</v>
      </c>
      <c r="C218" s="49">
        <f t="shared" ref="C218:K218" si="83">C210</f>
        <v>2</v>
      </c>
      <c r="D218" s="49">
        <f t="shared" si="83"/>
        <v>3</v>
      </c>
      <c r="E218" s="49">
        <f t="shared" si="83"/>
        <v>4</v>
      </c>
      <c r="F218" s="49">
        <f t="shared" si="83"/>
        <v>5</v>
      </c>
      <c r="G218" s="49">
        <f t="shared" si="83"/>
        <v>6</v>
      </c>
      <c r="H218" s="49">
        <f t="shared" si="83"/>
        <v>7</v>
      </c>
      <c r="I218" s="49">
        <f t="shared" si="83"/>
        <v>8</v>
      </c>
      <c r="J218" s="49">
        <f t="shared" si="83"/>
        <v>9</v>
      </c>
      <c r="K218" s="49">
        <f t="shared" si="83"/>
        <v>10</v>
      </c>
      <c r="L218" s="45"/>
      <c r="M218" s="45"/>
      <c r="N218" s="28" t="s">
        <v>61</v>
      </c>
      <c r="O218" s="28" t="s">
        <v>59</v>
      </c>
      <c r="P218" s="29" t="s">
        <v>63</v>
      </c>
      <c r="Q218" s="28" t="s">
        <v>64</v>
      </c>
      <c r="R218" s="29" t="s">
        <v>65</v>
      </c>
      <c r="S218" s="28" t="s">
        <v>66</v>
      </c>
      <c r="T218" s="11" t="s">
        <v>1</v>
      </c>
      <c r="U218" s="7" t="s">
        <v>58</v>
      </c>
    </row>
    <row r="219" spans="1:21" ht="18.75">
      <c r="A219" s="8" t="str">
        <f>A$3</f>
        <v>к-во "орлов" при1-м  броске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47" t="s">
        <v>55</v>
      </c>
      <c r="M219" s="47">
        <v>2</v>
      </c>
      <c r="N219" s="20">
        <f>IF(T219&lt;1,0,(IF(B219=M219,1,0)+IF(C219=M219,1,0)+IF(D219=M219,1,0)+IF(E219=M219,1,0)+IF(F219=M219,1,0)+IF(G219=M219,1,0)+IF(H219=M219,1,0)+IF(I219=M219,1,0)+IF(J219=M219,1,0)+IF(K219=M219,1,0))/U219)</f>
        <v>0</v>
      </c>
      <c r="O219" s="20">
        <v>0.25</v>
      </c>
      <c r="P219" s="23">
        <f>IF(T219&lt;1,0,IF(OR(B219=M219,C219=M219,D219=M219,E219=M219,F219=M219,G219=M219,H219=M219,I219=M219,J219=M219,K219=M219),(IF(AND(B219=M219,B222=1),1,0)+IF(AND(C219=M219,C222=1),1,0)+IF(AND(D219=M219,D222=1),1,0)+IF(AND(E219=M219,E222=1),1,0)+IF(AND(F219=M219,F222=1),1,0)+IF(AND(G219=M219,G222=1),1,0)+IF(AND(H219=M219,H222=1),1,0)+IF(AND(I219=M219,I222=1),1,0)+IF(AND(J219=M219,J222=1),1,0)+IF(AND(K219=M219,K222=1),1,0))/(IF(B219=M219,1,0)+IF(C219=M219,1,0)+IF(D219=M219,1,0)+IF(E219=M219,1,0)+IF(F219=M219,1,0)+IF(G219=M219,1,0)+IF(H219=M219,1,0)+IF(I219=M219,1,0)+IF(J219=M219,1,0)+IF(K219=M219,1,0)),0))</f>
        <v>0</v>
      </c>
      <c r="Q219" s="20">
        <v>0</v>
      </c>
      <c r="R219" s="23">
        <f>IF(T219&lt;1,0,N219*P219/N222)</f>
        <v>0</v>
      </c>
      <c r="S219" s="20">
        <v>0</v>
      </c>
      <c r="T219" s="3">
        <f>IF(SUM(B219:K220)&gt;0,1,10^(-5))</f>
        <v>1.0000000000000001E-5</v>
      </c>
      <c r="U219" s="1">
        <f>T219*U$1</f>
        <v>1E-4</v>
      </c>
    </row>
    <row r="220" spans="1:21" ht="18.75">
      <c r="A220" s="8" t="str">
        <f>A$4</f>
        <v>к-во "орлов" при 2-м  броске</v>
      </c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47" t="s">
        <v>56</v>
      </c>
      <c r="M220" s="47">
        <v>1</v>
      </c>
      <c r="N220" s="20">
        <f>IF(T219&lt;1,0,(IF(B219=M220,1,0)+IF(C219=M220,1,0)+IF(D219=M220,1,0)+IF(E219=M220,1,0)+IF(F219=M220,1,0)+IF(G219=M220,1,0)+IF(H219=M220,1,0)+IF(I219=M220,1,0)+IF(J219=M220,1,0)+IF(K219=M220,1,0))/U219)</f>
        <v>0</v>
      </c>
      <c r="O220" s="20">
        <v>0.5</v>
      </c>
      <c r="P220" s="23">
        <f>IF(T219&lt;1,0,IF(OR(B219=M220,C219=M220,D219=M220,E219=M220,F219=M220,G219=M220,H219=M220,I219=M220,J219=M220,K219=M220),(IF(AND(B219=M220,B222=1),1,0)+IF(AND(C219=M220,C222=1),1,0)+IF(AND(D219=M220,D222=1),1,0)+IF(AND(E219=M220,E222=1),1,0)+IF(AND(F219=M220,F222=1),1,0)+IF(AND(G219=M220,G222=1),1,0)+IF(AND(H219=M220,H222=1),1,0)+IF(AND(I219=M220,I222=1),1,0)+IF(AND(J219=M220,J222=1),1,0)+IF(AND(K219=M220,K222=1),1,0))/(IF(B219=M220,1,0)+IF(C219=M220,1,0)+IF(D219=M220,1,0)+IF(E219=M220,1,0)+IF(F219=M220,1,0)+IF(G219=M220,1,0)+IF(H219=M220,1,0)+IF(I219=M220,1,0)+IF(J219=M220,1,0)+IF(K219=M220,1,0)),0))</f>
        <v>0</v>
      </c>
      <c r="Q220" s="20">
        <f>3/4</f>
        <v>0.75</v>
      </c>
      <c r="R220" s="23">
        <f>IF(T219&lt;1,0,N220*P220/N222)</f>
        <v>0</v>
      </c>
      <c r="S220" s="20">
        <v>0.6</v>
      </c>
    </row>
    <row r="221" spans="1:21" ht="19.5" thickBot="1">
      <c r="A221" s="30" t="str">
        <f>A$5</f>
        <v>Число начисленных баллов</v>
      </c>
      <c r="B221" s="13">
        <f>2*B219+1*B220</f>
        <v>0</v>
      </c>
      <c r="C221" s="13">
        <f t="shared" ref="C221:K221" si="84">2*C219+1*C220</f>
        <v>0</v>
      </c>
      <c r="D221" s="13">
        <f t="shared" si="84"/>
        <v>0</v>
      </c>
      <c r="E221" s="13">
        <f t="shared" si="84"/>
        <v>0</v>
      </c>
      <c r="F221" s="13">
        <f t="shared" si="84"/>
        <v>0</v>
      </c>
      <c r="G221" s="13">
        <f t="shared" si="84"/>
        <v>0</v>
      </c>
      <c r="H221" s="13">
        <f t="shared" si="84"/>
        <v>0</v>
      </c>
      <c r="I221" s="13">
        <f t="shared" si="84"/>
        <v>0</v>
      </c>
      <c r="J221" s="13">
        <f t="shared" si="84"/>
        <v>0</v>
      </c>
      <c r="K221" s="13">
        <f t="shared" si="84"/>
        <v>0</v>
      </c>
      <c r="L221" s="47" t="s">
        <v>57</v>
      </c>
      <c r="M221" s="47">
        <v>0</v>
      </c>
      <c r="N221" s="21">
        <f>IF(T219&lt;1,0,(IF(B219=M221,1,0)+IF(C219=M221,1,0)+IF(D219=M221,1,0)+IF(E219=M221,1,0)+IF(F219=M221,1,0)+IF(G219=M221,1,0)+IF(H219=M221,1,0)+IF(I219=M221,1,0)+IF(J219=M221,1,0)+IF(K219=M221,1,0))/U219)</f>
        <v>0</v>
      </c>
      <c r="O221" s="21">
        <v>0.25</v>
      </c>
      <c r="P221" s="24">
        <f>IF(T219&lt;1,0,IF(OR(B219=M221,C219=M221,D219=M221,E219=M221,F219=M221,G219=M221,H219=M221,I219=M221,J219=M221,K219=M221),(IF(AND(B219=M221,B222=1),1,0)+IF(AND(C219=M221,C222=1),1,0)+IF(AND(D219=M221,D222=1),1,0)+IF(AND(E219=M221,E222=1),1,0)+IF(AND(F219=M221,F222=1),1,0)+IF(AND(G219=M221,G222=1),1,0)+IF(AND(H219=M221,H222=1),1,0)+IF(AND(I219=M221,I222=1),1,0)+IF(AND(J219=M221,J222=1),1,0)+IF(AND(K219=M221,K222=1),1,0))/(IF(B219=M221,1,0)+IF(C219=M221,1,0)+IF(D219=M221,1,0)+IF(E219=M221,1,0)+IF(F219=M221,1,0)+IF(G219=M221,1,0)+IF(H219=M221,1,0)+IF(I219=M221,1,0)+IF(J219=M221,1,0)+IF(K219=M221,1,0)),1))</f>
        <v>0</v>
      </c>
      <c r="Q221" s="21">
        <v>1</v>
      </c>
      <c r="R221" s="23">
        <f>IF(T219&lt;1,0,N221*P221/N222)</f>
        <v>0</v>
      </c>
      <c r="S221" s="21">
        <v>0.4</v>
      </c>
    </row>
    <row r="222" spans="1:21" ht="18.75">
      <c r="A222" s="31" t="str">
        <f>A$6</f>
        <v>1, если начислено &lt;4 баллов</v>
      </c>
      <c r="B222" s="18">
        <f>IF(B221&lt;4,1,0)</f>
        <v>1</v>
      </c>
      <c r="C222" s="18">
        <f t="shared" ref="C222:K222" si="85">IF(C221&lt;4,1,0)</f>
        <v>1</v>
      </c>
      <c r="D222" s="18">
        <f t="shared" si="85"/>
        <v>1</v>
      </c>
      <c r="E222" s="18">
        <f t="shared" si="85"/>
        <v>1</v>
      </c>
      <c r="F222" s="18">
        <f t="shared" si="85"/>
        <v>1</v>
      </c>
      <c r="G222" s="18">
        <f t="shared" si="85"/>
        <v>1</v>
      </c>
      <c r="H222" s="18">
        <f t="shared" si="85"/>
        <v>1</v>
      </c>
      <c r="I222" s="18">
        <f t="shared" si="85"/>
        <v>1</v>
      </c>
      <c r="J222" s="18">
        <f t="shared" si="85"/>
        <v>1</v>
      </c>
      <c r="K222" s="18">
        <f t="shared" si="85"/>
        <v>1</v>
      </c>
      <c r="L222" s="2"/>
      <c r="M222" s="2"/>
      <c r="N222" s="22">
        <f>IF(T219&lt;1,0,SUM(B222:K222)/(10*T219))</f>
        <v>0</v>
      </c>
      <c r="O222" s="22">
        <v>0.625</v>
      </c>
      <c r="P222" s="35"/>
      <c r="Q222" s="35"/>
      <c r="R222" s="35"/>
      <c r="S222" s="35"/>
    </row>
    <row r="223" spans="1:21" ht="19.5" thickBot="1">
      <c r="A223" s="9">
        <f>A$7</f>
        <v>0</v>
      </c>
      <c r="B223" s="14"/>
      <c r="C223" s="19"/>
      <c r="D223" s="19"/>
      <c r="E223" s="19"/>
      <c r="F223" s="19"/>
      <c r="G223" s="19"/>
      <c r="H223" s="19"/>
      <c r="I223" s="19"/>
      <c r="J223" s="19"/>
      <c r="K223" s="15"/>
      <c r="L223" s="2"/>
      <c r="M223" s="2"/>
      <c r="N223" s="26" t="s">
        <v>62</v>
      </c>
      <c r="O223" s="27" t="s">
        <v>60</v>
      </c>
      <c r="P223" s="36"/>
      <c r="Q223" s="36"/>
      <c r="R223" s="36"/>
      <c r="S223" s="37"/>
    </row>
    <row r="224" spans="1:21" ht="18.75">
      <c r="A224" s="41">
        <f>'[1]Название и список группы'!A29</f>
        <v>0</v>
      </c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32"/>
      <c r="M224" s="32"/>
      <c r="N224" s="40">
        <f>'[1]Название и список группы'!B29</f>
        <v>0</v>
      </c>
      <c r="O224" s="40"/>
      <c r="P224" s="40"/>
      <c r="Q224" s="40"/>
      <c r="R224" s="40"/>
      <c r="S224" s="40"/>
      <c r="T224" s="40"/>
      <c r="U224" s="40"/>
    </row>
    <row r="225" spans="1:21" ht="19.5" thickBot="1">
      <c r="A225" s="32"/>
      <c r="B225" s="48" t="s">
        <v>54</v>
      </c>
      <c r="C225" s="48"/>
      <c r="D225" s="48"/>
      <c r="E225" s="48"/>
      <c r="F225" s="48"/>
      <c r="G225" s="48"/>
      <c r="H225" s="48"/>
      <c r="I225" s="48"/>
      <c r="J225" s="48"/>
      <c r="K225" s="48"/>
      <c r="L225" s="32"/>
      <c r="M225" s="32"/>
      <c r="N225" s="43" t="s">
        <v>68</v>
      </c>
      <c r="O225" s="43"/>
      <c r="P225" s="43"/>
      <c r="Q225" s="43"/>
      <c r="R225" s="43"/>
      <c r="S225" s="43"/>
      <c r="T225" s="33"/>
      <c r="U225" s="33"/>
    </row>
    <row r="226" spans="1:21">
      <c r="B226" s="49">
        <f>B218</f>
        <v>1</v>
      </c>
      <c r="C226" s="49">
        <f t="shared" ref="C226:K226" si="86">C218</f>
        <v>2</v>
      </c>
      <c r="D226" s="49">
        <f t="shared" si="86"/>
        <v>3</v>
      </c>
      <c r="E226" s="49">
        <f t="shared" si="86"/>
        <v>4</v>
      </c>
      <c r="F226" s="49">
        <f t="shared" si="86"/>
        <v>5</v>
      </c>
      <c r="G226" s="49">
        <f t="shared" si="86"/>
        <v>6</v>
      </c>
      <c r="H226" s="49">
        <f t="shared" si="86"/>
        <v>7</v>
      </c>
      <c r="I226" s="49">
        <f t="shared" si="86"/>
        <v>8</v>
      </c>
      <c r="J226" s="49">
        <f t="shared" si="86"/>
        <v>9</v>
      </c>
      <c r="K226" s="49">
        <f t="shared" si="86"/>
        <v>10</v>
      </c>
      <c r="L226" s="45"/>
      <c r="M226" s="45"/>
      <c r="N226" s="28" t="s">
        <v>61</v>
      </c>
      <c r="O226" s="28" t="s">
        <v>59</v>
      </c>
      <c r="P226" s="29" t="s">
        <v>63</v>
      </c>
      <c r="Q226" s="28" t="s">
        <v>64</v>
      </c>
      <c r="R226" s="29" t="s">
        <v>65</v>
      </c>
      <c r="S226" s="28" t="s">
        <v>66</v>
      </c>
      <c r="T226" s="11" t="s">
        <v>1</v>
      </c>
      <c r="U226" s="7" t="s">
        <v>58</v>
      </c>
    </row>
    <row r="227" spans="1:21" ht="18.75">
      <c r="A227" s="8" t="str">
        <f>A$3</f>
        <v>к-во "орлов" при1-м  броске</v>
      </c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47" t="s">
        <v>55</v>
      </c>
      <c r="M227" s="47">
        <v>2</v>
      </c>
      <c r="N227" s="20">
        <f>IF(T227&lt;1,0,(IF(B227=M227,1,0)+IF(C227=M227,1,0)+IF(D227=M227,1,0)+IF(E227=M227,1,0)+IF(F227=M227,1,0)+IF(G227=M227,1,0)+IF(H227=M227,1,0)+IF(I227=M227,1,0)+IF(J227=M227,1,0)+IF(K227=M227,1,0))/U227)</f>
        <v>0</v>
      </c>
      <c r="O227" s="20">
        <v>0.25</v>
      </c>
      <c r="P227" s="23">
        <f>IF(T227&lt;1,0,IF(OR(B227=M227,C227=M227,D227=M227,E227=M227,F227=M227,G227=M227,H227=M227,I227=M227,J227=M227,K227=M227),(IF(AND(B227=M227,B230=1),1,0)+IF(AND(C227=M227,C230=1),1,0)+IF(AND(D227=M227,D230=1),1,0)+IF(AND(E227=M227,E230=1),1,0)+IF(AND(F227=M227,F230=1),1,0)+IF(AND(G227=M227,G230=1),1,0)+IF(AND(H227=M227,H230=1),1,0)+IF(AND(I227=M227,I230=1),1,0)+IF(AND(J227=M227,J230=1),1,0)+IF(AND(K227=M227,K230=1),1,0))/(IF(B227=M227,1,0)+IF(C227=M227,1,0)+IF(D227=M227,1,0)+IF(E227=M227,1,0)+IF(F227=M227,1,0)+IF(G227=M227,1,0)+IF(H227=M227,1,0)+IF(I227=M227,1,0)+IF(J227=M227,1,0)+IF(K227=M227,1,0)),0))</f>
        <v>0</v>
      </c>
      <c r="Q227" s="20">
        <v>0</v>
      </c>
      <c r="R227" s="23">
        <f>IF(T227&lt;1,0,N227*P227/N230)</f>
        <v>0</v>
      </c>
      <c r="S227" s="20">
        <v>0</v>
      </c>
      <c r="T227" s="3">
        <f>IF(SUM(B227:K228)&gt;0,1,10^(-5))</f>
        <v>1.0000000000000001E-5</v>
      </c>
      <c r="U227" s="1">
        <f>T227*U$1</f>
        <v>1E-4</v>
      </c>
    </row>
    <row r="228" spans="1:21" ht="18.75">
      <c r="A228" s="8" t="str">
        <f>A$4</f>
        <v>к-во "орлов" при 2-м  броске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47" t="s">
        <v>56</v>
      </c>
      <c r="M228" s="47">
        <v>1</v>
      </c>
      <c r="N228" s="20">
        <f>IF(T227&lt;1,0,(IF(B227=M228,1,0)+IF(C227=M228,1,0)+IF(D227=M228,1,0)+IF(E227=M228,1,0)+IF(F227=M228,1,0)+IF(G227=M228,1,0)+IF(H227=M228,1,0)+IF(I227=M228,1,0)+IF(J227=M228,1,0)+IF(K227=M228,1,0))/U227)</f>
        <v>0</v>
      </c>
      <c r="O228" s="20">
        <v>0.5</v>
      </c>
      <c r="P228" s="23">
        <f>IF(T227&lt;1,0,IF(OR(B227=M228,C227=M228,D227=M228,E227=M228,F227=M228,G227=M228,H227=M228,I227=M228,J227=M228,K227=M228),(IF(AND(B227=M228,B230=1),1,0)+IF(AND(C227=M228,C230=1),1,0)+IF(AND(D227=M228,D230=1),1,0)+IF(AND(E227=M228,E230=1),1,0)+IF(AND(F227=M228,F230=1),1,0)+IF(AND(G227=M228,G230=1),1,0)+IF(AND(H227=M228,H230=1),1,0)+IF(AND(I227=M228,I230=1),1,0)+IF(AND(J227=M228,J230=1),1,0)+IF(AND(K227=M228,K230=1),1,0))/(IF(B227=M228,1,0)+IF(C227=M228,1,0)+IF(D227=M228,1,0)+IF(E227=M228,1,0)+IF(F227=M228,1,0)+IF(G227=M228,1,0)+IF(H227=M228,1,0)+IF(I227=M228,1,0)+IF(J227=M228,1,0)+IF(K227=M228,1,0)),0))</f>
        <v>0</v>
      </c>
      <c r="Q228" s="20">
        <f>3/4</f>
        <v>0.75</v>
      </c>
      <c r="R228" s="23">
        <f>IF(T227&lt;1,0,N228*P228/N230)</f>
        <v>0</v>
      </c>
      <c r="S228" s="20">
        <v>0.6</v>
      </c>
    </row>
    <row r="229" spans="1:21" ht="19.5" thickBot="1">
      <c r="A229" s="30" t="str">
        <f>A$5</f>
        <v>Число начисленных баллов</v>
      </c>
      <c r="B229" s="13">
        <f>2*B227+1*B228</f>
        <v>0</v>
      </c>
      <c r="C229" s="13">
        <f t="shared" ref="C229:K229" si="87">2*C227+1*C228</f>
        <v>0</v>
      </c>
      <c r="D229" s="13">
        <f t="shared" si="87"/>
        <v>0</v>
      </c>
      <c r="E229" s="13">
        <f t="shared" si="87"/>
        <v>0</v>
      </c>
      <c r="F229" s="13">
        <f t="shared" si="87"/>
        <v>0</v>
      </c>
      <c r="G229" s="13">
        <f t="shared" si="87"/>
        <v>0</v>
      </c>
      <c r="H229" s="13">
        <f t="shared" si="87"/>
        <v>0</v>
      </c>
      <c r="I229" s="13">
        <f t="shared" si="87"/>
        <v>0</v>
      </c>
      <c r="J229" s="13">
        <f t="shared" si="87"/>
        <v>0</v>
      </c>
      <c r="K229" s="13">
        <f t="shared" si="87"/>
        <v>0</v>
      </c>
      <c r="L229" s="47" t="s">
        <v>57</v>
      </c>
      <c r="M229" s="47">
        <v>0</v>
      </c>
      <c r="N229" s="21">
        <f>IF(T227&lt;1,0,(IF(B227=M229,1,0)+IF(C227=M229,1,0)+IF(D227=M229,1,0)+IF(E227=M229,1,0)+IF(F227=M229,1,0)+IF(G227=M229,1,0)+IF(H227=M229,1,0)+IF(I227=M229,1,0)+IF(J227=M229,1,0)+IF(K227=M229,1,0))/U227)</f>
        <v>0</v>
      </c>
      <c r="O229" s="21">
        <v>0.25</v>
      </c>
      <c r="P229" s="24">
        <f>IF(T227&lt;1,0,IF(OR(B227=M229,C227=M229,D227=M229,E227=M229,F227=M229,G227=M229,H227=M229,I227=M229,J227=M229,K227=M229),(IF(AND(B227=M229,B230=1),1,0)+IF(AND(C227=M229,C230=1),1,0)+IF(AND(D227=M229,D230=1),1,0)+IF(AND(E227=M229,E230=1),1,0)+IF(AND(F227=M229,F230=1),1,0)+IF(AND(G227=M229,G230=1),1,0)+IF(AND(H227=M229,H230=1),1,0)+IF(AND(I227=M229,I230=1),1,0)+IF(AND(J227=M229,J230=1),1,0)+IF(AND(K227=M229,K230=1),1,0))/(IF(B227=M229,1,0)+IF(C227=M229,1,0)+IF(D227=M229,1,0)+IF(E227=M229,1,0)+IF(F227=M229,1,0)+IF(G227=M229,1,0)+IF(H227=M229,1,0)+IF(I227=M229,1,0)+IF(J227=M229,1,0)+IF(K227=M229,1,0)),1))</f>
        <v>0</v>
      </c>
      <c r="Q229" s="21">
        <v>1</v>
      </c>
      <c r="R229" s="23">
        <f>IF(T227&lt;1,0,N229*P229/N230)</f>
        <v>0</v>
      </c>
      <c r="S229" s="21">
        <v>0.4</v>
      </c>
    </row>
    <row r="230" spans="1:21" ht="18.75">
      <c r="A230" s="31" t="str">
        <f>A$6</f>
        <v>1, если начислено &lt;4 баллов</v>
      </c>
      <c r="B230" s="18">
        <f>IF(B229&lt;4,1,0)</f>
        <v>1</v>
      </c>
      <c r="C230" s="18">
        <f t="shared" ref="C230:K230" si="88">IF(C229&lt;4,1,0)</f>
        <v>1</v>
      </c>
      <c r="D230" s="18">
        <f t="shared" si="88"/>
        <v>1</v>
      </c>
      <c r="E230" s="18">
        <f t="shared" si="88"/>
        <v>1</v>
      </c>
      <c r="F230" s="18">
        <f t="shared" si="88"/>
        <v>1</v>
      </c>
      <c r="G230" s="18">
        <f t="shared" si="88"/>
        <v>1</v>
      </c>
      <c r="H230" s="18">
        <f t="shared" si="88"/>
        <v>1</v>
      </c>
      <c r="I230" s="18">
        <f t="shared" si="88"/>
        <v>1</v>
      </c>
      <c r="J230" s="18">
        <f t="shared" si="88"/>
        <v>1</v>
      </c>
      <c r="K230" s="18">
        <f t="shared" si="88"/>
        <v>1</v>
      </c>
      <c r="L230" s="2"/>
      <c r="M230" s="2"/>
      <c r="N230" s="22">
        <f>IF(T227&lt;1,0,SUM(B230:K230)/(10*T227))</f>
        <v>0</v>
      </c>
      <c r="O230" s="22">
        <v>0.625</v>
      </c>
      <c r="P230" s="35"/>
      <c r="Q230" s="35"/>
      <c r="R230" s="35"/>
      <c r="S230" s="35"/>
    </row>
    <row r="231" spans="1:21" ht="19.5" thickBot="1">
      <c r="A231" s="9">
        <f>A$7</f>
        <v>0</v>
      </c>
      <c r="B231" s="14"/>
      <c r="C231" s="19"/>
      <c r="D231" s="19"/>
      <c r="E231" s="19"/>
      <c r="F231" s="19"/>
      <c r="G231" s="19"/>
      <c r="H231" s="19"/>
      <c r="I231" s="19"/>
      <c r="J231" s="19"/>
      <c r="K231" s="15"/>
      <c r="L231" s="2"/>
      <c r="M231" s="2"/>
      <c r="N231" s="26" t="s">
        <v>62</v>
      </c>
      <c r="O231" s="27" t="s">
        <v>60</v>
      </c>
      <c r="P231" s="36"/>
      <c r="Q231" s="36"/>
      <c r="R231" s="36"/>
      <c r="S231" s="37"/>
    </row>
    <row r="232" spans="1:21" ht="18.75">
      <c r="A232" s="41">
        <f>'[1]Название и список группы'!A30</f>
        <v>0</v>
      </c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32"/>
      <c r="M232" s="32"/>
      <c r="N232" s="40">
        <f>'[1]Название и список группы'!B30</f>
        <v>0</v>
      </c>
      <c r="O232" s="40"/>
      <c r="P232" s="40"/>
      <c r="Q232" s="40"/>
      <c r="R232" s="40"/>
      <c r="S232" s="40"/>
      <c r="T232" s="40"/>
      <c r="U232" s="40"/>
    </row>
    <row r="233" spans="1:21" ht="19.5" thickBot="1">
      <c r="A233" s="32"/>
      <c r="B233" s="48" t="s">
        <v>54</v>
      </c>
      <c r="C233" s="48"/>
      <c r="D233" s="48"/>
      <c r="E233" s="48"/>
      <c r="F233" s="48"/>
      <c r="G233" s="48"/>
      <c r="H233" s="48"/>
      <c r="I233" s="48"/>
      <c r="J233" s="48"/>
      <c r="K233" s="48"/>
      <c r="L233" s="32"/>
      <c r="M233" s="32"/>
      <c r="N233" s="43" t="s">
        <v>68</v>
      </c>
      <c r="O233" s="43"/>
      <c r="P233" s="43"/>
      <c r="Q233" s="43"/>
      <c r="R233" s="43"/>
      <c r="S233" s="43"/>
      <c r="T233" s="33"/>
      <c r="U233" s="33"/>
    </row>
    <row r="234" spans="1:21">
      <c r="B234" s="49">
        <f>B226</f>
        <v>1</v>
      </c>
      <c r="C234" s="49">
        <f t="shared" ref="C234:K234" si="89">C226</f>
        <v>2</v>
      </c>
      <c r="D234" s="49">
        <f t="shared" si="89"/>
        <v>3</v>
      </c>
      <c r="E234" s="49">
        <f t="shared" si="89"/>
        <v>4</v>
      </c>
      <c r="F234" s="49">
        <f t="shared" si="89"/>
        <v>5</v>
      </c>
      <c r="G234" s="49">
        <f t="shared" si="89"/>
        <v>6</v>
      </c>
      <c r="H234" s="49">
        <f t="shared" si="89"/>
        <v>7</v>
      </c>
      <c r="I234" s="49">
        <f t="shared" si="89"/>
        <v>8</v>
      </c>
      <c r="J234" s="49">
        <f t="shared" si="89"/>
        <v>9</v>
      </c>
      <c r="K234" s="49">
        <f t="shared" si="89"/>
        <v>10</v>
      </c>
      <c r="L234" s="45"/>
      <c r="M234" s="45"/>
      <c r="N234" s="28" t="s">
        <v>61</v>
      </c>
      <c r="O234" s="28" t="s">
        <v>59</v>
      </c>
      <c r="P234" s="29" t="s">
        <v>63</v>
      </c>
      <c r="Q234" s="28" t="s">
        <v>64</v>
      </c>
      <c r="R234" s="29" t="s">
        <v>65</v>
      </c>
      <c r="S234" s="28" t="s">
        <v>66</v>
      </c>
      <c r="T234" s="11" t="s">
        <v>1</v>
      </c>
      <c r="U234" s="7" t="s">
        <v>58</v>
      </c>
    </row>
    <row r="235" spans="1:21" ht="18.75">
      <c r="A235" s="8" t="str">
        <f>A$3</f>
        <v>к-во "орлов" при1-м  броске</v>
      </c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47" t="s">
        <v>55</v>
      </c>
      <c r="M235" s="47">
        <v>2</v>
      </c>
      <c r="N235" s="20">
        <f>IF(T235&lt;1,0,(IF(B235=M235,1,0)+IF(C235=M235,1,0)+IF(D235=M235,1,0)+IF(E235=M235,1,0)+IF(F235=M235,1,0)+IF(G235=M235,1,0)+IF(H235=M235,1,0)+IF(I235=M235,1,0)+IF(J235=M235,1,0)+IF(K235=M235,1,0))/U235)</f>
        <v>0</v>
      </c>
      <c r="O235" s="20">
        <v>0.25</v>
      </c>
      <c r="P235" s="23">
        <f>IF(T235&lt;1,0,IF(OR(B235=M235,C235=M235,D235=M235,E235=M235,F235=M235,G235=M235,H235=M235,I235=M235,J235=M235,K235=M235),(IF(AND(B235=M235,B238=1),1,0)+IF(AND(C235=M235,C238=1),1,0)+IF(AND(D235=M235,D238=1),1,0)+IF(AND(E235=M235,E238=1),1,0)+IF(AND(F235=M235,F238=1),1,0)+IF(AND(G235=M235,G238=1),1,0)+IF(AND(H235=M235,H238=1),1,0)+IF(AND(I235=M235,I238=1),1,0)+IF(AND(J235=M235,J238=1),1,0)+IF(AND(K235=M235,K238=1),1,0))/(IF(B235=M235,1,0)+IF(C235=M235,1,0)+IF(D235=M235,1,0)+IF(E235=M235,1,0)+IF(F235=M235,1,0)+IF(G235=M235,1,0)+IF(H235=M235,1,0)+IF(I235=M235,1,0)+IF(J235=M235,1,0)+IF(K235=M235,1,0)),0))</f>
        <v>0</v>
      </c>
      <c r="Q235" s="20">
        <v>0</v>
      </c>
      <c r="R235" s="23">
        <f>IF(T235&lt;1,0,N235*P235/N238)</f>
        <v>0</v>
      </c>
      <c r="S235" s="20">
        <v>0</v>
      </c>
      <c r="T235" s="3">
        <f>IF(SUM(B235:K236)&gt;0,1,10^(-5))</f>
        <v>1.0000000000000001E-5</v>
      </c>
      <c r="U235" s="1">
        <f>T235*U$1</f>
        <v>1E-4</v>
      </c>
    </row>
    <row r="236" spans="1:21" ht="18.75">
      <c r="A236" s="8" t="str">
        <f>A$4</f>
        <v>к-во "орлов" при 2-м  броске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47" t="s">
        <v>56</v>
      </c>
      <c r="M236" s="47">
        <v>1</v>
      </c>
      <c r="N236" s="20">
        <f>IF(T235&lt;1,0,(IF(B235=M236,1,0)+IF(C235=M236,1,0)+IF(D235=M236,1,0)+IF(E235=M236,1,0)+IF(F235=M236,1,0)+IF(G235=M236,1,0)+IF(H235=M236,1,0)+IF(I235=M236,1,0)+IF(J235=M236,1,0)+IF(K235=M236,1,0))/U235)</f>
        <v>0</v>
      </c>
      <c r="O236" s="20">
        <v>0.5</v>
      </c>
      <c r="P236" s="23">
        <f>IF(T235&lt;1,0,IF(OR(B235=M236,C235=M236,D235=M236,E235=M236,F235=M236,G235=M236,H235=M236,I235=M236,J235=M236,K235=M236),(IF(AND(B235=M236,B238=1),1,0)+IF(AND(C235=M236,C238=1),1,0)+IF(AND(D235=M236,D238=1),1,0)+IF(AND(E235=M236,E238=1),1,0)+IF(AND(F235=M236,F238=1),1,0)+IF(AND(G235=M236,G238=1),1,0)+IF(AND(H235=M236,H238=1),1,0)+IF(AND(I235=M236,I238=1),1,0)+IF(AND(J235=M236,J238=1),1,0)+IF(AND(K235=M236,K238=1),1,0))/(IF(B235=M236,1,0)+IF(C235=M236,1,0)+IF(D235=M236,1,0)+IF(E235=M236,1,0)+IF(F235=M236,1,0)+IF(G235=M236,1,0)+IF(H235=M236,1,0)+IF(I235=M236,1,0)+IF(J235=M236,1,0)+IF(K235=M236,1,0)),0))</f>
        <v>0</v>
      </c>
      <c r="Q236" s="20">
        <f>3/4</f>
        <v>0.75</v>
      </c>
      <c r="R236" s="23">
        <f>IF(T235&lt;1,0,N236*P236/N238)</f>
        <v>0</v>
      </c>
      <c r="S236" s="20">
        <v>0.6</v>
      </c>
    </row>
    <row r="237" spans="1:21" ht="19.5" thickBot="1">
      <c r="A237" s="30" t="str">
        <f>A$5</f>
        <v>Число начисленных баллов</v>
      </c>
      <c r="B237" s="13">
        <f>2*B235+1*B236</f>
        <v>0</v>
      </c>
      <c r="C237" s="13">
        <f t="shared" ref="C237:K237" si="90">2*C235+1*C236</f>
        <v>0</v>
      </c>
      <c r="D237" s="13">
        <f t="shared" si="90"/>
        <v>0</v>
      </c>
      <c r="E237" s="13">
        <f t="shared" si="90"/>
        <v>0</v>
      </c>
      <c r="F237" s="13">
        <f t="shared" si="90"/>
        <v>0</v>
      </c>
      <c r="G237" s="13">
        <f t="shared" si="90"/>
        <v>0</v>
      </c>
      <c r="H237" s="13">
        <f t="shared" si="90"/>
        <v>0</v>
      </c>
      <c r="I237" s="13">
        <f t="shared" si="90"/>
        <v>0</v>
      </c>
      <c r="J237" s="13">
        <f t="shared" si="90"/>
        <v>0</v>
      </c>
      <c r="K237" s="13">
        <f t="shared" si="90"/>
        <v>0</v>
      </c>
      <c r="L237" s="47" t="s">
        <v>57</v>
      </c>
      <c r="M237" s="47">
        <v>0</v>
      </c>
      <c r="N237" s="21">
        <f>IF(T235&lt;1,0,(IF(B235=M237,1,0)+IF(C235=M237,1,0)+IF(D235=M237,1,0)+IF(E235=M237,1,0)+IF(F235=M237,1,0)+IF(G235=M237,1,0)+IF(H235=M237,1,0)+IF(I235=M237,1,0)+IF(J235=M237,1,0)+IF(K235=M237,1,0))/U235)</f>
        <v>0</v>
      </c>
      <c r="O237" s="21">
        <v>0.25</v>
      </c>
      <c r="P237" s="24">
        <f>IF(T235&lt;1,0,IF(OR(B235=M237,C235=M237,D235=M237,E235=M237,F235=M237,G235=M237,H235=M237,I235=M237,J235=M237,K235=M237),(IF(AND(B235=M237,B238=1),1,0)+IF(AND(C235=M237,C238=1),1,0)+IF(AND(D235=M237,D238=1),1,0)+IF(AND(E235=M237,E238=1),1,0)+IF(AND(F235=M237,F238=1),1,0)+IF(AND(G235=M237,G238=1),1,0)+IF(AND(H235=M237,H238=1),1,0)+IF(AND(I235=M237,I238=1),1,0)+IF(AND(J235=M237,J238=1),1,0)+IF(AND(K235=M237,K238=1),1,0))/(IF(B235=M237,1,0)+IF(C235=M237,1,0)+IF(D235=M237,1,0)+IF(E235=M237,1,0)+IF(F235=M237,1,0)+IF(G235=M237,1,0)+IF(H235=M237,1,0)+IF(I235=M237,1,0)+IF(J235=M237,1,0)+IF(K235=M237,1,0)),1))</f>
        <v>0</v>
      </c>
      <c r="Q237" s="21">
        <v>1</v>
      </c>
      <c r="R237" s="23">
        <f>IF(T235&lt;1,0,N237*P237/N238)</f>
        <v>0</v>
      </c>
      <c r="S237" s="21">
        <v>0.4</v>
      </c>
    </row>
    <row r="238" spans="1:21" ht="18.75">
      <c r="A238" s="31" t="str">
        <f>A$6</f>
        <v>1, если начислено &lt;4 баллов</v>
      </c>
      <c r="B238" s="18">
        <f>IF(B237&lt;4,1,0)</f>
        <v>1</v>
      </c>
      <c r="C238" s="18">
        <f t="shared" ref="C238:K238" si="91">IF(C237&lt;4,1,0)</f>
        <v>1</v>
      </c>
      <c r="D238" s="18">
        <f t="shared" si="91"/>
        <v>1</v>
      </c>
      <c r="E238" s="18">
        <f t="shared" si="91"/>
        <v>1</v>
      </c>
      <c r="F238" s="18">
        <f t="shared" si="91"/>
        <v>1</v>
      </c>
      <c r="G238" s="18">
        <f t="shared" si="91"/>
        <v>1</v>
      </c>
      <c r="H238" s="18">
        <f t="shared" si="91"/>
        <v>1</v>
      </c>
      <c r="I238" s="18">
        <f t="shared" si="91"/>
        <v>1</v>
      </c>
      <c r="J238" s="18">
        <f t="shared" si="91"/>
        <v>1</v>
      </c>
      <c r="K238" s="18">
        <f t="shared" si="91"/>
        <v>1</v>
      </c>
      <c r="L238" s="2"/>
      <c r="M238" s="2"/>
      <c r="N238" s="22">
        <f>IF(T235&lt;1,0,SUM(B238:K238)/(10*T235))</f>
        <v>0</v>
      </c>
      <c r="O238" s="22">
        <v>0.625</v>
      </c>
      <c r="P238" s="35"/>
      <c r="Q238" s="35"/>
      <c r="R238" s="35"/>
      <c r="S238" s="35"/>
    </row>
    <row r="239" spans="1:21" ht="19.5" thickBot="1">
      <c r="A239" s="9">
        <f>A$7</f>
        <v>0</v>
      </c>
      <c r="B239" s="14"/>
      <c r="C239" s="19"/>
      <c r="D239" s="19"/>
      <c r="E239" s="19"/>
      <c r="F239" s="19"/>
      <c r="G239" s="19"/>
      <c r="H239" s="19"/>
      <c r="I239" s="19"/>
      <c r="J239" s="19"/>
      <c r="K239" s="15"/>
      <c r="L239" s="2"/>
      <c r="M239" s="2"/>
      <c r="N239" s="26" t="s">
        <v>62</v>
      </c>
      <c r="O239" s="27" t="s">
        <v>60</v>
      </c>
      <c r="P239" s="36"/>
      <c r="Q239" s="36"/>
      <c r="R239" s="36"/>
      <c r="S239" s="37"/>
    </row>
    <row r="240" spans="1:21" ht="18.75">
      <c r="A240" s="41">
        <f>'[1]Название и список группы'!A31</f>
        <v>0</v>
      </c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32"/>
      <c r="M240" s="32"/>
      <c r="N240" s="40">
        <f>'[1]Название и список группы'!B31</f>
        <v>0</v>
      </c>
      <c r="O240" s="40"/>
      <c r="P240" s="40"/>
      <c r="Q240" s="40"/>
      <c r="R240" s="40"/>
      <c r="S240" s="40"/>
      <c r="T240" s="40"/>
      <c r="U240" s="40"/>
    </row>
    <row r="241" spans="1:21" ht="19.5" thickBot="1">
      <c r="A241" s="32"/>
      <c r="B241" s="48" t="s">
        <v>54</v>
      </c>
      <c r="C241" s="48"/>
      <c r="D241" s="48"/>
      <c r="E241" s="48"/>
      <c r="F241" s="48"/>
      <c r="G241" s="48"/>
      <c r="H241" s="48"/>
      <c r="I241" s="48"/>
      <c r="J241" s="48"/>
      <c r="K241" s="48"/>
      <c r="L241" s="32"/>
      <c r="M241" s="32"/>
      <c r="N241" s="43" t="s">
        <v>68</v>
      </c>
      <c r="O241" s="43"/>
      <c r="P241" s="43"/>
      <c r="Q241" s="43"/>
      <c r="R241" s="43"/>
      <c r="S241" s="43"/>
      <c r="T241" s="33"/>
      <c r="U241" s="33"/>
    </row>
    <row r="242" spans="1:21">
      <c r="B242" s="49">
        <f>B234</f>
        <v>1</v>
      </c>
      <c r="C242" s="49">
        <f t="shared" ref="C242:K242" si="92">C234</f>
        <v>2</v>
      </c>
      <c r="D242" s="49">
        <f t="shared" si="92"/>
        <v>3</v>
      </c>
      <c r="E242" s="49">
        <f t="shared" si="92"/>
        <v>4</v>
      </c>
      <c r="F242" s="49">
        <f t="shared" si="92"/>
        <v>5</v>
      </c>
      <c r="G242" s="49">
        <f t="shared" si="92"/>
        <v>6</v>
      </c>
      <c r="H242" s="49">
        <f t="shared" si="92"/>
        <v>7</v>
      </c>
      <c r="I242" s="49">
        <f t="shared" si="92"/>
        <v>8</v>
      </c>
      <c r="J242" s="49">
        <f t="shared" si="92"/>
        <v>9</v>
      </c>
      <c r="K242" s="49">
        <f t="shared" si="92"/>
        <v>10</v>
      </c>
      <c r="L242" s="45"/>
      <c r="M242" s="45"/>
      <c r="N242" s="28" t="s">
        <v>61</v>
      </c>
      <c r="O242" s="28" t="s">
        <v>59</v>
      </c>
      <c r="P242" s="29" t="s">
        <v>63</v>
      </c>
      <c r="Q242" s="28" t="s">
        <v>64</v>
      </c>
      <c r="R242" s="29" t="s">
        <v>65</v>
      </c>
      <c r="S242" s="28" t="s">
        <v>66</v>
      </c>
      <c r="T242" s="11" t="s">
        <v>1</v>
      </c>
      <c r="U242" s="7" t="s">
        <v>58</v>
      </c>
    </row>
    <row r="243" spans="1:21" ht="18.75">
      <c r="A243" s="8" t="str">
        <f>A$3</f>
        <v>к-во "орлов" при1-м  броске</v>
      </c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47" t="s">
        <v>55</v>
      </c>
      <c r="M243" s="47">
        <v>2</v>
      </c>
      <c r="N243" s="20">
        <f>IF(T243&lt;1,0,(IF(B243=M243,1,0)+IF(C243=M243,1,0)+IF(D243=M243,1,0)+IF(E243=M243,1,0)+IF(F243=M243,1,0)+IF(G243=M243,1,0)+IF(H243=M243,1,0)+IF(I243=M243,1,0)+IF(J243=M243,1,0)+IF(K243=M243,1,0))/U243)</f>
        <v>0</v>
      </c>
      <c r="O243" s="20">
        <v>0.25</v>
      </c>
      <c r="P243" s="23">
        <f>IF(T243&lt;1,0,IF(OR(B243=M243,C243=M243,D243=M243,E243=M243,F243=M243,G243=M243,H243=M243,I243=M243,J243=M243,K243=M243),(IF(AND(B243=M243,B246=1),1,0)+IF(AND(C243=M243,C246=1),1,0)+IF(AND(D243=M243,D246=1),1,0)+IF(AND(E243=M243,E246=1),1,0)+IF(AND(F243=M243,F246=1),1,0)+IF(AND(G243=M243,G246=1),1,0)+IF(AND(H243=M243,H246=1),1,0)+IF(AND(I243=M243,I246=1),1,0)+IF(AND(J243=M243,J246=1),1,0)+IF(AND(K243=M243,K246=1),1,0))/(IF(B243=M243,1,0)+IF(C243=M243,1,0)+IF(D243=M243,1,0)+IF(E243=M243,1,0)+IF(F243=M243,1,0)+IF(G243=M243,1,0)+IF(H243=M243,1,0)+IF(I243=M243,1,0)+IF(J243=M243,1,0)+IF(K243=M243,1,0)),0))</f>
        <v>0</v>
      </c>
      <c r="Q243" s="20">
        <v>0</v>
      </c>
      <c r="R243" s="23">
        <f>IF(T243&lt;1,0,N243*P243/N246)</f>
        <v>0</v>
      </c>
      <c r="S243" s="20">
        <v>0</v>
      </c>
      <c r="T243" s="3">
        <f>IF(SUM(B243:K244)&gt;0,1,10^(-5))</f>
        <v>1.0000000000000001E-5</v>
      </c>
      <c r="U243" s="1">
        <f>T243*U$1</f>
        <v>1E-4</v>
      </c>
    </row>
    <row r="244" spans="1:21" ht="18.75">
      <c r="A244" s="8" t="str">
        <f>A$4</f>
        <v>к-во "орлов" при 2-м  броске</v>
      </c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47" t="s">
        <v>56</v>
      </c>
      <c r="M244" s="47">
        <v>1</v>
      </c>
      <c r="N244" s="20">
        <f>IF(T243&lt;1,0,(IF(B243=M244,1,0)+IF(C243=M244,1,0)+IF(D243=M244,1,0)+IF(E243=M244,1,0)+IF(F243=M244,1,0)+IF(G243=M244,1,0)+IF(H243=M244,1,0)+IF(I243=M244,1,0)+IF(J243=M244,1,0)+IF(K243=M244,1,0))/U243)</f>
        <v>0</v>
      </c>
      <c r="O244" s="20">
        <v>0.5</v>
      </c>
      <c r="P244" s="23">
        <f>IF(T243&lt;1,0,IF(OR(B243=M244,C243=M244,D243=M244,E243=M244,F243=M244,G243=M244,H243=M244,I243=M244,J243=M244,K243=M244),(IF(AND(B243=M244,B246=1),1,0)+IF(AND(C243=M244,C246=1),1,0)+IF(AND(D243=M244,D246=1),1,0)+IF(AND(E243=M244,E246=1),1,0)+IF(AND(F243=M244,F246=1),1,0)+IF(AND(G243=M244,G246=1),1,0)+IF(AND(H243=M244,H246=1),1,0)+IF(AND(I243=M244,I246=1),1,0)+IF(AND(J243=M244,J246=1),1,0)+IF(AND(K243=M244,K246=1),1,0))/(IF(B243=M244,1,0)+IF(C243=M244,1,0)+IF(D243=M244,1,0)+IF(E243=M244,1,0)+IF(F243=M244,1,0)+IF(G243=M244,1,0)+IF(H243=M244,1,0)+IF(I243=M244,1,0)+IF(J243=M244,1,0)+IF(K243=M244,1,0)),0))</f>
        <v>0</v>
      </c>
      <c r="Q244" s="20">
        <f>3/4</f>
        <v>0.75</v>
      </c>
      <c r="R244" s="23">
        <f>IF(T243&lt;1,0,N244*P244/N246)</f>
        <v>0</v>
      </c>
      <c r="S244" s="20">
        <v>0.6</v>
      </c>
    </row>
    <row r="245" spans="1:21" ht="19.5" thickBot="1">
      <c r="A245" s="30" t="str">
        <f>A$5</f>
        <v>Число начисленных баллов</v>
      </c>
      <c r="B245" s="13">
        <f>2*B243+1*B244</f>
        <v>0</v>
      </c>
      <c r="C245" s="13">
        <f t="shared" ref="C245:K245" si="93">2*C243+1*C244</f>
        <v>0</v>
      </c>
      <c r="D245" s="13">
        <f t="shared" si="93"/>
        <v>0</v>
      </c>
      <c r="E245" s="13">
        <f t="shared" si="93"/>
        <v>0</v>
      </c>
      <c r="F245" s="13">
        <f t="shared" si="93"/>
        <v>0</v>
      </c>
      <c r="G245" s="13">
        <f t="shared" si="93"/>
        <v>0</v>
      </c>
      <c r="H245" s="13">
        <f t="shared" si="93"/>
        <v>0</v>
      </c>
      <c r="I245" s="13">
        <f t="shared" si="93"/>
        <v>0</v>
      </c>
      <c r="J245" s="13">
        <f t="shared" si="93"/>
        <v>0</v>
      </c>
      <c r="K245" s="13">
        <f t="shared" si="93"/>
        <v>0</v>
      </c>
      <c r="L245" s="47" t="s">
        <v>57</v>
      </c>
      <c r="M245" s="47">
        <v>0</v>
      </c>
      <c r="N245" s="21">
        <f>IF(T243&lt;1,0,(IF(B243=M245,1,0)+IF(C243=M245,1,0)+IF(D243=M245,1,0)+IF(E243=M245,1,0)+IF(F243=M245,1,0)+IF(G243=M245,1,0)+IF(H243=M245,1,0)+IF(I243=M245,1,0)+IF(J243=M245,1,0)+IF(K243=M245,1,0))/U243)</f>
        <v>0</v>
      </c>
      <c r="O245" s="21">
        <v>0.25</v>
      </c>
      <c r="P245" s="24">
        <f>IF(T243&lt;1,0,IF(OR(B243=M245,C243=M245,D243=M245,E243=M245,F243=M245,G243=M245,H243=M245,I243=M245,J243=M245,K243=M245),(IF(AND(B243=M245,B246=1),1,0)+IF(AND(C243=M245,C246=1),1,0)+IF(AND(D243=M245,D246=1),1,0)+IF(AND(E243=M245,E246=1),1,0)+IF(AND(F243=M245,F246=1),1,0)+IF(AND(G243=M245,G246=1),1,0)+IF(AND(H243=M245,H246=1),1,0)+IF(AND(I243=M245,I246=1),1,0)+IF(AND(J243=M245,J246=1),1,0)+IF(AND(K243=M245,K246=1),1,0))/(IF(B243=M245,1,0)+IF(C243=M245,1,0)+IF(D243=M245,1,0)+IF(E243=M245,1,0)+IF(F243=M245,1,0)+IF(G243=M245,1,0)+IF(H243=M245,1,0)+IF(I243=M245,1,0)+IF(J243=M245,1,0)+IF(K243=M245,1,0)),1))</f>
        <v>0</v>
      </c>
      <c r="Q245" s="21">
        <v>1</v>
      </c>
      <c r="R245" s="23">
        <f>IF(T243&lt;1,0,N245*P245/N246)</f>
        <v>0</v>
      </c>
      <c r="S245" s="21">
        <v>0.4</v>
      </c>
    </row>
    <row r="246" spans="1:21" ht="18.75">
      <c r="A246" s="31" t="str">
        <f>A$6</f>
        <v>1, если начислено &lt;4 баллов</v>
      </c>
      <c r="B246" s="18">
        <f>IF(B245&lt;4,1,0)</f>
        <v>1</v>
      </c>
      <c r="C246" s="18">
        <f t="shared" ref="C246:K246" si="94">IF(C245&lt;4,1,0)</f>
        <v>1</v>
      </c>
      <c r="D246" s="18">
        <f t="shared" si="94"/>
        <v>1</v>
      </c>
      <c r="E246" s="18">
        <f t="shared" si="94"/>
        <v>1</v>
      </c>
      <c r="F246" s="18">
        <f t="shared" si="94"/>
        <v>1</v>
      </c>
      <c r="G246" s="18">
        <f t="shared" si="94"/>
        <v>1</v>
      </c>
      <c r="H246" s="18">
        <f t="shared" si="94"/>
        <v>1</v>
      </c>
      <c r="I246" s="18">
        <f t="shared" si="94"/>
        <v>1</v>
      </c>
      <c r="J246" s="18">
        <f t="shared" si="94"/>
        <v>1</v>
      </c>
      <c r="K246" s="18">
        <f t="shared" si="94"/>
        <v>1</v>
      </c>
      <c r="L246" s="2"/>
      <c r="M246" s="2"/>
      <c r="N246" s="22">
        <f>IF(T243&lt;1,0,SUM(B246:K246)/(10*T243))</f>
        <v>0</v>
      </c>
      <c r="O246" s="22">
        <v>0.625</v>
      </c>
      <c r="P246" s="35"/>
      <c r="Q246" s="35"/>
      <c r="R246" s="35"/>
      <c r="S246" s="35"/>
    </row>
    <row r="247" spans="1:21" ht="19.5" thickBot="1">
      <c r="A247" s="9">
        <f>A$7</f>
        <v>0</v>
      </c>
      <c r="B247" s="14"/>
      <c r="C247" s="19"/>
      <c r="D247" s="19"/>
      <c r="E247" s="19"/>
      <c r="F247" s="19"/>
      <c r="G247" s="19"/>
      <c r="H247" s="19"/>
      <c r="I247" s="19"/>
      <c r="J247" s="19"/>
      <c r="K247" s="15"/>
      <c r="L247" s="2"/>
      <c r="M247" s="2"/>
      <c r="N247" s="26" t="s">
        <v>62</v>
      </c>
      <c r="O247" s="27" t="s">
        <v>60</v>
      </c>
      <c r="P247" s="36"/>
      <c r="Q247" s="36"/>
      <c r="R247" s="36"/>
      <c r="S247" s="37"/>
    </row>
    <row r="248" spans="1:21" ht="18.75">
      <c r="A248" s="41">
        <f>'[1]Название и список группы'!A32</f>
        <v>0</v>
      </c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32"/>
      <c r="M248" s="32"/>
      <c r="N248" s="40">
        <f>'[1]Название и список группы'!B32</f>
        <v>0</v>
      </c>
      <c r="O248" s="40"/>
      <c r="P248" s="40"/>
      <c r="Q248" s="40"/>
      <c r="R248" s="40"/>
      <c r="S248" s="40"/>
      <c r="T248" s="40"/>
      <c r="U248" s="40"/>
    </row>
    <row r="249" spans="1:21" ht="19.5" thickBot="1">
      <c r="A249" s="32"/>
      <c r="B249" s="48" t="s">
        <v>54</v>
      </c>
      <c r="C249" s="48"/>
      <c r="D249" s="48"/>
      <c r="E249" s="48"/>
      <c r="F249" s="48"/>
      <c r="G249" s="48"/>
      <c r="H249" s="48"/>
      <c r="I249" s="48"/>
      <c r="J249" s="48"/>
      <c r="K249" s="48"/>
      <c r="L249" s="32"/>
      <c r="M249" s="32"/>
      <c r="N249" s="43" t="s">
        <v>68</v>
      </c>
      <c r="O249" s="43"/>
      <c r="P249" s="43"/>
      <c r="Q249" s="43"/>
      <c r="R249" s="43"/>
      <c r="S249" s="43"/>
      <c r="T249" s="33"/>
      <c r="U249" s="33"/>
    </row>
    <row r="250" spans="1:21">
      <c r="B250" s="49">
        <f>B242</f>
        <v>1</v>
      </c>
      <c r="C250" s="49">
        <f t="shared" ref="C250:K250" si="95">C242</f>
        <v>2</v>
      </c>
      <c r="D250" s="49">
        <f t="shared" si="95"/>
        <v>3</v>
      </c>
      <c r="E250" s="49">
        <f t="shared" si="95"/>
        <v>4</v>
      </c>
      <c r="F250" s="49">
        <f t="shared" si="95"/>
        <v>5</v>
      </c>
      <c r="G250" s="49">
        <f t="shared" si="95"/>
        <v>6</v>
      </c>
      <c r="H250" s="49">
        <f t="shared" si="95"/>
        <v>7</v>
      </c>
      <c r="I250" s="49">
        <f t="shared" si="95"/>
        <v>8</v>
      </c>
      <c r="J250" s="49">
        <f t="shared" si="95"/>
        <v>9</v>
      </c>
      <c r="K250" s="49">
        <f t="shared" si="95"/>
        <v>10</v>
      </c>
      <c r="L250" s="45"/>
      <c r="M250" s="45"/>
      <c r="N250" s="28" t="s">
        <v>61</v>
      </c>
      <c r="O250" s="28" t="s">
        <v>59</v>
      </c>
      <c r="P250" s="29" t="s">
        <v>63</v>
      </c>
      <c r="Q250" s="28" t="s">
        <v>64</v>
      </c>
      <c r="R250" s="29" t="s">
        <v>65</v>
      </c>
      <c r="S250" s="28" t="s">
        <v>66</v>
      </c>
      <c r="T250" s="11" t="s">
        <v>1</v>
      </c>
      <c r="U250" s="7" t="s">
        <v>58</v>
      </c>
    </row>
    <row r="251" spans="1:21" ht="18.75">
      <c r="A251" s="8" t="str">
        <f>A$3</f>
        <v>к-во "орлов" при1-м  броске</v>
      </c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47" t="s">
        <v>55</v>
      </c>
      <c r="M251" s="47">
        <v>2</v>
      </c>
      <c r="N251" s="20">
        <f>IF(T251&lt;1,0,(IF(B251=M251,1,0)+IF(C251=M251,1,0)+IF(D251=M251,1,0)+IF(E251=M251,1,0)+IF(F251=M251,1,0)+IF(G251=M251,1,0)+IF(H251=M251,1,0)+IF(I251=M251,1,0)+IF(J251=M251,1,0)+IF(K251=M251,1,0))/U251)</f>
        <v>0</v>
      </c>
      <c r="O251" s="20">
        <v>0.25</v>
      </c>
      <c r="P251" s="23">
        <f>IF(T251&lt;1,0,IF(OR(B251=M251,C251=M251,D251=M251,E251=M251,F251=M251,G251=M251,H251=M251,I251=M251,J251=M251,K251=M251),(IF(AND(B251=M251,B254=1),1,0)+IF(AND(C251=M251,C254=1),1,0)+IF(AND(D251=M251,D254=1),1,0)+IF(AND(E251=M251,E254=1),1,0)+IF(AND(F251=M251,F254=1),1,0)+IF(AND(G251=M251,G254=1),1,0)+IF(AND(H251=M251,H254=1),1,0)+IF(AND(I251=M251,I254=1),1,0)+IF(AND(J251=M251,J254=1),1,0)+IF(AND(K251=M251,K254=1),1,0))/(IF(B251=M251,1,0)+IF(C251=M251,1,0)+IF(D251=M251,1,0)+IF(E251=M251,1,0)+IF(F251=M251,1,0)+IF(G251=M251,1,0)+IF(H251=M251,1,0)+IF(I251=M251,1,0)+IF(J251=M251,1,0)+IF(K251=M251,1,0)),0))</f>
        <v>0</v>
      </c>
      <c r="Q251" s="20">
        <v>0</v>
      </c>
      <c r="R251" s="23">
        <f>IF(T251&lt;1,0,N251*P251/N254)</f>
        <v>0</v>
      </c>
      <c r="S251" s="20">
        <v>0</v>
      </c>
      <c r="T251" s="3">
        <f>IF(SUM(B251:K252)&gt;0,1,10^(-5))</f>
        <v>1.0000000000000001E-5</v>
      </c>
      <c r="U251" s="1">
        <f>T251*U$1</f>
        <v>1E-4</v>
      </c>
    </row>
    <row r="252" spans="1:21" ht="18.75">
      <c r="A252" s="8" t="str">
        <f>A$4</f>
        <v>к-во "орлов" при 2-м  броске</v>
      </c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47" t="s">
        <v>56</v>
      </c>
      <c r="M252" s="47">
        <v>1</v>
      </c>
      <c r="N252" s="20">
        <f>IF(T251&lt;1,0,(IF(B251=M252,1,0)+IF(C251=M252,1,0)+IF(D251=M252,1,0)+IF(E251=M252,1,0)+IF(F251=M252,1,0)+IF(G251=M252,1,0)+IF(H251=M252,1,0)+IF(I251=M252,1,0)+IF(J251=M252,1,0)+IF(K251=M252,1,0))/U251)</f>
        <v>0</v>
      </c>
      <c r="O252" s="20">
        <v>0.5</v>
      </c>
      <c r="P252" s="23">
        <f>IF(T251&lt;1,0,IF(OR(B251=M252,C251=M252,D251=M252,E251=M252,F251=M252,G251=M252,H251=M252,I251=M252,J251=M252,K251=M252),(IF(AND(B251=M252,B254=1),1,0)+IF(AND(C251=M252,C254=1),1,0)+IF(AND(D251=M252,D254=1),1,0)+IF(AND(E251=M252,E254=1),1,0)+IF(AND(F251=M252,F254=1),1,0)+IF(AND(G251=M252,G254=1),1,0)+IF(AND(H251=M252,H254=1),1,0)+IF(AND(I251=M252,I254=1),1,0)+IF(AND(J251=M252,J254=1),1,0)+IF(AND(K251=M252,K254=1),1,0))/(IF(B251=M252,1,0)+IF(C251=M252,1,0)+IF(D251=M252,1,0)+IF(E251=M252,1,0)+IF(F251=M252,1,0)+IF(G251=M252,1,0)+IF(H251=M252,1,0)+IF(I251=M252,1,0)+IF(J251=M252,1,0)+IF(K251=M252,1,0)),0))</f>
        <v>0</v>
      </c>
      <c r="Q252" s="20">
        <f>3/4</f>
        <v>0.75</v>
      </c>
      <c r="R252" s="23">
        <f>IF(T251&lt;1,0,N252*P252/N254)</f>
        <v>0</v>
      </c>
      <c r="S252" s="20">
        <v>0.6</v>
      </c>
    </row>
    <row r="253" spans="1:21" ht="19.5" thickBot="1">
      <c r="A253" s="30" t="str">
        <f>A$5</f>
        <v>Число начисленных баллов</v>
      </c>
      <c r="B253" s="13">
        <f>2*B251+1*B252</f>
        <v>0</v>
      </c>
      <c r="C253" s="13">
        <f t="shared" ref="C253:K253" si="96">2*C251+1*C252</f>
        <v>0</v>
      </c>
      <c r="D253" s="13">
        <f t="shared" si="96"/>
        <v>0</v>
      </c>
      <c r="E253" s="13">
        <f t="shared" si="96"/>
        <v>0</v>
      </c>
      <c r="F253" s="13">
        <f t="shared" si="96"/>
        <v>0</v>
      </c>
      <c r="G253" s="13">
        <f t="shared" si="96"/>
        <v>0</v>
      </c>
      <c r="H253" s="13">
        <f t="shared" si="96"/>
        <v>0</v>
      </c>
      <c r="I253" s="13">
        <f t="shared" si="96"/>
        <v>0</v>
      </c>
      <c r="J253" s="13">
        <f t="shared" si="96"/>
        <v>0</v>
      </c>
      <c r="K253" s="13">
        <f t="shared" si="96"/>
        <v>0</v>
      </c>
      <c r="L253" s="47" t="s">
        <v>57</v>
      </c>
      <c r="M253" s="47">
        <v>0</v>
      </c>
      <c r="N253" s="21">
        <f>IF(T251&lt;1,0,(IF(B251=M253,1,0)+IF(C251=M253,1,0)+IF(D251=M253,1,0)+IF(E251=M253,1,0)+IF(F251=M253,1,0)+IF(G251=M253,1,0)+IF(H251=M253,1,0)+IF(I251=M253,1,0)+IF(J251=M253,1,0)+IF(K251=M253,1,0))/U251)</f>
        <v>0</v>
      </c>
      <c r="O253" s="21">
        <v>0.25</v>
      </c>
      <c r="P253" s="24">
        <f>IF(T251&lt;1,0,IF(OR(B251=M253,C251=M253,D251=M253,E251=M253,F251=M253,G251=M253,H251=M253,I251=M253,J251=M253,K251=M253),(IF(AND(B251=M253,B254=1),1,0)+IF(AND(C251=M253,C254=1),1,0)+IF(AND(D251=M253,D254=1),1,0)+IF(AND(E251=M253,E254=1),1,0)+IF(AND(F251=M253,F254=1),1,0)+IF(AND(G251=M253,G254=1),1,0)+IF(AND(H251=M253,H254=1),1,0)+IF(AND(I251=M253,I254=1),1,0)+IF(AND(J251=M253,J254=1),1,0)+IF(AND(K251=M253,K254=1),1,0))/(IF(B251=M253,1,0)+IF(C251=M253,1,0)+IF(D251=M253,1,0)+IF(E251=M253,1,0)+IF(F251=M253,1,0)+IF(G251=M253,1,0)+IF(H251=M253,1,0)+IF(I251=M253,1,0)+IF(J251=M253,1,0)+IF(K251=M253,1,0)),1))</f>
        <v>0</v>
      </c>
      <c r="Q253" s="21">
        <v>1</v>
      </c>
      <c r="R253" s="23">
        <f>IF(T251&lt;1,0,N253*P253/N254)</f>
        <v>0</v>
      </c>
      <c r="S253" s="21">
        <v>0.4</v>
      </c>
    </row>
    <row r="254" spans="1:21" ht="18.75">
      <c r="A254" s="31" t="str">
        <f>A$6</f>
        <v>1, если начислено &lt;4 баллов</v>
      </c>
      <c r="B254" s="18">
        <f>IF(B253&lt;4,1,0)</f>
        <v>1</v>
      </c>
      <c r="C254" s="18">
        <f t="shared" ref="C254:K254" si="97">IF(C253&lt;4,1,0)</f>
        <v>1</v>
      </c>
      <c r="D254" s="18">
        <f t="shared" si="97"/>
        <v>1</v>
      </c>
      <c r="E254" s="18">
        <f t="shared" si="97"/>
        <v>1</v>
      </c>
      <c r="F254" s="18">
        <f t="shared" si="97"/>
        <v>1</v>
      </c>
      <c r="G254" s="18">
        <f t="shared" si="97"/>
        <v>1</v>
      </c>
      <c r="H254" s="18">
        <f t="shared" si="97"/>
        <v>1</v>
      </c>
      <c r="I254" s="18">
        <f t="shared" si="97"/>
        <v>1</v>
      </c>
      <c r="J254" s="18">
        <f t="shared" si="97"/>
        <v>1</v>
      </c>
      <c r="K254" s="18">
        <f t="shared" si="97"/>
        <v>1</v>
      </c>
      <c r="L254" s="2"/>
      <c r="M254" s="2"/>
      <c r="N254" s="22">
        <f>IF(T251&lt;1,0,SUM(B254:K254)/(10*T251))</f>
        <v>0</v>
      </c>
      <c r="O254" s="22">
        <v>0.625</v>
      </c>
      <c r="P254" s="35"/>
      <c r="Q254" s="35"/>
      <c r="R254" s="35"/>
      <c r="S254" s="35"/>
    </row>
    <row r="255" spans="1:21" ht="19.5" thickBot="1">
      <c r="A255" s="9">
        <f>A$7</f>
        <v>0</v>
      </c>
      <c r="B255" s="14"/>
      <c r="C255" s="19"/>
      <c r="D255" s="19"/>
      <c r="E255" s="19"/>
      <c r="F255" s="19"/>
      <c r="G255" s="19"/>
      <c r="H255" s="19"/>
      <c r="I255" s="19"/>
      <c r="J255" s="19"/>
      <c r="K255" s="15"/>
      <c r="L255" s="2"/>
      <c r="M255" s="2"/>
      <c r="N255" s="26" t="s">
        <v>62</v>
      </c>
      <c r="O255" s="27" t="s">
        <v>60</v>
      </c>
      <c r="P255" s="36"/>
      <c r="Q255" s="36"/>
      <c r="R255" s="36"/>
      <c r="S255" s="37"/>
    </row>
    <row r="256" spans="1:21" ht="18.75">
      <c r="A256" s="41">
        <f>'[1]Название и список группы'!A33</f>
        <v>0</v>
      </c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32"/>
      <c r="M256" s="32"/>
      <c r="N256" s="40">
        <f>'[1]Название и список группы'!B33</f>
        <v>0</v>
      </c>
      <c r="O256" s="40"/>
      <c r="P256" s="40"/>
      <c r="Q256" s="40"/>
      <c r="R256" s="40"/>
      <c r="S256" s="40"/>
      <c r="T256" s="40"/>
      <c r="U256" s="40"/>
    </row>
    <row r="257" spans="1:21" ht="19.5" thickBot="1">
      <c r="A257" s="32"/>
      <c r="B257" s="48" t="s">
        <v>54</v>
      </c>
      <c r="C257" s="48"/>
      <c r="D257" s="48"/>
      <c r="E257" s="48"/>
      <c r="F257" s="48"/>
      <c r="G257" s="48"/>
      <c r="H257" s="48"/>
      <c r="I257" s="48"/>
      <c r="J257" s="48"/>
      <c r="K257" s="48"/>
      <c r="L257" s="32"/>
      <c r="M257" s="32"/>
      <c r="N257" s="43" t="s">
        <v>68</v>
      </c>
      <c r="O257" s="43"/>
      <c r="P257" s="43"/>
      <c r="Q257" s="43"/>
      <c r="R257" s="43"/>
      <c r="S257" s="43"/>
      <c r="T257" s="33"/>
      <c r="U257" s="33"/>
    </row>
    <row r="258" spans="1:21">
      <c r="B258" s="49">
        <f>B250</f>
        <v>1</v>
      </c>
      <c r="C258" s="49">
        <f t="shared" ref="C258:K258" si="98">C250</f>
        <v>2</v>
      </c>
      <c r="D258" s="49">
        <f t="shared" si="98"/>
        <v>3</v>
      </c>
      <c r="E258" s="49">
        <f t="shared" si="98"/>
        <v>4</v>
      </c>
      <c r="F258" s="49">
        <f t="shared" si="98"/>
        <v>5</v>
      </c>
      <c r="G258" s="49">
        <f t="shared" si="98"/>
        <v>6</v>
      </c>
      <c r="H258" s="49">
        <f t="shared" si="98"/>
        <v>7</v>
      </c>
      <c r="I258" s="49">
        <f t="shared" si="98"/>
        <v>8</v>
      </c>
      <c r="J258" s="49">
        <f t="shared" si="98"/>
        <v>9</v>
      </c>
      <c r="K258" s="49">
        <f t="shared" si="98"/>
        <v>10</v>
      </c>
      <c r="L258" s="45"/>
      <c r="M258" s="45"/>
      <c r="N258" s="28" t="s">
        <v>61</v>
      </c>
      <c r="O258" s="28" t="s">
        <v>59</v>
      </c>
      <c r="P258" s="29" t="s">
        <v>63</v>
      </c>
      <c r="Q258" s="28" t="s">
        <v>64</v>
      </c>
      <c r="R258" s="29" t="s">
        <v>65</v>
      </c>
      <c r="S258" s="28" t="s">
        <v>66</v>
      </c>
      <c r="T258" s="11" t="s">
        <v>1</v>
      </c>
      <c r="U258" s="7" t="s">
        <v>58</v>
      </c>
    </row>
    <row r="259" spans="1:21" ht="18.75">
      <c r="A259" s="8" t="str">
        <f>A$3</f>
        <v>к-во "орлов" при1-м  броске</v>
      </c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47" t="s">
        <v>55</v>
      </c>
      <c r="M259" s="47">
        <v>2</v>
      </c>
      <c r="N259" s="20">
        <f>IF(T259&lt;1,0,(IF(B259=M259,1,0)+IF(C259=M259,1,0)+IF(D259=M259,1,0)+IF(E259=M259,1,0)+IF(F259=M259,1,0)+IF(G259=M259,1,0)+IF(H259=M259,1,0)+IF(I259=M259,1,0)+IF(J259=M259,1,0)+IF(K259=M259,1,0))/U259)</f>
        <v>0</v>
      </c>
      <c r="O259" s="20">
        <v>0.25</v>
      </c>
      <c r="P259" s="23">
        <f>IF(T259&lt;1,0,IF(OR(B259=M259,C259=M259,D259=M259,E259=M259,F259=M259,G259=M259,H259=M259,I259=M259,J259=M259,K259=M259),(IF(AND(B259=M259,B262=1),1,0)+IF(AND(C259=M259,C262=1),1,0)+IF(AND(D259=M259,D262=1),1,0)+IF(AND(E259=M259,E262=1),1,0)+IF(AND(F259=M259,F262=1),1,0)+IF(AND(G259=M259,G262=1),1,0)+IF(AND(H259=M259,H262=1),1,0)+IF(AND(I259=M259,I262=1),1,0)+IF(AND(J259=M259,J262=1),1,0)+IF(AND(K259=M259,K262=1),1,0))/(IF(B259=M259,1,0)+IF(C259=M259,1,0)+IF(D259=M259,1,0)+IF(E259=M259,1,0)+IF(F259=M259,1,0)+IF(G259=M259,1,0)+IF(H259=M259,1,0)+IF(I259=M259,1,0)+IF(J259=M259,1,0)+IF(K259=M259,1,0)),0))</f>
        <v>0</v>
      </c>
      <c r="Q259" s="20">
        <v>0</v>
      </c>
      <c r="R259" s="23">
        <f>IF(T259&lt;1,0,N259*P259/N262)</f>
        <v>0</v>
      </c>
      <c r="S259" s="20">
        <v>0</v>
      </c>
      <c r="T259" s="3">
        <f>IF(SUM(B259:K260)&gt;0,1,10^(-5))</f>
        <v>1.0000000000000001E-5</v>
      </c>
      <c r="U259" s="1">
        <f>T259*U$1</f>
        <v>1E-4</v>
      </c>
    </row>
    <row r="260" spans="1:21" ht="18.75">
      <c r="A260" s="8" t="str">
        <f>A$4</f>
        <v>к-во "орлов" при 2-м  броске</v>
      </c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47" t="s">
        <v>56</v>
      </c>
      <c r="M260" s="47">
        <v>1</v>
      </c>
      <c r="N260" s="20">
        <f>IF(T259&lt;1,0,(IF(B259=M260,1,0)+IF(C259=M260,1,0)+IF(D259=M260,1,0)+IF(E259=M260,1,0)+IF(F259=M260,1,0)+IF(G259=M260,1,0)+IF(H259=M260,1,0)+IF(I259=M260,1,0)+IF(J259=M260,1,0)+IF(K259=M260,1,0))/U259)</f>
        <v>0</v>
      </c>
      <c r="O260" s="20">
        <v>0.5</v>
      </c>
      <c r="P260" s="23">
        <f>IF(T259&lt;1,0,IF(OR(B259=M260,C259=M260,D259=M260,E259=M260,F259=M260,G259=M260,H259=M260,I259=M260,J259=M260,K259=M260),(IF(AND(B259=M260,B262=1),1,0)+IF(AND(C259=M260,C262=1),1,0)+IF(AND(D259=M260,D262=1),1,0)+IF(AND(E259=M260,E262=1),1,0)+IF(AND(F259=M260,F262=1),1,0)+IF(AND(G259=M260,G262=1),1,0)+IF(AND(H259=M260,H262=1),1,0)+IF(AND(I259=M260,I262=1),1,0)+IF(AND(J259=M260,J262=1),1,0)+IF(AND(K259=M260,K262=1),1,0))/(IF(B259=M260,1,0)+IF(C259=M260,1,0)+IF(D259=M260,1,0)+IF(E259=M260,1,0)+IF(F259=M260,1,0)+IF(G259=M260,1,0)+IF(H259=M260,1,0)+IF(I259=M260,1,0)+IF(J259=M260,1,0)+IF(K259=M260,1,0)),0))</f>
        <v>0</v>
      </c>
      <c r="Q260" s="20">
        <f>3/4</f>
        <v>0.75</v>
      </c>
      <c r="R260" s="23">
        <f>IF(T259&lt;1,0,N260*P260/N262)</f>
        <v>0</v>
      </c>
      <c r="S260" s="20">
        <v>0.6</v>
      </c>
    </row>
    <row r="261" spans="1:21" ht="19.5" thickBot="1">
      <c r="A261" s="30" t="str">
        <f>A$5</f>
        <v>Число начисленных баллов</v>
      </c>
      <c r="B261" s="13">
        <f>2*B259+1*B260</f>
        <v>0</v>
      </c>
      <c r="C261" s="13">
        <f t="shared" ref="C261:K261" si="99">2*C259+1*C260</f>
        <v>0</v>
      </c>
      <c r="D261" s="13">
        <f t="shared" si="99"/>
        <v>0</v>
      </c>
      <c r="E261" s="13">
        <f t="shared" si="99"/>
        <v>0</v>
      </c>
      <c r="F261" s="13">
        <f t="shared" si="99"/>
        <v>0</v>
      </c>
      <c r="G261" s="13">
        <f t="shared" si="99"/>
        <v>0</v>
      </c>
      <c r="H261" s="13">
        <f t="shared" si="99"/>
        <v>0</v>
      </c>
      <c r="I261" s="13">
        <f t="shared" si="99"/>
        <v>0</v>
      </c>
      <c r="J261" s="13">
        <f t="shared" si="99"/>
        <v>0</v>
      </c>
      <c r="K261" s="13">
        <f t="shared" si="99"/>
        <v>0</v>
      </c>
      <c r="L261" s="47" t="s">
        <v>57</v>
      </c>
      <c r="M261" s="47">
        <v>0</v>
      </c>
      <c r="N261" s="21">
        <f>IF(T259&lt;1,0,(IF(B259=M261,1,0)+IF(C259=M261,1,0)+IF(D259=M261,1,0)+IF(E259=M261,1,0)+IF(F259=M261,1,0)+IF(G259=M261,1,0)+IF(H259=M261,1,0)+IF(I259=M261,1,0)+IF(J259=M261,1,0)+IF(K259=M261,1,0))/U259)</f>
        <v>0</v>
      </c>
      <c r="O261" s="21">
        <v>0.25</v>
      </c>
      <c r="P261" s="24">
        <f>IF(T259&lt;1,0,IF(OR(B259=M261,C259=M261,D259=M261,E259=M261,F259=M261,G259=M261,H259=M261,I259=M261,J259=M261,K259=M261),(IF(AND(B259=M261,B262=1),1,0)+IF(AND(C259=M261,C262=1),1,0)+IF(AND(D259=M261,D262=1),1,0)+IF(AND(E259=M261,E262=1),1,0)+IF(AND(F259=M261,F262=1),1,0)+IF(AND(G259=M261,G262=1),1,0)+IF(AND(H259=M261,H262=1),1,0)+IF(AND(I259=M261,I262=1),1,0)+IF(AND(J259=M261,J262=1),1,0)+IF(AND(K259=M261,K262=1),1,0))/(IF(B259=M261,1,0)+IF(C259=M261,1,0)+IF(D259=M261,1,0)+IF(E259=M261,1,0)+IF(F259=M261,1,0)+IF(G259=M261,1,0)+IF(H259=M261,1,0)+IF(I259=M261,1,0)+IF(J259=M261,1,0)+IF(K259=M261,1,0)),1))</f>
        <v>0</v>
      </c>
      <c r="Q261" s="21">
        <v>1</v>
      </c>
      <c r="R261" s="23">
        <f>IF(T259&lt;1,0,N261*P261/N262)</f>
        <v>0</v>
      </c>
      <c r="S261" s="21">
        <v>0.4</v>
      </c>
    </row>
    <row r="262" spans="1:21" ht="18.75">
      <c r="A262" s="31" t="str">
        <f>A$6</f>
        <v>1, если начислено &lt;4 баллов</v>
      </c>
      <c r="B262" s="18">
        <f>IF(B261&lt;4,1,0)</f>
        <v>1</v>
      </c>
      <c r="C262" s="18">
        <f t="shared" ref="C262:K262" si="100">IF(C261&lt;4,1,0)</f>
        <v>1</v>
      </c>
      <c r="D262" s="18">
        <f t="shared" si="100"/>
        <v>1</v>
      </c>
      <c r="E262" s="18">
        <f t="shared" si="100"/>
        <v>1</v>
      </c>
      <c r="F262" s="18">
        <f t="shared" si="100"/>
        <v>1</v>
      </c>
      <c r="G262" s="18">
        <f t="shared" si="100"/>
        <v>1</v>
      </c>
      <c r="H262" s="18">
        <f t="shared" si="100"/>
        <v>1</v>
      </c>
      <c r="I262" s="18">
        <f t="shared" si="100"/>
        <v>1</v>
      </c>
      <c r="J262" s="18">
        <f t="shared" si="100"/>
        <v>1</v>
      </c>
      <c r="K262" s="18">
        <f t="shared" si="100"/>
        <v>1</v>
      </c>
      <c r="L262" s="2"/>
      <c r="M262" s="2"/>
      <c r="N262" s="22">
        <f>IF(T259&lt;1,0,SUM(B262:K262)/(10*T259))</f>
        <v>0</v>
      </c>
      <c r="O262" s="22">
        <v>0.625</v>
      </c>
      <c r="P262" s="35"/>
      <c r="Q262" s="35"/>
      <c r="R262" s="35"/>
      <c r="S262" s="35"/>
    </row>
    <row r="263" spans="1:21" ht="19.5" thickBot="1">
      <c r="A263" s="9">
        <f>A$7</f>
        <v>0</v>
      </c>
      <c r="B263" s="14"/>
      <c r="C263" s="19"/>
      <c r="D263" s="19"/>
      <c r="E263" s="19"/>
      <c r="F263" s="19"/>
      <c r="G263" s="19"/>
      <c r="H263" s="19"/>
      <c r="I263" s="19"/>
      <c r="J263" s="19"/>
      <c r="K263" s="15"/>
      <c r="L263" s="2"/>
      <c r="M263" s="2"/>
      <c r="N263" s="26" t="s">
        <v>62</v>
      </c>
      <c r="O263" s="27" t="s">
        <v>60</v>
      </c>
      <c r="P263" s="36"/>
      <c r="Q263" s="36"/>
      <c r="R263" s="36"/>
      <c r="S263" s="37"/>
    </row>
    <row r="264" spans="1:21" ht="18.75">
      <c r="A264" s="41">
        <f>'[1]Название и список группы'!A34</f>
        <v>0</v>
      </c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32"/>
      <c r="M264" s="32"/>
      <c r="N264" s="40">
        <f>'[1]Название и список группы'!B34</f>
        <v>0</v>
      </c>
      <c r="O264" s="40"/>
      <c r="P264" s="40"/>
      <c r="Q264" s="40"/>
      <c r="R264" s="40"/>
      <c r="S264" s="40"/>
      <c r="T264" s="40"/>
      <c r="U264" s="40"/>
    </row>
    <row r="265" spans="1:21" ht="19.5" thickBot="1">
      <c r="A265" s="32"/>
      <c r="B265" s="48" t="s">
        <v>54</v>
      </c>
      <c r="C265" s="48"/>
      <c r="D265" s="48"/>
      <c r="E265" s="48"/>
      <c r="F265" s="48"/>
      <c r="G265" s="48"/>
      <c r="H265" s="48"/>
      <c r="I265" s="48"/>
      <c r="J265" s="48"/>
      <c r="K265" s="48"/>
      <c r="L265" s="32"/>
      <c r="M265" s="32"/>
      <c r="N265" s="43" t="s">
        <v>68</v>
      </c>
      <c r="O265" s="43"/>
      <c r="P265" s="43"/>
      <c r="Q265" s="43"/>
      <c r="R265" s="43"/>
      <c r="S265" s="43"/>
      <c r="T265" s="33"/>
      <c r="U265" s="33"/>
    </row>
    <row r="266" spans="1:21">
      <c r="B266" s="49">
        <f>B258</f>
        <v>1</v>
      </c>
      <c r="C266" s="49">
        <f t="shared" ref="C266:K266" si="101">C258</f>
        <v>2</v>
      </c>
      <c r="D266" s="49">
        <f t="shared" si="101"/>
        <v>3</v>
      </c>
      <c r="E266" s="49">
        <f t="shared" si="101"/>
        <v>4</v>
      </c>
      <c r="F266" s="49">
        <f t="shared" si="101"/>
        <v>5</v>
      </c>
      <c r="G266" s="49">
        <f t="shared" si="101"/>
        <v>6</v>
      </c>
      <c r="H266" s="49">
        <f t="shared" si="101"/>
        <v>7</v>
      </c>
      <c r="I266" s="49">
        <f t="shared" si="101"/>
        <v>8</v>
      </c>
      <c r="J266" s="49">
        <f t="shared" si="101"/>
        <v>9</v>
      </c>
      <c r="K266" s="49">
        <f t="shared" si="101"/>
        <v>10</v>
      </c>
      <c r="L266" s="45"/>
      <c r="M266" s="45"/>
      <c r="N266" s="28" t="s">
        <v>61</v>
      </c>
      <c r="O266" s="28" t="s">
        <v>59</v>
      </c>
      <c r="P266" s="29" t="s">
        <v>63</v>
      </c>
      <c r="Q266" s="28" t="s">
        <v>64</v>
      </c>
      <c r="R266" s="29" t="s">
        <v>65</v>
      </c>
      <c r="S266" s="28" t="s">
        <v>66</v>
      </c>
      <c r="T266" s="11" t="s">
        <v>1</v>
      </c>
      <c r="U266" s="7" t="s">
        <v>58</v>
      </c>
    </row>
    <row r="267" spans="1:21" ht="18.75">
      <c r="A267" s="8" t="str">
        <f>A$3</f>
        <v>к-во "орлов" при1-м  броске</v>
      </c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47" t="s">
        <v>55</v>
      </c>
      <c r="M267" s="47">
        <v>2</v>
      </c>
      <c r="N267" s="20">
        <f>IF(T267&lt;1,0,(IF(B267=M267,1,0)+IF(C267=M267,1,0)+IF(D267=M267,1,0)+IF(E267=M267,1,0)+IF(F267=M267,1,0)+IF(G267=M267,1,0)+IF(H267=M267,1,0)+IF(I267=M267,1,0)+IF(J267=M267,1,0)+IF(K267=M267,1,0))/U267)</f>
        <v>0</v>
      </c>
      <c r="O267" s="20">
        <v>0.25</v>
      </c>
      <c r="P267" s="23">
        <f>IF(T267&lt;1,0,IF(OR(B267=M267,C267=M267,D267=M267,E267=M267,F267=M267,G267=M267,H267=M267,I267=M267,J267=M267,K267=M267),(IF(AND(B267=M267,B270=1),1,0)+IF(AND(C267=M267,C270=1),1,0)+IF(AND(D267=M267,D270=1),1,0)+IF(AND(E267=M267,E270=1),1,0)+IF(AND(F267=M267,F270=1),1,0)+IF(AND(G267=M267,G270=1),1,0)+IF(AND(H267=M267,H270=1),1,0)+IF(AND(I267=M267,I270=1),1,0)+IF(AND(J267=M267,J270=1),1,0)+IF(AND(K267=M267,K270=1),1,0))/(IF(B267=M267,1,0)+IF(C267=M267,1,0)+IF(D267=M267,1,0)+IF(E267=M267,1,0)+IF(F267=M267,1,0)+IF(G267=M267,1,0)+IF(H267=M267,1,0)+IF(I267=M267,1,0)+IF(J267=M267,1,0)+IF(K267=M267,1,0)),0))</f>
        <v>0</v>
      </c>
      <c r="Q267" s="20">
        <v>0</v>
      </c>
      <c r="R267" s="23">
        <f>IF(T267&lt;1,0,N267*P267/N270)</f>
        <v>0</v>
      </c>
      <c r="S267" s="20">
        <v>0</v>
      </c>
      <c r="T267" s="3">
        <f>IF(SUM(B267:K268)&gt;0,1,10^(-5))</f>
        <v>1.0000000000000001E-5</v>
      </c>
      <c r="U267" s="1">
        <f>T267*U$1</f>
        <v>1E-4</v>
      </c>
    </row>
    <row r="268" spans="1:21" ht="18.75">
      <c r="A268" s="8" t="str">
        <f>A$4</f>
        <v>к-во "орлов" при 2-м  броске</v>
      </c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47" t="s">
        <v>56</v>
      </c>
      <c r="M268" s="47">
        <v>1</v>
      </c>
      <c r="N268" s="20">
        <f>IF(T267&lt;1,0,(IF(B267=M268,1,0)+IF(C267=M268,1,0)+IF(D267=M268,1,0)+IF(E267=M268,1,0)+IF(F267=M268,1,0)+IF(G267=M268,1,0)+IF(H267=M268,1,0)+IF(I267=M268,1,0)+IF(J267=M268,1,0)+IF(K267=M268,1,0))/U267)</f>
        <v>0</v>
      </c>
      <c r="O268" s="20">
        <v>0.5</v>
      </c>
      <c r="P268" s="23">
        <f>IF(T267&lt;1,0,IF(OR(B267=M268,C267=M268,D267=M268,E267=M268,F267=M268,G267=M268,H267=M268,I267=M268,J267=M268,K267=M268),(IF(AND(B267=M268,B270=1),1,0)+IF(AND(C267=M268,C270=1),1,0)+IF(AND(D267=M268,D270=1),1,0)+IF(AND(E267=M268,E270=1),1,0)+IF(AND(F267=M268,F270=1),1,0)+IF(AND(G267=M268,G270=1),1,0)+IF(AND(H267=M268,H270=1),1,0)+IF(AND(I267=M268,I270=1),1,0)+IF(AND(J267=M268,J270=1),1,0)+IF(AND(K267=M268,K270=1),1,0))/(IF(B267=M268,1,0)+IF(C267=M268,1,0)+IF(D267=M268,1,0)+IF(E267=M268,1,0)+IF(F267=M268,1,0)+IF(G267=M268,1,0)+IF(H267=M268,1,0)+IF(I267=M268,1,0)+IF(J267=M268,1,0)+IF(K267=M268,1,0)),0))</f>
        <v>0</v>
      </c>
      <c r="Q268" s="20">
        <f>3/4</f>
        <v>0.75</v>
      </c>
      <c r="R268" s="23">
        <f>IF(T267&lt;1,0,N268*P268/N270)</f>
        <v>0</v>
      </c>
      <c r="S268" s="20">
        <v>0.6</v>
      </c>
    </row>
    <row r="269" spans="1:21" ht="19.5" thickBot="1">
      <c r="A269" s="30" t="str">
        <f>A$5</f>
        <v>Число начисленных баллов</v>
      </c>
      <c r="B269" s="13">
        <f>2*B267+1*B268</f>
        <v>0</v>
      </c>
      <c r="C269" s="13">
        <f t="shared" ref="C269:K269" si="102">2*C267+1*C268</f>
        <v>0</v>
      </c>
      <c r="D269" s="13">
        <f t="shared" si="102"/>
        <v>0</v>
      </c>
      <c r="E269" s="13">
        <f t="shared" si="102"/>
        <v>0</v>
      </c>
      <c r="F269" s="13">
        <f t="shared" si="102"/>
        <v>0</v>
      </c>
      <c r="G269" s="13">
        <f t="shared" si="102"/>
        <v>0</v>
      </c>
      <c r="H269" s="13">
        <f t="shared" si="102"/>
        <v>0</v>
      </c>
      <c r="I269" s="13">
        <f t="shared" si="102"/>
        <v>0</v>
      </c>
      <c r="J269" s="13">
        <f t="shared" si="102"/>
        <v>0</v>
      </c>
      <c r="K269" s="13">
        <f t="shared" si="102"/>
        <v>0</v>
      </c>
      <c r="L269" s="47" t="s">
        <v>57</v>
      </c>
      <c r="M269" s="47">
        <v>0</v>
      </c>
      <c r="N269" s="21">
        <f>IF(T267&lt;1,0,(IF(B267=M269,1,0)+IF(C267=M269,1,0)+IF(D267=M269,1,0)+IF(E267=M269,1,0)+IF(F267=M269,1,0)+IF(G267=M269,1,0)+IF(H267=M269,1,0)+IF(I267=M269,1,0)+IF(J267=M269,1,0)+IF(K267=M269,1,0))/U267)</f>
        <v>0</v>
      </c>
      <c r="O269" s="21">
        <v>0.25</v>
      </c>
      <c r="P269" s="24">
        <f>IF(T267&lt;1,0,IF(OR(B267=M269,C267=M269,D267=M269,E267=M269,F267=M269,G267=M269,H267=M269,I267=M269,J267=M269,K267=M269),(IF(AND(B267=M269,B270=1),1,0)+IF(AND(C267=M269,C270=1),1,0)+IF(AND(D267=M269,D270=1),1,0)+IF(AND(E267=M269,E270=1),1,0)+IF(AND(F267=M269,F270=1),1,0)+IF(AND(G267=M269,G270=1),1,0)+IF(AND(H267=M269,H270=1),1,0)+IF(AND(I267=M269,I270=1),1,0)+IF(AND(J267=M269,J270=1),1,0)+IF(AND(K267=M269,K270=1),1,0))/(IF(B267=M269,1,0)+IF(C267=M269,1,0)+IF(D267=M269,1,0)+IF(E267=M269,1,0)+IF(F267=M269,1,0)+IF(G267=M269,1,0)+IF(H267=M269,1,0)+IF(I267=M269,1,0)+IF(J267=M269,1,0)+IF(K267=M269,1,0)),1))</f>
        <v>0</v>
      </c>
      <c r="Q269" s="21">
        <v>1</v>
      </c>
      <c r="R269" s="23">
        <f>IF(T267&lt;1,0,N269*P269/N270)</f>
        <v>0</v>
      </c>
      <c r="S269" s="21">
        <v>0.4</v>
      </c>
    </row>
    <row r="270" spans="1:21" ht="18.75">
      <c r="A270" s="31" t="str">
        <f>A$6</f>
        <v>1, если начислено &lt;4 баллов</v>
      </c>
      <c r="B270" s="18">
        <f>IF(B269&lt;4,1,0)</f>
        <v>1</v>
      </c>
      <c r="C270" s="18">
        <f t="shared" ref="C270:K270" si="103">IF(C269&lt;4,1,0)</f>
        <v>1</v>
      </c>
      <c r="D270" s="18">
        <f t="shared" si="103"/>
        <v>1</v>
      </c>
      <c r="E270" s="18">
        <f t="shared" si="103"/>
        <v>1</v>
      </c>
      <c r="F270" s="18">
        <f t="shared" si="103"/>
        <v>1</v>
      </c>
      <c r="G270" s="18">
        <f t="shared" si="103"/>
        <v>1</v>
      </c>
      <c r="H270" s="18">
        <f t="shared" si="103"/>
        <v>1</v>
      </c>
      <c r="I270" s="18">
        <f t="shared" si="103"/>
        <v>1</v>
      </c>
      <c r="J270" s="18">
        <f t="shared" si="103"/>
        <v>1</v>
      </c>
      <c r="K270" s="18">
        <f t="shared" si="103"/>
        <v>1</v>
      </c>
      <c r="L270" s="2"/>
      <c r="M270" s="2"/>
      <c r="N270" s="22">
        <f>IF(T267&lt;1,0,SUM(B270:K270)/(10*T267))</f>
        <v>0</v>
      </c>
      <c r="O270" s="22">
        <v>0.625</v>
      </c>
      <c r="P270" s="35"/>
      <c r="Q270" s="35"/>
      <c r="R270" s="35"/>
      <c r="S270" s="35"/>
    </row>
    <row r="271" spans="1:21" ht="19.5" thickBot="1">
      <c r="A271" s="9">
        <f>A$7</f>
        <v>0</v>
      </c>
      <c r="B271" s="14"/>
      <c r="C271" s="19"/>
      <c r="D271" s="19"/>
      <c r="E271" s="19"/>
      <c r="F271" s="19"/>
      <c r="G271" s="19"/>
      <c r="H271" s="19"/>
      <c r="I271" s="19"/>
      <c r="J271" s="19"/>
      <c r="K271" s="15"/>
      <c r="L271" s="2"/>
      <c r="M271" s="2"/>
      <c r="N271" s="26" t="s">
        <v>62</v>
      </c>
      <c r="O271" s="27" t="s">
        <v>60</v>
      </c>
      <c r="P271" s="36"/>
      <c r="Q271" s="36"/>
      <c r="R271" s="36"/>
      <c r="S271" s="37"/>
    </row>
    <row r="272" spans="1:21" ht="18.75">
      <c r="A272" s="41">
        <f>'[1]Название и список группы'!A35</f>
        <v>0</v>
      </c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32"/>
      <c r="M272" s="32"/>
      <c r="N272" s="40">
        <f>'[1]Название и список группы'!B35</f>
        <v>0</v>
      </c>
      <c r="O272" s="40"/>
      <c r="P272" s="40"/>
      <c r="Q272" s="40"/>
      <c r="R272" s="40"/>
      <c r="S272" s="40"/>
      <c r="T272" s="40"/>
      <c r="U272" s="40"/>
    </row>
    <row r="273" spans="1:21" ht="19.5" thickBot="1">
      <c r="A273" s="32"/>
      <c r="B273" s="48" t="s">
        <v>54</v>
      </c>
      <c r="C273" s="48"/>
      <c r="D273" s="48"/>
      <c r="E273" s="48"/>
      <c r="F273" s="48"/>
      <c r="G273" s="48"/>
      <c r="H273" s="48"/>
      <c r="I273" s="48"/>
      <c r="J273" s="48"/>
      <c r="K273" s="48"/>
      <c r="L273" s="32"/>
      <c r="M273" s="32"/>
      <c r="N273" s="43" t="s">
        <v>68</v>
      </c>
      <c r="O273" s="43"/>
      <c r="P273" s="43"/>
      <c r="Q273" s="43"/>
      <c r="R273" s="43"/>
      <c r="S273" s="43"/>
      <c r="T273" s="33"/>
      <c r="U273" s="33"/>
    </row>
    <row r="274" spans="1:21">
      <c r="B274" s="49">
        <f>B266</f>
        <v>1</v>
      </c>
      <c r="C274" s="49">
        <f t="shared" ref="C274:K274" si="104">C266</f>
        <v>2</v>
      </c>
      <c r="D274" s="49">
        <f t="shared" si="104"/>
        <v>3</v>
      </c>
      <c r="E274" s="49">
        <f t="shared" si="104"/>
        <v>4</v>
      </c>
      <c r="F274" s="49">
        <f t="shared" si="104"/>
        <v>5</v>
      </c>
      <c r="G274" s="49">
        <f t="shared" si="104"/>
        <v>6</v>
      </c>
      <c r="H274" s="49">
        <f t="shared" si="104"/>
        <v>7</v>
      </c>
      <c r="I274" s="49">
        <f t="shared" si="104"/>
        <v>8</v>
      </c>
      <c r="J274" s="49">
        <f t="shared" si="104"/>
        <v>9</v>
      </c>
      <c r="K274" s="49">
        <f t="shared" si="104"/>
        <v>10</v>
      </c>
      <c r="L274" s="45"/>
      <c r="M274" s="45"/>
      <c r="N274" s="28" t="s">
        <v>61</v>
      </c>
      <c r="O274" s="28" t="s">
        <v>59</v>
      </c>
      <c r="P274" s="29" t="s">
        <v>63</v>
      </c>
      <c r="Q274" s="28" t="s">
        <v>64</v>
      </c>
      <c r="R274" s="29" t="s">
        <v>65</v>
      </c>
      <c r="S274" s="28" t="s">
        <v>66</v>
      </c>
      <c r="T274" s="11" t="s">
        <v>1</v>
      </c>
      <c r="U274" s="7" t="s">
        <v>58</v>
      </c>
    </row>
    <row r="275" spans="1:21" ht="18.75">
      <c r="A275" s="8" t="str">
        <f>A$3</f>
        <v>к-во "орлов" при1-м  броске</v>
      </c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47" t="s">
        <v>55</v>
      </c>
      <c r="M275" s="47">
        <v>2</v>
      </c>
      <c r="N275" s="20">
        <f>IF(T275&lt;1,0,(IF(B275=M275,1,0)+IF(C275=M275,1,0)+IF(D275=M275,1,0)+IF(E275=M275,1,0)+IF(F275=M275,1,0)+IF(G275=M275,1,0)+IF(H275=M275,1,0)+IF(I275=M275,1,0)+IF(J275=M275,1,0)+IF(K275=M275,1,0))/U275)</f>
        <v>0</v>
      </c>
      <c r="O275" s="20">
        <v>0.25</v>
      </c>
      <c r="P275" s="23">
        <f>IF(T275&lt;1,0,IF(OR(B275=M275,C275=M275,D275=M275,E275=M275,F275=M275,G275=M275,H275=M275,I275=M275,J275=M275,K275=M275),(IF(AND(B275=M275,B278=1),1,0)+IF(AND(C275=M275,C278=1),1,0)+IF(AND(D275=M275,D278=1),1,0)+IF(AND(E275=M275,E278=1),1,0)+IF(AND(F275=M275,F278=1),1,0)+IF(AND(G275=M275,G278=1),1,0)+IF(AND(H275=M275,H278=1),1,0)+IF(AND(I275=M275,I278=1),1,0)+IF(AND(J275=M275,J278=1),1,0)+IF(AND(K275=M275,K278=1),1,0))/(IF(B275=M275,1,0)+IF(C275=M275,1,0)+IF(D275=M275,1,0)+IF(E275=M275,1,0)+IF(F275=M275,1,0)+IF(G275=M275,1,0)+IF(H275=M275,1,0)+IF(I275=M275,1,0)+IF(J275=M275,1,0)+IF(K275=M275,1,0)),0))</f>
        <v>0</v>
      </c>
      <c r="Q275" s="20">
        <v>0</v>
      </c>
      <c r="R275" s="23">
        <f>IF(T275&lt;1,0,N275*P275/N278)</f>
        <v>0</v>
      </c>
      <c r="S275" s="20">
        <v>0</v>
      </c>
      <c r="T275" s="3">
        <f>IF(SUM(B275:K276)&gt;0,1,10^(-5))</f>
        <v>1.0000000000000001E-5</v>
      </c>
      <c r="U275" s="1">
        <f>T275*U$1</f>
        <v>1E-4</v>
      </c>
    </row>
    <row r="276" spans="1:21" ht="18.75">
      <c r="A276" s="8" t="str">
        <f>A$4</f>
        <v>к-во "орлов" при 2-м  броске</v>
      </c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47" t="s">
        <v>56</v>
      </c>
      <c r="M276" s="47">
        <v>1</v>
      </c>
      <c r="N276" s="20">
        <f>IF(T275&lt;1,0,(IF(B275=M276,1,0)+IF(C275=M276,1,0)+IF(D275=M276,1,0)+IF(E275=M276,1,0)+IF(F275=M276,1,0)+IF(G275=M276,1,0)+IF(H275=M276,1,0)+IF(I275=M276,1,0)+IF(J275=M276,1,0)+IF(K275=M276,1,0))/U275)</f>
        <v>0</v>
      </c>
      <c r="O276" s="20">
        <v>0.5</v>
      </c>
      <c r="P276" s="23">
        <f>IF(T275&lt;1,0,IF(OR(B275=M276,C275=M276,D275=M276,E275=M276,F275=M276,G275=M276,H275=M276,I275=M276,J275=M276,K275=M276),(IF(AND(B275=M276,B278=1),1,0)+IF(AND(C275=M276,C278=1),1,0)+IF(AND(D275=M276,D278=1),1,0)+IF(AND(E275=M276,E278=1),1,0)+IF(AND(F275=M276,F278=1),1,0)+IF(AND(G275=M276,G278=1),1,0)+IF(AND(H275=M276,H278=1),1,0)+IF(AND(I275=M276,I278=1),1,0)+IF(AND(J275=M276,J278=1),1,0)+IF(AND(K275=M276,K278=1),1,0))/(IF(B275=M276,1,0)+IF(C275=M276,1,0)+IF(D275=M276,1,0)+IF(E275=M276,1,0)+IF(F275=M276,1,0)+IF(G275=M276,1,0)+IF(H275=M276,1,0)+IF(I275=M276,1,0)+IF(J275=M276,1,0)+IF(K275=M276,1,0)),0))</f>
        <v>0</v>
      </c>
      <c r="Q276" s="20">
        <f>3/4</f>
        <v>0.75</v>
      </c>
      <c r="R276" s="23">
        <f>IF(T275&lt;1,0,N276*P276/N278)</f>
        <v>0</v>
      </c>
      <c r="S276" s="20">
        <v>0.6</v>
      </c>
    </row>
    <row r="277" spans="1:21" ht="19.5" thickBot="1">
      <c r="A277" s="30" t="str">
        <f>A$5</f>
        <v>Число начисленных баллов</v>
      </c>
      <c r="B277" s="13">
        <f>2*B275+1*B276</f>
        <v>0</v>
      </c>
      <c r="C277" s="13">
        <f t="shared" ref="C277:K277" si="105">2*C275+1*C276</f>
        <v>0</v>
      </c>
      <c r="D277" s="13">
        <f t="shared" si="105"/>
        <v>0</v>
      </c>
      <c r="E277" s="13">
        <f t="shared" si="105"/>
        <v>0</v>
      </c>
      <c r="F277" s="13">
        <f t="shared" si="105"/>
        <v>0</v>
      </c>
      <c r="G277" s="13">
        <f t="shared" si="105"/>
        <v>0</v>
      </c>
      <c r="H277" s="13">
        <f t="shared" si="105"/>
        <v>0</v>
      </c>
      <c r="I277" s="13">
        <f t="shared" si="105"/>
        <v>0</v>
      </c>
      <c r="J277" s="13">
        <f t="shared" si="105"/>
        <v>0</v>
      </c>
      <c r="K277" s="13">
        <f t="shared" si="105"/>
        <v>0</v>
      </c>
      <c r="L277" s="47" t="s">
        <v>57</v>
      </c>
      <c r="M277" s="47">
        <v>0</v>
      </c>
      <c r="N277" s="21">
        <f>IF(T275&lt;1,0,(IF(B275=M277,1,0)+IF(C275=M277,1,0)+IF(D275=M277,1,0)+IF(E275=M277,1,0)+IF(F275=M277,1,0)+IF(G275=M277,1,0)+IF(H275=M277,1,0)+IF(I275=M277,1,0)+IF(J275=M277,1,0)+IF(K275=M277,1,0))/U275)</f>
        <v>0</v>
      </c>
      <c r="O277" s="21">
        <v>0.25</v>
      </c>
      <c r="P277" s="24">
        <f>IF(T275&lt;1,0,IF(OR(B275=M277,C275=M277,D275=M277,E275=M277,F275=M277,G275=M277,H275=M277,I275=M277,J275=M277,K275=M277),(IF(AND(B275=M277,B278=1),1,0)+IF(AND(C275=M277,C278=1),1,0)+IF(AND(D275=M277,D278=1),1,0)+IF(AND(E275=M277,E278=1),1,0)+IF(AND(F275=M277,F278=1),1,0)+IF(AND(G275=M277,G278=1),1,0)+IF(AND(H275=M277,H278=1),1,0)+IF(AND(I275=M277,I278=1),1,0)+IF(AND(J275=M277,J278=1),1,0)+IF(AND(K275=M277,K278=1),1,0))/(IF(B275=M277,1,0)+IF(C275=M277,1,0)+IF(D275=M277,1,0)+IF(E275=M277,1,0)+IF(F275=M277,1,0)+IF(G275=M277,1,0)+IF(H275=M277,1,0)+IF(I275=M277,1,0)+IF(J275=M277,1,0)+IF(K275=M277,1,0)),1))</f>
        <v>0</v>
      </c>
      <c r="Q277" s="21">
        <v>1</v>
      </c>
      <c r="R277" s="23">
        <f>IF(T275&lt;1,0,N277*P277/N278)</f>
        <v>0</v>
      </c>
      <c r="S277" s="21">
        <v>0.4</v>
      </c>
    </row>
    <row r="278" spans="1:21" ht="18.75">
      <c r="A278" s="31" t="str">
        <f>A$6</f>
        <v>1, если начислено &lt;4 баллов</v>
      </c>
      <c r="B278" s="18">
        <f>IF(B277&lt;4,1,0)</f>
        <v>1</v>
      </c>
      <c r="C278" s="18">
        <f t="shared" ref="C278:K278" si="106">IF(C277&lt;4,1,0)</f>
        <v>1</v>
      </c>
      <c r="D278" s="18">
        <f t="shared" si="106"/>
        <v>1</v>
      </c>
      <c r="E278" s="18">
        <f t="shared" si="106"/>
        <v>1</v>
      </c>
      <c r="F278" s="18">
        <f t="shared" si="106"/>
        <v>1</v>
      </c>
      <c r="G278" s="18">
        <f t="shared" si="106"/>
        <v>1</v>
      </c>
      <c r="H278" s="18">
        <f t="shared" si="106"/>
        <v>1</v>
      </c>
      <c r="I278" s="18">
        <f t="shared" si="106"/>
        <v>1</v>
      </c>
      <c r="J278" s="18">
        <f t="shared" si="106"/>
        <v>1</v>
      </c>
      <c r="K278" s="18">
        <f t="shared" si="106"/>
        <v>1</v>
      </c>
      <c r="L278" s="2"/>
      <c r="M278" s="2"/>
      <c r="N278" s="22">
        <f>IF(T275&lt;1,0,SUM(B278:K278)/(10*T275))</f>
        <v>0</v>
      </c>
      <c r="O278" s="22">
        <v>0.625</v>
      </c>
      <c r="P278" s="35"/>
      <c r="Q278" s="35"/>
      <c r="R278" s="35"/>
      <c r="S278" s="35"/>
    </row>
    <row r="279" spans="1:21" ht="19.5" thickBot="1">
      <c r="A279" s="9">
        <f>A$7</f>
        <v>0</v>
      </c>
      <c r="B279" s="14"/>
      <c r="C279" s="19"/>
      <c r="D279" s="19"/>
      <c r="E279" s="19"/>
      <c r="F279" s="19"/>
      <c r="G279" s="19"/>
      <c r="H279" s="19"/>
      <c r="I279" s="19"/>
      <c r="J279" s="19"/>
      <c r="K279" s="15"/>
      <c r="L279" s="2"/>
      <c r="M279" s="2"/>
      <c r="N279" s="26" t="s">
        <v>62</v>
      </c>
      <c r="O279" s="27" t="s">
        <v>60</v>
      </c>
      <c r="P279" s="36"/>
      <c r="Q279" s="36"/>
      <c r="R279" s="36"/>
      <c r="S279" s="37"/>
    </row>
    <row r="280" spans="1:21" ht="18.75">
      <c r="A280" s="42">
        <f>'[1]Название и список группы'!A36</f>
        <v>0</v>
      </c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32"/>
      <c r="M280" s="32"/>
      <c r="N280" s="40">
        <f>'[1]Название и список группы'!B36</f>
        <v>0</v>
      </c>
      <c r="O280" s="40"/>
      <c r="P280" s="40"/>
      <c r="Q280" s="40"/>
      <c r="R280" s="40"/>
      <c r="S280" s="40"/>
      <c r="T280" s="40"/>
      <c r="U280" s="40"/>
    </row>
    <row r="281" spans="1:21" ht="19.5" thickBot="1">
      <c r="A281" s="32"/>
      <c r="B281" s="48" t="s">
        <v>54</v>
      </c>
      <c r="C281" s="48"/>
      <c r="D281" s="48"/>
      <c r="E281" s="48"/>
      <c r="F281" s="48"/>
      <c r="G281" s="48"/>
      <c r="H281" s="48"/>
      <c r="I281" s="48"/>
      <c r="J281" s="48"/>
      <c r="K281" s="48"/>
      <c r="L281" s="32"/>
      <c r="M281" s="32"/>
      <c r="N281" s="43" t="s">
        <v>68</v>
      </c>
      <c r="O281" s="43"/>
      <c r="P281" s="43"/>
      <c r="Q281" s="43"/>
      <c r="R281" s="43"/>
      <c r="S281" s="43"/>
      <c r="T281" s="33"/>
      <c r="U281" s="33"/>
    </row>
    <row r="282" spans="1:21">
      <c r="B282" s="49">
        <f>B274</f>
        <v>1</v>
      </c>
      <c r="C282" s="49">
        <f t="shared" ref="C282:K282" si="107">C274</f>
        <v>2</v>
      </c>
      <c r="D282" s="49">
        <f t="shared" si="107"/>
        <v>3</v>
      </c>
      <c r="E282" s="49">
        <f t="shared" si="107"/>
        <v>4</v>
      </c>
      <c r="F282" s="49">
        <f t="shared" si="107"/>
        <v>5</v>
      </c>
      <c r="G282" s="49">
        <f t="shared" si="107"/>
        <v>6</v>
      </c>
      <c r="H282" s="49">
        <f t="shared" si="107"/>
        <v>7</v>
      </c>
      <c r="I282" s="49">
        <f t="shared" si="107"/>
        <v>8</v>
      </c>
      <c r="J282" s="49">
        <f t="shared" si="107"/>
        <v>9</v>
      </c>
      <c r="K282" s="49">
        <f t="shared" si="107"/>
        <v>10</v>
      </c>
      <c r="L282" s="45"/>
      <c r="M282" s="45"/>
      <c r="N282" s="28" t="s">
        <v>61</v>
      </c>
      <c r="O282" s="28" t="s">
        <v>59</v>
      </c>
      <c r="P282" s="29" t="s">
        <v>63</v>
      </c>
      <c r="Q282" s="28" t="s">
        <v>64</v>
      </c>
      <c r="R282" s="29" t="s">
        <v>65</v>
      </c>
      <c r="S282" s="28" t="s">
        <v>66</v>
      </c>
      <c r="T282" s="11" t="s">
        <v>1</v>
      </c>
      <c r="U282" s="7" t="s">
        <v>58</v>
      </c>
    </row>
    <row r="283" spans="1:21" ht="18.75">
      <c r="A283" s="8" t="str">
        <f>A$3</f>
        <v>к-во "орлов" при1-м  броске</v>
      </c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47" t="s">
        <v>55</v>
      </c>
      <c r="M283" s="47">
        <v>2</v>
      </c>
      <c r="N283" s="20">
        <f>IF(T283&lt;1,0,(IF(B283=M283,1,0)+IF(C283=M283,1,0)+IF(D283=M283,1,0)+IF(E283=M283,1,0)+IF(F283=M283,1,0)+IF(G283=M283,1,0)+IF(H283=M283,1,0)+IF(I283=M283,1,0)+IF(J283=M283,1,0)+IF(K283=M283,1,0))/U283)</f>
        <v>0</v>
      </c>
      <c r="O283" s="20">
        <v>0.25</v>
      </c>
      <c r="P283" s="23">
        <f>IF(T283&lt;1,0,IF(OR(B283=M283,C283=M283,D283=M283,E283=M283,F283=M283,G283=M283,H283=M283,I283=M283,J283=M283,K283=M283),(IF(AND(B283=M283,B286=1),1,0)+IF(AND(C283=M283,C286=1),1,0)+IF(AND(D283=M283,D286=1),1,0)+IF(AND(E283=M283,E286=1),1,0)+IF(AND(F283=M283,F286=1),1,0)+IF(AND(G283=M283,G286=1),1,0)+IF(AND(H283=M283,H286=1),1,0)+IF(AND(I283=M283,I286=1),1,0)+IF(AND(J283=M283,J286=1),1,0)+IF(AND(K283=M283,K286=1),1,0))/(IF(B283=M283,1,0)+IF(C283=M283,1,0)+IF(D283=M283,1,0)+IF(E283=M283,1,0)+IF(F283=M283,1,0)+IF(G283=M283,1,0)+IF(H283=M283,1,0)+IF(I283=M283,1,0)+IF(J283=M283,1,0)+IF(K283=M283,1,0)),0))</f>
        <v>0</v>
      </c>
      <c r="Q283" s="20">
        <v>0</v>
      </c>
      <c r="R283" s="23">
        <f>IF(T283&lt;1,0,N283*P283/N286)</f>
        <v>0</v>
      </c>
      <c r="S283" s="20">
        <v>0</v>
      </c>
      <c r="T283" s="3">
        <f>IF(SUM(B283:K284)&gt;0,1,10^(-5))</f>
        <v>1.0000000000000001E-5</v>
      </c>
      <c r="U283" s="1">
        <f>T283*U$1</f>
        <v>1E-4</v>
      </c>
    </row>
    <row r="284" spans="1:21" ht="18.75">
      <c r="A284" s="8" t="str">
        <f>A$4</f>
        <v>к-во "орлов" при 2-м  броске</v>
      </c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47" t="s">
        <v>56</v>
      </c>
      <c r="M284" s="47">
        <v>1</v>
      </c>
      <c r="N284" s="20">
        <f>IF(T283&lt;1,0,(IF(B283=M284,1,0)+IF(C283=M284,1,0)+IF(D283=M284,1,0)+IF(E283=M284,1,0)+IF(F283=M284,1,0)+IF(G283=M284,1,0)+IF(H283=M284,1,0)+IF(I283=M284,1,0)+IF(J283=M284,1,0)+IF(K283=M284,1,0))/U283)</f>
        <v>0</v>
      </c>
      <c r="O284" s="20">
        <v>0.5</v>
      </c>
      <c r="P284" s="23">
        <f>IF(T283&lt;1,0,IF(OR(B283=M284,C283=M284,D283=M284,E283=M284,F283=M284,G283=M284,H283=M284,I283=M284,J283=M284,K283=M284),(IF(AND(B283=M284,B286=1),1,0)+IF(AND(C283=M284,C286=1),1,0)+IF(AND(D283=M284,D286=1),1,0)+IF(AND(E283=M284,E286=1),1,0)+IF(AND(F283=M284,F286=1),1,0)+IF(AND(G283=M284,G286=1),1,0)+IF(AND(H283=M284,H286=1),1,0)+IF(AND(I283=M284,I286=1),1,0)+IF(AND(J283=M284,J286=1),1,0)+IF(AND(K283=M284,K286=1),1,0))/(IF(B283=M284,1,0)+IF(C283=M284,1,0)+IF(D283=M284,1,0)+IF(E283=M284,1,0)+IF(F283=M284,1,0)+IF(G283=M284,1,0)+IF(H283=M284,1,0)+IF(I283=M284,1,0)+IF(J283=M284,1,0)+IF(K283=M284,1,0)),0))</f>
        <v>0</v>
      </c>
      <c r="Q284" s="20">
        <f>3/4</f>
        <v>0.75</v>
      </c>
      <c r="R284" s="23">
        <f>IF(T283&lt;1,0,N284*P284/N286)</f>
        <v>0</v>
      </c>
      <c r="S284" s="20">
        <v>0.6</v>
      </c>
    </row>
    <row r="285" spans="1:21" ht="19.5" thickBot="1">
      <c r="A285" s="30" t="str">
        <f>A$5</f>
        <v>Число начисленных баллов</v>
      </c>
      <c r="B285" s="13">
        <f>2*B283+1*B284</f>
        <v>0</v>
      </c>
      <c r="C285" s="13">
        <f t="shared" ref="C285:K285" si="108">2*C283+1*C284</f>
        <v>0</v>
      </c>
      <c r="D285" s="13">
        <f t="shared" si="108"/>
        <v>0</v>
      </c>
      <c r="E285" s="13">
        <f t="shared" si="108"/>
        <v>0</v>
      </c>
      <c r="F285" s="13">
        <f t="shared" si="108"/>
        <v>0</v>
      </c>
      <c r="G285" s="13">
        <f t="shared" si="108"/>
        <v>0</v>
      </c>
      <c r="H285" s="13">
        <f t="shared" si="108"/>
        <v>0</v>
      </c>
      <c r="I285" s="13">
        <f t="shared" si="108"/>
        <v>0</v>
      </c>
      <c r="J285" s="13">
        <f t="shared" si="108"/>
        <v>0</v>
      </c>
      <c r="K285" s="13">
        <f t="shared" si="108"/>
        <v>0</v>
      </c>
      <c r="L285" s="47" t="s">
        <v>57</v>
      </c>
      <c r="M285" s="47">
        <v>0</v>
      </c>
      <c r="N285" s="21">
        <f>IF(T283&lt;1,0,(IF(B283=M285,1,0)+IF(C283=M285,1,0)+IF(D283=M285,1,0)+IF(E283=M285,1,0)+IF(F283=M285,1,0)+IF(G283=M285,1,0)+IF(H283=M285,1,0)+IF(I283=M285,1,0)+IF(J283=M285,1,0)+IF(K283=M285,1,0))/U283)</f>
        <v>0</v>
      </c>
      <c r="O285" s="21">
        <v>0.25</v>
      </c>
      <c r="P285" s="24">
        <f>IF(T283&lt;1,0,IF(OR(B283=M285,C283=M285,D283=M285,E283=M285,F283=M285,G283=M285,H283=M285,I283=M285,J283=M285,K283=M285),(IF(AND(B283=M285,B286=1),1,0)+IF(AND(C283=M285,C286=1),1,0)+IF(AND(D283=M285,D286=1),1,0)+IF(AND(E283=M285,E286=1),1,0)+IF(AND(F283=M285,F286=1),1,0)+IF(AND(G283=M285,G286=1),1,0)+IF(AND(H283=M285,H286=1),1,0)+IF(AND(I283=M285,I286=1),1,0)+IF(AND(J283=M285,J286=1),1,0)+IF(AND(K283=M285,K286=1),1,0))/(IF(B283=M285,1,0)+IF(C283=M285,1,0)+IF(D283=M285,1,0)+IF(E283=M285,1,0)+IF(F283=M285,1,0)+IF(G283=M285,1,0)+IF(H283=M285,1,0)+IF(I283=M285,1,0)+IF(J283=M285,1,0)+IF(K283=M285,1,0)),1))</f>
        <v>0</v>
      </c>
      <c r="Q285" s="21">
        <v>1</v>
      </c>
      <c r="R285" s="23">
        <f>IF(T283&lt;1,0,N285*P285/N286)</f>
        <v>0</v>
      </c>
      <c r="S285" s="21">
        <v>0.4</v>
      </c>
    </row>
    <row r="286" spans="1:21" ht="18.75">
      <c r="A286" s="31" t="str">
        <f>A$6</f>
        <v>1, если начислено &lt;4 баллов</v>
      </c>
      <c r="B286" s="18">
        <f>IF(B285&lt;4,1,0)</f>
        <v>1</v>
      </c>
      <c r="C286" s="18">
        <f t="shared" ref="C286:K286" si="109">IF(C285&lt;4,1,0)</f>
        <v>1</v>
      </c>
      <c r="D286" s="18">
        <f t="shared" si="109"/>
        <v>1</v>
      </c>
      <c r="E286" s="18">
        <f t="shared" si="109"/>
        <v>1</v>
      </c>
      <c r="F286" s="18">
        <f t="shared" si="109"/>
        <v>1</v>
      </c>
      <c r="G286" s="18">
        <f t="shared" si="109"/>
        <v>1</v>
      </c>
      <c r="H286" s="18">
        <f t="shared" si="109"/>
        <v>1</v>
      </c>
      <c r="I286" s="18">
        <f t="shared" si="109"/>
        <v>1</v>
      </c>
      <c r="J286" s="18">
        <f t="shared" si="109"/>
        <v>1</v>
      </c>
      <c r="K286" s="18">
        <f t="shared" si="109"/>
        <v>1</v>
      </c>
      <c r="L286" s="2"/>
      <c r="M286" s="2"/>
      <c r="N286" s="22">
        <f>IF(T283&lt;1,0,SUM(B286:K286)/(10*T283))</f>
        <v>0</v>
      </c>
      <c r="O286" s="22">
        <v>0.625</v>
      </c>
      <c r="P286" s="35"/>
      <c r="Q286" s="35"/>
      <c r="R286" s="35"/>
      <c r="S286" s="35"/>
    </row>
    <row r="287" spans="1:21" ht="19.5" thickBot="1">
      <c r="A287" s="9">
        <f>A$7</f>
        <v>0</v>
      </c>
      <c r="B287" s="14"/>
      <c r="C287" s="19"/>
      <c r="D287" s="19"/>
      <c r="E287" s="19"/>
      <c r="F287" s="19"/>
      <c r="G287" s="19"/>
      <c r="H287" s="19"/>
      <c r="I287" s="19"/>
      <c r="J287" s="19"/>
      <c r="K287" s="15"/>
      <c r="L287" s="2"/>
      <c r="M287" s="2"/>
      <c r="N287" s="26" t="s">
        <v>62</v>
      </c>
      <c r="O287" s="27" t="s">
        <v>60</v>
      </c>
      <c r="P287" s="36"/>
      <c r="Q287" s="36"/>
      <c r="R287" s="36"/>
      <c r="S287" s="37"/>
    </row>
    <row r="288" spans="1:21" ht="18.75">
      <c r="A288" s="41">
        <f>'[1]Название и список группы'!A37</f>
        <v>0</v>
      </c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32"/>
      <c r="M288" s="32"/>
      <c r="N288" s="40">
        <f>'[1]Название и список группы'!B37</f>
        <v>0</v>
      </c>
      <c r="O288" s="40"/>
      <c r="P288" s="40"/>
      <c r="Q288" s="40"/>
      <c r="R288" s="40"/>
      <c r="S288" s="40"/>
      <c r="T288" s="40"/>
      <c r="U288" s="40"/>
    </row>
    <row r="289" spans="1:21" ht="19.5" thickBot="1">
      <c r="A289" s="32"/>
      <c r="B289" s="48" t="s">
        <v>54</v>
      </c>
      <c r="C289" s="48"/>
      <c r="D289" s="48"/>
      <c r="E289" s="48"/>
      <c r="F289" s="48"/>
      <c r="G289" s="48"/>
      <c r="H289" s="48"/>
      <c r="I289" s="48"/>
      <c r="J289" s="48"/>
      <c r="K289" s="48"/>
      <c r="L289" s="32"/>
      <c r="M289" s="32"/>
      <c r="N289" s="43" t="s">
        <v>68</v>
      </c>
      <c r="O289" s="43"/>
      <c r="P289" s="43"/>
      <c r="Q289" s="43"/>
      <c r="R289" s="43"/>
      <c r="S289" s="43"/>
      <c r="T289" s="33"/>
      <c r="U289" s="33"/>
    </row>
    <row r="290" spans="1:21">
      <c r="B290" s="49">
        <f>B282</f>
        <v>1</v>
      </c>
      <c r="C290" s="49">
        <f t="shared" ref="C290:K290" si="110">C282</f>
        <v>2</v>
      </c>
      <c r="D290" s="49">
        <f t="shared" si="110"/>
        <v>3</v>
      </c>
      <c r="E290" s="49">
        <f t="shared" si="110"/>
        <v>4</v>
      </c>
      <c r="F290" s="49">
        <f t="shared" si="110"/>
        <v>5</v>
      </c>
      <c r="G290" s="49">
        <f t="shared" si="110"/>
        <v>6</v>
      </c>
      <c r="H290" s="49">
        <f t="shared" si="110"/>
        <v>7</v>
      </c>
      <c r="I290" s="49">
        <f t="shared" si="110"/>
        <v>8</v>
      </c>
      <c r="J290" s="49">
        <f t="shared" si="110"/>
        <v>9</v>
      </c>
      <c r="K290" s="49">
        <f t="shared" si="110"/>
        <v>10</v>
      </c>
      <c r="L290" s="45"/>
      <c r="M290" s="45"/>
      <c r="N290" s="28" t="s">
        <v>61</v>
      </c>
      <c r="O290" s="28" t="s">
        <v>59</v>
      </c>
      <c r="P290" s="29" t="s">
        <v>63</v>
      </c>
      <c r="Q290" s="28" t="s">
        <v>64</v>
      </c>
      <c r="R290" s="29" t="s">
        <v>65</v>
      </c>
      <c r="S290" s="28" t="s">
        <v>66</v>
      </c>
      <c r="T290" s="11" t="s">
        <v>1</v>
      </c>
      <c r="U290" s="7" t="s">
        <v>58</v>
      </c>
    </row>
    <row r="291" spans="1:21" ht="18.75">
      <c r="A291" s="8" t="str">
        <f>A$3</f>
        <v>к-во "орлов" при1-м  броске</v>
      </c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47" t="s">
        <v>55</v>
      </c>
      <c r="M291" s="47">
        <v>2</v>
      </c>
      <c r="N291" s="20">
        <f>IF(T291&lt;1,0,(IF(B291=M291,1,0)+IF(C291=M291,1,0)+IF(D291=M291,1,0)+IF(E291=M291,1,0)+IF(F291=M291,1,0)+IF(G291=M291,1,0)+IF(H291=M291,1,0)+IF(I291=M291,1,0)+IF(J291=M291,1,0)+IF(K291=M291,1,0))/U291)</f>
        <v>0</v>
      </c>
      <c r="O291" s="20">
        <v>0.25</v>
      </c>
      <c r="P291" s="23">
        <f>IF(T291&lt;1,0,IF(OR(B291=M291,C291=M291,D291=M291,E291=M291,F291=M291,G291=M291,H291=M291,I291=M291,J291=M291,K291=M291),(IF(AND(B291=M291,B294=1),1,0)+IF(AND(C291=M291,C294=1),1,0)+IF(AND(D291=M291,D294=1),1,0)+IF(AND(E291=M291,E294=1),1,0)+IF(AND(F291=M291,F294=1),1,0)+IF(AND(G291=M291,G294=1),1,0)+IF(AND(H291=M291,H294=1),1,0)+IF(AND(I291=M291,I294=1),1,0)+IF(AND(J291=M291,J294=1),1,0)+IF(AND(K291=M291,K294=1),1,0))/(IF(B291=M291,1,0)+IF(C291=M291,1,0)+IF(D291=M291,1,0)+IF(E291=M291,1,0)+IF(F291=M291,1,0)+IF(G291=M291,1,0)+IF(H291=M291,1,0)+IF(I291=M291,1,0)+IF(J291=M291,1,0)+IF(K291=M291,1,0)),0))</f>
        <v>0</v>
      </c>
      <c r="Q291" s="20">
        <v>0</v>
      </c>
      <c r="R291" s="23">
        <f>IF(T291&lt;1,0,N291*P291/N294)</f>
        <v>0</v>
      </c>
      <c r="S291" s="20">
        <v>0</v>
      </c>
      <c r="T291" s="3">
        <f>IF(SUM(B291:K292)&gt;0,1,10^(-5))</f>
        <v>1.0000000000000001E-5</v>
      </c>
      <c r="U291" s="1">
        <f>T291*U$1</f>
        <v>1E-4</v>
      </c>
    </row>
    <row r="292" spans="1:21" ht="18.75">
      <c r="A292" s="8" t="str">
        <f>A$4</f>
        <v>к-во "орлов" при 2-м  броске</v>
      </c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47" t="s">
        <v>56</v>
      </c>
      <c r="M292" s="47">
        <v>1</v>
      </c>
      <c r="N292" s="20">
        <f>IF(T291&lt;1,0,(IF(B291=M292,1,0)+IF(C291=M292,1,0)+IF(D291=M292,1,0)+IF(E291=M292,1,0)+IF(F291=M292,1,0)+IF(G291=M292,1,0)+IF(H291=M292,1,0)+IF(I291=M292,1,0)+IF(J291=M292,1,0)+IF(K291=M292,1,0))/U291)</f>
        <v>0</v>
      </c>
      <c r="O292" s="20">
        <v>0.5</v>
      </c>
      <c r="P292" s="23">
        <f>IF(T291&lt;1,0,IF(OR(B291=M292,C291=M292,D291=M292,E291=M292,F291=M292,G291=M292,H291=M292,I291=M292,J291=M292,K291=M292),(IF(AND(B291=M292,B294=1),1,0)+IF(AND(C291=M292,C294=1),1,0)+IF(AND(D291=M292,D294=1),1,0)+IF(AND(E291=M292,E294=1),1,0)+IF(AND(F291=M292,F294=1),1,0)+IF(AND(G291=M292,G294=1),1,0)+IF(AND(H291=M292,H294=1),1,0)+IF(AND(I291=M292,I294=1),1,0)+IF(AND(J291=M292,J294=1),1,0)+IF(AND(K291=M292,K294=1),1,0))/(IF(B291=M292,1,0)+IF(C291=M292,1,0)+IF(D291=M292,1,0)+IF(E291=M292,1,0)+IF(F291=M292,1,0)+IF(G291=M292,1,0)+IF(H291=M292,1,0)+IF(I291=M292,1,0)+IF(J291=M292,1,0)+IF(K291=M292,1,0)),0))</f>
        <v>0</v>
      </c>
      <c r="Q292" s="20">
        <f>3/4</f>
        <v>0.75</v>
      </c>
      <c r="R292" s="23">
        <f>IF(T291&lt;1,0,N292*P292/N294)</f>
        <v>0</v>
      </c>
      <c r="S292" s="20">
        <v>0.6</v>
      </c>
    </row>
    <row r="293" spans="1:21" ht="19.5" thickBot="1">
      <c r="A293" s="30" t="str">
        <f>A$5</f>
        <v>Число начисленных баллов</v>
      </c>
      <c r="B293" s="13">
        <f>2*B291+1*B292</f>
        <v>0</v>
      </c>
      <c r="C293" s="13">
        <f t="shared" ref="C293:K293" si="111">2*C291+1*C292</f>
        <v>0</v>
      </c>
      <c r="D293" s="13">
        <f t="shared" si="111"/>
        <v>0</v>
      </c>
      <c r="E293" s="13">
        <f t="shared" si="111"/>
        <v>0</v>
      </c>
      <c r="F293" s="13">
        <f t="shared" si="111"/>
        <v>0</v>
      </c>
      <c r="G293" s="13">
        <f t="shared" si="111"/>
        <v>0</v>
      </c>
      <c r="H293" s="13">
        <f t="shared" si="111"/>
        <v>0</v>
      </c>
      <c r="I293" s="13">
        <f t="shared" si="111"/>
        <v>0</v>
      </c>
      <c r="J293" s="13">
        <f t="shared" si="111"/>
        <v>0</v>
      </c>
      <c r="K293" s="13">
        <f t="shared" si="111"/>
        <v>0</v>
      </c>
      <c r="L293" s="47" t="s">
        <v>57</v>
      </c>
      <c r="M293" s="47">
        <v>0</v>
      </c>
      <c r="N293" s="21">
        <f>IF(T291&lt;1,0,(IF(B291=M293,1,0)+IF(C291=M293,1,0)+IF(D291=M293,1,0)+IF(E291=M293,1,0)+IF(F291=M293,1,0)+IF(G291=M293,1,0)+IF(H291=M293,1,0)+IF(I291=M293,1,0)+IF(J291=M293,1,0)+IF(K291=M293,1,0))/U291)</f>
        <v>0</v>
      </c>
      <c r="O293" s="21">
        <v>0.25</v>
      </c>
      <c r="P293" s="24">
        <f>IF(T291&lt;1,0,IF(OR(B291=M293,C291=M293,D291=M293,E291=M293,F291=M293,G291=M293,H291=M293,I291=M293,J291=M293,K291=M293),(IF(AND(B291=M293,B294=1),1,0)+IF(AND(C291=M293,C294=1),1,0)+IF(AND(D291=M293,D294=1),1,0)+IF(AND(E291=M293,E294=1),1,0)+IF(AND(F291=M293,F294=1),1,0)+IF(AND(G291=M293,G294=1),1,0)+IF(AND(H291=M293,H294=1),1,0)+IF(AND(I291=M293,I294=1),1,0)+IF(AND(J291=M293,J294=1),1,0)+IF(AND(K291=M293,K294=1),1,0))/(IF(B291=M293,1,0)+IF(C291=M293,1,0)+IF(D291=M293,1,0)+IF(E291=M293,1,0)+IF(F291=M293,1,0)+IF(G291=M293,1,0)+IF(H291=M293,1,0)+IF(I291=M293,1,0)+IF(J291=M293,1,0)+IF(K291=M293,1,0)),1))</f>
        <v>0</v>
      </c>
      <c r="Q293" s="21">
        <v>1</v>
      </c>
      <c r="R293" s="23">
        <f>IF(T291&lt;1,0,N293*P293/N294)</f>
        <v>0</v>
      </c>
      <c r="S293" s="21">
        <v>0.4</v>
      </c>
    </row>
    <row r="294" spans="1:21" ht="18.75">
      <c r="A294" s="31" t="str">
        <f>A$6</f>
        <v>1, если начислено &lt;4 баллов</v>
      </c>
      <c r="B294" s="18">
        <f>IF(B293&lt;4,1,0)</f>
        <v>1</v>
      </c>
      <c r="C294" s="18">
        <f t="shared" ref="C294:K294" si="112">IF(C293&lt;4,1,0)</f>
        <v>1</v>
      </c>
      <c r="D294" s="18">
        <f t="shared" si="112"/>
        <v>1</v>
      </c>
      <c r="E294" s="18">
        <f t="shared" si="112"/>
        <v>1</v>
      </c>
      <c r="F294" s="18">
        <f t="shared" si="112"/>
        <v>1</v>
      </c>
      <c r="G294" s="18">
        <f t="shared" si="112"/>
        <v>1</v>
      </c>
      <c r="H294" s="18">
        <f t="shared" si="112"/>
        <v>1</v>
      </c>
      <c r="I294" s="18">
        <f t="shared" si="112"/>
        <v>1</v>
      </c>
      <c r="J294" s="18">
        <f t="shared" si="112"/>
        <v>1</v>
      </c>
      <c r="K294" s="18">
        <f t="shared" si="112"/>
        <v>1</v>
      </c>
      <c r="L294" s="2"/>
      <c r="M294" s="2"/>
      <c r="N294" s="22">
        <f>IF(T291&lt;1,0,SUM(B294:K294)/(10*T291))</f>
        <v>0</v>
      </c>
      <c r="O294" s="22">
        <v>0.625</v>
      </c>
      <c r="P294" s="35"/>
      <c r="Q294" s="35"/>
      <c r="R294" s="35"/>
      <c r="S294" s="35"/>
    </row>
    <row r="295" spans="1:21" ht="19.5" thickBot="1">
      <c r="A295" s="9">
        <f>A$7</f>
        <v>0</v>
      </c>
      <c r="B295" s="14"/>
      <c r="C295" s="19"/>
      <c r="D295" s="19"/>
      <c r="E295" s="19"/>
      <c r="F295" s="19"/>
      <c r="G295" s="19"/>
      <c r="H295" s="19"/>
      <c r="I295" s="19"/>
      <c r="J295" s="19"/>
      <c r="K295" s="15"/>
      <c r="L295" s="2"/>
      <c r="M295" s="2"/>
      <c r="N295" s="26" t="s">
        <v>62</v>
      </c>
      <c r="O295" s="27" t="s">
        <v>60</v>
      </c>
      <c r="P295" s="36"/>
      <c r="Q295" s="36"/>
      <c r="R295" s="36"/>
      <c r="S295" s="37"/>
    </row>
    <row r="296" spans="1:21" ht="18.75">
      <c r="A296" s="41">
        <f>'[1]Название и список группы'!A38</f>
        <v>0</v>
      </c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32"/>
      <c r="M296" s="32"/>
      <c r="N296" s="40">
        <f>'[1]Название и список группы'!B38</f>
        <v>0</v>
      </c>
      <c r="O296" s="40"/>
      <c r="P296" s="40"/>
      <c r="Q296" s="40"/>
      <c r="R296" s="40"/>
      <c r="S296" s="40"/>
      <c r="T296" s="40"/>
      <c r="U296" s="40"/>
    </row>
    <row r="297" spans="1:21" ht="19.5" thickBot="1">
      <c r="A297" s="32"/>
      <c r="B297" s="48" t="s">
        <v>54</v>
      </c>
      <c r="C297" s="48"/>
      <c r="D297" s="48"/>
      <c r="E297" s="48"/>
      <c r="F297" s="48"/>
      <c r="G297" s="48"/>
      <c r="H297" s="48"/>
      <c r="I297" s="48"/>
      <c r="J297" s="48"/>
      <c r="K297" s="48"/>
      <c r="L297" s="32"/>
      <c r="M297" s="32"/>
      <c r="N297" s="43" t="s">
        <v>68</v>
      </c>
      <c r="O297" s="43"/>
      <c r="P297" s="43"/>
      <c r="Q297" s="43"/>
      <c r="R297" s="43"/>
      <c r="S297" s="43"/>
      <c r="T297" s="33"/>
      <c r="U297" s="33"/>
    </row>
    <row r="298" spans="1:21">
      <c r="B298" s="49">
        <f>B290</f>
        <v>1</v>
      </c>
      <c r="C298" s="49">
        <f t="shared" ref="C298:K298" si="113">C290</f>
        <v>2</v>
      </c>
      <c r="D298" s="49">
        <f t="shared" si="113"/>
        <v>3</v>
      </c>
      <c r="E298" s="49">
        <f t="shared" si="113"/>
        <v>4</v>
      </c>
      <c r="F298" s="49">
        <f t="shared" si="113"/>
        <v>5</v>
      </c>
      <c r="G298" s="49">
        <f t="shared" si="113"/>
        <v>6</v>
      </c>
      <c r="H298" s="49">
        <f t="shared" si="113"/>
        <v>7</v>
      </c>
      <c r="I298" s="49">
        <f t="shared" si="113"/>
        <v>8</v>
      </c>
      <c r="J298" s="49">
        <f t="shared" si="113"/>
        <v>9</v>
      </c>
      <c r="K298" s="49">
        <f t="shared" si="113"/>
        <v>10</v>
      </c>
      <c r="L298" s="45"/>
      <c r="M298" s="45"/>
      <c r="N298" s="28" t="s">
        <v>61</v>
      </c>
      <c r="O298" s="28" t="s">
        <v>59</v>
      </c>
      <c r="P298" s="29" t="s">
        <v>63</v>
      </c>
      <c r="Q298" s="28" t="s">
        <v>64</v>
      </c>
      <c r="R298" s="29" t="s">
        <v>65</v>
      </c>
      <c r="S298" s="28" t="s">
        <v>66</v>
      </c>
      <c r="T298" s="11" t="s">
        <v>1</v>
      </c>
      <c r="U298" s="7" t="s">
        <v>58</v>
      </c>
    </row>
    <row r="299" spans="1:21" ht="18.75">
      <c r="A299" s="8" t="str">
        <f>A$3</f>
        <v>к-во "орлов" при1-м  броске</v>
      </c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47" t="s">
        <v>55</v>
      </c>
      <c r="M299" s="47">
        <v>2</v>
      </c>
      <c r="N299" s="20">
        <f>IF(T299&lt;1,0,(IF(B299=M299,1,0)+IF(C299=M299,1,0)+IF(D299=M299,1,0)+IF(E299=M299,1,0)+IF(F299=M299,1,0)+IF(G299=M299,1,0)+IF(H299=M299,1,0)+IF(I299=M299,1,0)+IF(J299=M299,1,0)+IF(K299=M299,1,0))/U299)</f>
        <v>0</v>
      </c>
      <c r="O299" s="20">
        <v>0.25</v>
      </c>
      <c r="P299" s="23">
        <f>IF(T299&lt;1,0,IF(OR(B299=M299,C299=M299,D299=M299,E299=M299,F299=M299,G299=M299,H299=M299,I299=M299,J299=M299,K299=M299),(IF(AND(B299=M299,B302=1),1,0)+IF(AND(C299=M299,C302=1),1,0)+IF(AND(D299=M299,D302=1),1,0)+IF(AND(E299=M299,E302=1),1,0)+IF(AND(F299=M299,F302=1),1,0)+IF(AND(G299=M299,G302=1),1,0)+IF(AND(H299=M299,H302=1),1,0)+IF(AND(I299=M299,I302=1),1,0)+IF(AND(J299=M299,J302=1),1,0)+IF(AND(K299=M299,K302=1),1,0))/(IF(B299=M299,1,0)+IF(C299=M299,1,0)+IF(D299=M299,1,0)+IF(E299=M299,1,0)+IF(F299=M299,1,0)+IF(G299=M299,1,0)+IF(H299=M299,1,0)+IF(I299=M299,1,0)+IF(J299=M299,1,0)+IF(K299=M299,1,0)),0))</f>
        <v>0</v>
      </c>
      <c r="Q299" s="20">
        <v>0</v>
      </c>
      <c r="R299" s="23">
        <f>IF(T299&lt;1,0,N299*P299/N302)</f>
        <v>0</v>
      </c>
      <c r="S299" s="20">
        <v>0</v>
      </c>
      <c r="T299" s="3">
        <f>IF(SUM(B299:K300)&gt;0,1,10^(-5))</f>
        <v>1.0000000000000001E-5</v>
      </c>
      <c r="U299" s="1">
        <f>T299*U$1</f>
        <v>1E-4</v>
      </c>
    </row>
    <row r="300" spans="1:21" ht="18.75">
      <c r="A300" s="8" t="str">
        <f>A$4</f>
        <v>к-во "орлов" при 2-м  броске</v>
      </c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47" t="s">
        <v>56</v>
      </c>
      <c r="M300" s="47">
        <v>1</v>
      </c>
      <c r="N300" s="20">
        <f>IF(T299&lt;1,0,(IF(B299=M300,1,0)+IF(C299=M300,1,0)+IF(D299=M300,1,0)+IF(E299=M300,1,0)+IF(F299=M300,1,0)+IF(G299=M300,1,0)+IF(H299=M300,1,0)+IF(I299=M300,1,0)+IF(J299=M300,1,0)+IF(K299=M300,1,0))/U299)</f>
        <v>0</v>
      </c>
      <c r="O300" s="20">
        <v>0.5</v>
      </c>
      <c r="P300" s="23">
        <f>IF(T299&lt;1,0,IF(OR(B299=M300,C299=M300,D299=M300,E299=M300,F299=M300,G299=M300,H299=M300,I299=M300,J299=M300,K299=M300),(IF(AND(B299=M300,B302=1),1,0)+IF(AND(C299=M300,C302=1),1,0)+IF(AND(D299=M300,D302=1),1,0)+IF(AND(E299=M300,E302=1),1,0)+IF(AND(F299=M300,F302=1),1,0)+IF(AND(G299=M300,G302=1),1,0)+IF(AND(H299=M300,H302=1),1,0)+IF(AND(I299=M300,I302=1),1,0)+IF(AND(J299=M300,J302=1),1,0)+IF(AND(K299=M300,K302=1),1,0))/(IF(B299=M300,1,0)+IF(C299=M300,1,0)+IF(D299=M300,1,0)+IF(E299=M300,1,0)+IF(F299=M300,1,0)+IF(G299=M300,1,0)+IF(H299=M300,1,0)+IF(I299=M300,1,0)+IF(J299=M300,1,0)+IF(K299=M300,1,0)),0))</f>
        <v>0</v>
      </c>
      <c r="Q300" s="20">
        <f>3/4</f>
        <v>0.75</v>
      </c>
      <c r="R300" s="23">
        <f>IF(T299&lt;1,0,N300*P300/N302)</f>
        <v>0</v>
      </c>
      <c r="S300" s="20">
        <v>0.6</v>
      </c>
    </row>
    <row r="301" spans="1:21" ht="19.5" thickBot="1">
      <c r="A301" s="30" t="str">
        <f>A$5</f>
        <v>Число начисленных баллов</v>
      </c>
      <c r="B301" s="13">
        <f>2*B299+1*B300</f>
        <v>0</v>
      </c>
      <c r="C301" s="13">
        <f t="shared" ref="C301:K301" si="114">2*C299+1*C300</f>
        <v>0</v>
      </c>
      <c r="D301" s="13">
        <f t="shared" si="114"/>
        <v>0</v>
      </c>
      <c r="E301" s="13">
        <f t="shared" si="114"/>
        <v>0</v>
      </c>
      <c r="F301" s="13">
        <f t="shared" si="114"/>
        <v>0</v>
      </c>
      <c r="G301" s="13">
        <f t="shared" si="114"/>
        <v>0</v>
      </c>
      <c r="H301" s="13">
        <f t="shared" si="114"/>
        <v>0</v>
      </c>
      <c r="I301" s="13">
        <f t="shared" si="114"/>
        <v>0</v>
      </c>
      <c r="J301" s="13">
        <f t="shared" si="114"/>
        <v>0</v>
      </c>
      <c r="K301" s="13">
        <f t="shared" si="114"/>
        <v>0</v>
      </c>
      <c r="L301" s="47" t="s">
        <v>57</v>
      </c>
      <c r="M301" s="47">
        <v>0</v>
      </c>
      <c r="N301" s="21">
        <f>IF(T299&lt;1,0,(IF(B299=M301,1,0)+IF(C299=M301,1,0)+IF(D299=M301,1,0)+IF(E299=M301,1,0)+IF(F299=M301,1,0)+IF(G299=M301,1,0)+IF(H299=M301,1,0)+IF(I299=M301,1,0)+IF(J299=M301,1,0)+IF(K299=M301,1,0))/U299)</f>
        <v>0</v>
      </c>
      <c r="O301" s="21">
        <v>0.25</v>
      </c>
      <c r="P301" s="24">
        <f>IF(T299&lt;1,0,IF(OR(B299=M301,C299=M301,D299=M301,E299=M301,F299=M301,G299=M301,H299=M301,I299=M301,J299=M301,K299=M301),(IF(AND(B299=M301,B302=1),1,0)+IF(AND(C299=M301,C302=1),1,0)+IF(AND(D299=M301,D302=1),1,0)+IF(AND(E299=M301,E302=1),1,0)+IF(AND(F299=M301,F302=1),1,0)+IF(AND(G299=M301,G302=1),1,0)+IF(AND(H299=M301,H302=1),1,0)+IF(AND(I299=M301,I302=1),1,0)+IF(AND(J299=M301,J302=1),1,0)+IF(AND(K299=M301,K302=1),1,0))/(IF(B299=M301,1,0)+IF(C299=M301,1,0)+IF(D299=M301,1,0)+IF(E299=M301,1,0)+IF(F299=M301,1,0)+IF(G299=M301,1,0)+IF(H299=M301,1,0)+IF(I299=M301,1,0)+IF(J299=M301,1,0)+IF(K299=M301,1,0)),1))</f>
        <v>0</v>
      </c>
      <c r="Q301" s="21">
        <v>1</v>
      </c>
      <c r="R301" s="23">
        <f>IF(T299&lt;1,0,N301*P301/N302)</f>
        <v>0</v>
      </c>
      <c r="S301" s="21">
        <v>0.4</v>
      </c>
    </row>
    <row r="302" spans="1:21" ht="18.75">
      <c r="A302" s="31" t="str">
        <f>A$6</f>
        <v>1, если начислено &lt;4 баллов</v>
      </c>
      <c r="B302" s="18">
        <f>IF(B301&lt;4,1,0)</f>
        <v>1</v>
      </c>
      <c r="C302" s="18">
        <f t="shared" ref="C302:K302" si="115">IF(C301&lt;4,1,0)</f>
        <v>1</v>
      </c>
      <c r="D302" s="18">
        <f t="shared" si="115"/>
        <v>1</v>
      </c>
      <c r="E302" s="18">
        <f t="shared" si="115"/>
        <v>1</v>
      </c>
      <c r="F302" s="18">
        <f t="shared" si="115"/>
        <v>1</v>
      </c>
      <c r="G302" s="18">
        <f t="shared" si="115"/>
        <v>1</v>
      </c>
      <c r="H302" s="18">
        <f t="shared" si="115"/>
        <v>1</v>
      </c>
      <c r="I302" s="18">
        <f t="shared" si="115"/>
        <v>1</v>
      </c>
      <c r="J302" s="18">
        <f t="shared" si="115"/>
        <v>1</v>
      </c>
      <c r="K302" s="18">
        <f t="shared" si="115"/>
        <v>1</v>
      </c>
      <c r="L302" s="2"/>
      <c r="M302" s="2"/>
      <c r="N302" s="22">
        <f>IF(T299&lt;1,0,SUM(B302:K302)/(10*T299))</f>
        <v>0</v>
      </c>
      <c r="O302" s="22">
        <v>0.625</v>
      </c>
      <c r="P302" s="35"/>
      <c r="Q302" s="35"/>
      <c r="R302" s="35"/>
      <c r="S302" s="35"/>
    </row>
    <row r="303" spans="1:21" ht="19.5" thickBot="1">
      <c r="A303" s="9">
        <f>A$7</f>
        <v>0</v>
      </c>
      <c r="B303" s="14"/>
      <c r="C303" s="19"/>
      <c r="D303" s="19"/>
      <c r="E303" s="19"/>
      <c r="F303" s="19"/>
      <c r="G303" s="19"/>
      <c r="H303" s="19"/>
      <c r="I303" s="19"/>
      <c r="J303" s="19"/>
      <c r="K303" s="15"/>
      <c r="L303" s="2"/>
      <c r="M303" s="2"/>
      <c r="N303" s="26" t="s">
        <v>62</v>
      </c>
      <c r="O303" s="27" t="s">
        <v>60</v>
      </c>
      <c r="P303" s="36"/>
      <c r="Q303" s="36"/>
      <c r="R303" s="36"/>
      <c r="S303" s="37"/>
    </row>
    <row r="304" spans="1:21" ht="18.75">
      <c r="A304" s="41">
        <f>'[1]Название и список группы'!A39</f>
        <v>0</v>
      </c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32"/>
      <c r="M304" s="32"/>
      <c r="N304" s="40">
        <f>'[1]Название и список группы'!B39</f>
        <v>0</v>
      </c>
      <c r="O304" s="40"/>
      <c r="P304" s="40"/>
      <c r="Q304" s="40"/>
      <c r="R304" s="40"/>
      <c r="S304" s="40"/>
      <c r="T304" s="40"/>
      <c r="U304" s="40"/>
    </row>
    <row r="305" spans="1:21" ht="19.5" thickBot="1">
      <c r="A305" s="32"/>
      <c r="B305" s="48" t="s">
        <v>54</v>
      </c>
      <c r="C305" s="48"/>
      <c r="D305" s="48"/>
      <c r="E305" s="48"/>
      <c r="F305" s="48"/>
      <c r="G305" s="48"/>
      <c r="H305" s="48"/>
      <c r="I305" s="48"/>
      <c r="J305" s="48"/>
      <c r="K305" s="48"/>
      <c r="L305" s="32"/>
      <c r="M305" s="32"/>
      <c r="N305" s="43" t="s">
        <v>68</v>
      </c>
      <c r="O305" s="43"/>
      <c r="P305" s="43"/>
      <c r="Q305" s="43"/>
      <c r="R305" s="43"/>
      <c r="S305" s="43"/>
      <c r="T305" s="33"/>
      <c r="U305" s="33"/>
    </row>
    <row r="306" spans="1:21">
      <c r="B306" s="49">
        <f>B298</f>
        <v>1</v>
      </c>
      <c r="C306" s="49">
        <f t="shared" ref="C306:K306" si="116">C298</f>
        <v>2</v>
      </c>
      <c r="D306" s="49">
        <f t="shared" si="116"/>
        <v>3</v>
      </c>
      <c r="E306" s="49">
        <f t="shared" si="116"/>
        <v>4</v>
      </c>
      <c r="F306" s="49">
        <f t="shared" si="116"/>
        <v>5</v>
      </c>
      <c r="G306" s="49">
        <f t="shared" si="116"/>
        <v>6</v>
      </c>
      <c r="H306" s="49">
        <f t="shared" si="116"/>
        <v>7</v>
      </c>
      <c r="I306" s="49">
        <f t="shared" si="116"/>
        <v>8</v>
      </c>
      <c r="J306" s="49">
        <f t="shared" si="116"/>
        <v>9</v>
      </c>
      <c r="K306" s="49">
        <f t="shared" si="116"/>
        <v>10</v>
      </c>
      <c r="L306" s="45"/>
      <c r="M306" s="45"/>
      <c r="N306" s="28" t="s">
        <v>61</v>
      </c>
      <c r="O306" s="28" t="s">
        <v>59</v>
      </c>
      <c r="P306" s="29" t="s">
        <v>63</v>
      </c>
      <c r="Q306" s="28" t="s">
        <v>64</v>
      </c>
      <c r="R306" s="29" t="s">
        <v>65</v>
      </c>
      <c r="S306" s="28" t="s">
        <v>66</v>
      </c>
      <c r="T306" s="11" t="s">
        <v>1</v>
      </c>
      <c r="U306" s="7" t="s">
        <v>58</v>
      </c>
    </row>
    <row r="307" spans="1:21" ht="18.75">
      <c r="A307" s="8" t="str">
        <f>A$3</f>
        <v>к-во "орлов" при1-м  броске</v>
      </c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47" t="s">
        <v>55</v>
      </c>
      <c r="M307" s="47">
        <v>2</v>
      </c>
      <c r="N307" s="20">
        <f>IF(T307&lt;1,0,(IF(B307=M307,1,0)+IF(C307=M307,1,0)+IF(D307=M307,1,0)+IF(E307=M307,1,0)+IF(F307=M307,1,0)+IF(G307=M307,1,0)+IF(H307=M307,1,0)+IF(I307=M307,1,0)+IF(J307=M307,1,0)+IF(K307=M307,1,0))/U307)</f>
        <v>0</v>
      </c>
      <c r="O307" s="20">
        <v>0.25</v>
      </c>
      <c r="P307" s="23">
        <f>IF(T307&lt;1,0,IF(OR(B307=M307,C307=M307,D307=M307,E307=M307,F307=M307,G307=M307,H307=M307,I307=M307,J307=M307,K307=M307),(IF(AND(B307=M307,B310=1),1,0)+IF(AND(C307=M307,C310=1),1,0)+IF(AND(D307=M307,D310=1),1,0)+IF(AND(E307=M307,E310=1),1,0)+IF(AND(F307=M307,F310=1),1,0)+IF(AND(G307=M307,G310=1),1,0)+IF(AND(H307=M307,H310=1),1,0)+IF(AND(I307=M307,I310=1),1,0)+IF(AND(J307=M307,J310=1),1,0)+IF(AND(K307=M307,K310=1),1,0))/(IF(B307=M307,1,0)+IF(C307=M307,1,0)+IF(D307=M307,1,0)+IF(E307=M307,1,0)+IF(F307=M307,1,0)+IF(G307=M307,1,0)+IF(H307=M307,1,0)+IF(I307=M307,1,0)+IF(J307=M307,1,0)+IF(K307=M307,1,0)),0))</f>
        <v>0</v>
      </c>
      <c r="Q307" s="20">
        <v>0</v>
      </c>
      <c r="R307" s="23">
        <f>IF(T307&lt;1,0,N307*P307/N310)</f>
        <v>0</v>
      </c>
      <c r="S307" s="20">
        <v>0</v>
      </c>
      <c r="T307" s="3">
        <f>IF(SUM(B307:K308)&gt;0,1,10^(-5))</f>
        <v>1.0000000000000001E-5</v>
      </c>
      <c r="U307" s="1">
        <f>T307*U$1</f>
        <v>1E-4</v>
      </c>
    </row>
    <row r="308" spans="1:21" ht="18.75">
      <c r="A308" s="8" t="str">
        <f>A$4</f>
        <v>к-во "орлов" при 2-м  броске</v>
      </c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47" t="s">
        <v>56</v>
      </c>
      <c r="M308" s="47">
        <v>1</v>
      </c>
      <c r="N308" s="20">
        <f>IF(T307&lt;1,0,(IF(B307=M308,1,0)+IF(C307=M308,1,0)+IF(D307=M308,1,0)+IF(E307=M308,1,0)+IF(F307=M308,1,0)+IF(G307=M308,1,0)+IF(H307=M308,1,0)+IF(I307=M308,1,0)+IF(J307=M308,1,0)+IF(K307=M308,1,0))/U307)</f>
        <v>0</v>
      </c>
      <c r="O308" s="20">
        <v>0.5</v>
      </c>
      <c r="P308" s="23">
        <f>IF(T307&lt;1,0,IF(OR(B307=M308,C307=M308,D307=M308,E307=M308,F307=M308,G307=M308,H307=M308,I307=M308,J307=M308,K307=M308),(IF(AND(B307=M308,B310=1),1,0)+IF(AND(C307=M308,C310=1),1,0)+IF(AND(D307=M308,D310=1),1,0)+IF(AND(E307=M308,E310=1),1,0)+IF(AND(F307=M308,F310=1),1,0)+IF(AND(G307=M308,G310=1),1,0)+IF(AND(H307=M308,H310=1),1,0)+IF(AND(I307=M308,I310=1),1,0)+IF(AND(J307=M308,J310=1),1,0)+IF(AND(K307=M308,K310=1),1,0))/(IF(B307=M308,1,0)+IF(C307=M308,1,0)+IF(D307=M308,1,0)+IF(E307=M308,1,0)+IF(F307=M308,1,0)+IF(G307=M308,1,0)+IF(H307=M308,1,0)+IF(I307=M308,1,0)+IF(J307=M308,1,0)+IF(K307=M308,1,0)),0))</f>
        <v>0</v>
      </c>
      <c r="Q308" s="20">
        <f>3/4</f>
        <v>0.75</v>
      </c>
      <c r="R308" s="23">
        <f>IF(T307&lt;1,0,N308*P308/N310)</f>
        <v>0</v>
      </c>
      <c r="S308" s="20">
        <v>0.6</v>
      </c>
    </row>
    <row r="309" spans="1:21" ht="19.5" thickBot="1">
      <c r="A309" s="30" t="str">
        <f>A$5</f>
        <v>Число начисленных баллов</v>
      </c>
      <c r="B309" s="13">
        <f>2*B307+1*B308</f>
        <v>0</v>
      </c>
      <c r="C309" s="13">
        <f t="shared" ref="C309:K309" si="117">2*C307+1*C308</f>
        <v>0</v>
      </c>
      <c r="D309" s="13">
        <f t="shared" si="117"/>
        <v>0</v>
      </c>
      <c r="E309" s="13">
        <f t="shared" si="117"/>
        <v>0</v>
      </c>
      <c r="F309" s="13">
        <f t="shared" si="117"/>
        <v>0</v>
      </c>
      <c r="G309" s="13">
        <f t="shared" si="117"/>
        <v>0</v>
      </c>
      <c r="H309" s="13">
        <f t="shared" si="117"/>
        <v>0</v>
      </c>
      <c r="I309" s="13">
        <f t="shared" si="117"/>
        <v>0</v>
      </c>
      <c r="J309" s="13">
        <f t="shared" si="117"/>
        <v>0</v>
      </c>
      <c r="K309" s="13">
        <f t="shared" si="117"/>
        <v>0</v>
      </c>
      <c r="L309" s="47" t="s">
        <v>57</v>
      </c>
      <c r="M309" s="47">
        <v>0</v>
      </c>
      <c r="N309" s="21">
        <f>IF(T307&lt;1,0,(IF(B307=M309,1,0)+IF(C307=M309,1,0)+IF(D307=M309,1,0)+IF(E307=M309,1,0)+IF(F307=M309,1,0)+IF(G307=M309,1,0)+IF(H307=M309,1,0)+IF(I307=M309,1,0)+IF(J307=M309,1,0)+IF(K307=M309,1,0))/U307)</f>
        <v>0</v>
      </c>
      <c r="O309" s="21">
        <v>0.25</v>
      </c>
      <c r="P309" s="24">
        <f>IF(T307&lt;1,0,IF(OR(B307=M309,C307=M309,D307=M309,E307=M309,F307=M309,G307=M309,H307=M309,I307=M309,J307=M309,K307=M309),(IF(AND(B307=M309,B310=1),1,0)+IF(AND(C307=M309,C310=1),1,0)+IF(AND(D307=M309,D310=1),1,0)+IF(AND(E307=M309,E310=1),1,0)+IF(AND(F307=M309,F310=1),1,0)+IF(AND(G307=M309,G310=1),1,0)+IF(AND(H307=M309,H310=1),1,0)+IF(AND(I307=M309,I310=1),1,0)+IF(AND(J307=M309,J310=1),1,0)+IF(AND(K307=M309,K310=1),1,0))/(IF(B307=M309,1,0)+IF(C307=M309,1,0)+IF(D307=M309,1,0)+IF(E307=M309,1,0)+IF(F307=M309,1,0)+IF(G307=M309,1,0)+IF(H307=M309,1,0)+IF(I307=M309,1,0)+IF(J307=M309,1,0)+IF(K307=M309,1,0)),1))</f>
        <v>0</v>
      </c>
      <c r="Q309" s="21">
        <v>1</v>
      </c>
      <c r="R309" s="23">
        <f>IF(T307&lt;1,0,N309*P309/N310)</f>
        <v>0</v>
      </c>
      <c r="S309" s="21">
        <v>0.4</v>
      </c>
    </row>
    <row r="310" spans="1:21" ht="18.75">
      <c r="A310" s="31" t="str">
        <f>A$6</f>
        <v>1, если начислено &lt;4 баллов</v>
      </c>
      <c r="B310" s="18">
        <f>IF(B309&lt;4,1,0)</f>
        <v>1</v>
      </c>
      <c r="C310" s="18">
        <f t="shared" ref="C310:K310" si="118">IF(C309&lt;4,1,0)</f>
        <v>1</v>
      </c>
      <c r="D310" s="18">
        <f t="shared" si="118"/>
        <v>1</v>
      </c>
      <c r="E310" s="18">
        <f t="shared" si="118"/>
        <v>1</v>
      </c>
      <c r="F310" s="18">
        <f t="shared" si="118"/>
        <v>1</v>
      </c>
      <c r="G310" s="18">
        <f t="shared" si="118"/>
        <v>1</v>
      </c>
      <c r="H310" s="18">
        <f t="shared" si="118"/>
        <v>1</v>
      </c>
      <c r="I310" s="18">
        <f t="shared" si="118"/>
        <v>1</v>
      </c>
      <c r="J310" s="18">
        <f t="shared" si="118"/>
        <v>1</v>
      </c>
      <c r="K310" s="18">
        <f t="shared" si="118"/>
        <v>1</v>
      </c>
      <c r="L310" s="2"/>
      <c r="M310" s="2"/>
      <c r="N310" s="22">
        <f>IF(T307&lt;1,0,SUM(B310:K310)/(10*T307))</f>
        <v>0</v>
      </c>
      <c r="O310" s="22">
        <v>0.625</v>
      </c>
      <c r="P310" s="35"/>
      <c r="Q310" s="35"/>
      <c r="R310" s="35"/>
      <c r="S310" s="35"/>
    </row>
    <row r="311" spans="1:21" ht="19.5" thickBot="1">
      <c r="A311" s="9">
        <f>A$7</f>
        <v>0</v>
      </c>
      <c r="B311" s="14"/>
      <c r="C311" s="19"/>
      <c r="D311" s="19"/>
      <c r="E311" s="19"/>
      <c r="F311" s="19"/>
      <c r="G311" s="19"/>
      <c r="H311" s="19"/>
      <c r="I311" s="19"/>
      <c r="J311" s="19"/>
      <c r="K311" s="15"/>
      <c r="L311" s="2"/>
      <c r="M311" s="2"/>
      <c r="N311" s="26" t="s">
        <v>62</v>
      </c>
      <c r="O311" s="27" t="s">
        <v>60</v>
      </c>
      <c r="P311" s="36"/>
      <c r="Q311" s="36"/>
      <c r="R311" s="36"/>
      <c r="S311" s="37"/>
    </row>
    <row r="312" spans="1:21" ht="18.75">
      <c r="A312" s="41">
        <f>'[1]Название и список группы'!A40</f>
        <v>0</v>
      </c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32"/>
      <c r="M312" s="32"/>
      <c r="N312" s="40">
        <f>'[1]Название и список группы'!B40</f>
        <v>0</v>
      </c>
      <c r="O312" s="40"/>
      <c r="P312" s="40"/>
      <c r="Q312" s="40"/>
      <c r="R312" s="40"/>
      <c r="S312" s="40"/>
      <c r="T312" s="40"/>
      <c r="U312" s="40"/>
    </row>
    <row r="313" spans="1:21" ht="19.5" thickBot="1">
      <c r="A313" s="32"/>
      <c r="B313" s="48" t="s">
        <v>54</v>
      </c>
      <c r="C313" s="48"/>
      <c r="D313" s="48"/>
      <c r="E313" s="48"/>
      <c r="F313" s="48"/>
      <c r="G313" s="48"/>
      <c r="H313" s="48"/>
      <c r="I313" s="48"/>
      <c r="J313" s="48"/>
      <c r="K313" s="48"/>
      <c r="L313" s="32"/>
      <c r="M313" s="32"/>
      <c r="N313" s="43" t="s">
        <v>68</v>
      </c>
      <c r="O313" s="43"/>
      <c r="P313" s="43"/>
      <c r="Q313" s="43"/>
      <c r="R313" s="43"/>
      <c r="S313" s="43"/>
      <c r="T313" s="33"/>
      <c r="U313" s="33"/>
    </row>
    <row r="314" spans="1:21">
      <c r="B314" s="49">
        <f>B306</f>
        <v>1</v>
      </c>
      <c r="C314" s="49">
        <f t="shared" ref="C314:K314" si="119">C306</f>
        <v>2</v>
      </c>
      <c r="D314" s="49">
        <f t="shared" si="119"/>
        <v>3</v>
      </c>
      <c r="E314" s="49">
        <f t="shared" si="119"/>
        <v>4</v>
      </c>
      <c r="F314" s="49">
        <f t="shared" si="119"/>
        <v>5</v>
      </c>
      <c r="G314" s="49">
        <f t="shared" si="119"/>
        <v>6</v>
      </c>
      <c r="H314" s="49">
        <f t="shared" si="119"/>
        <v>7</v>
      </c>
      <c r="I314" s="49">
        <f t="shared" si="119"/>
        <v>8</v>
      </c>
      <c r="J314" s="49">
        <f t="shared" si="119"/>
        <v>9</v>
      </c>
      <c r="K314" s="49">
        <f t="shared" si="119"/>
        <v>10</v>
      </c>
      <c r="L314" s="45"/>
      <c r="M314" s="45"/>
      <c r="N314" s="28" t="s">
        <v>61</v>
      </c>
      <c r="O314" s="28" t="s">
        <v>59</v>
      </c>
      <c r="P314" s="29" t="s">
        <v>63</v>
      </c>
      <c r="Q314" s="28" t="s">
        <v>64</v>
      </c>
      <c r="R314" s="29" t="s">
        <v>65</v>
      </c>
      <c r="S314" s="28" t="s">
        <v>66</v>
      </c>
      <c r="T314" s="11" t="s">
        <v>1</v>
      </c>
      <c r="U314" s="7" t="s">
        <v>58</v>
      </c>
    </row>
    <row r="315" spans="1:21" ht="18.75">
      <c r="A315" s="8" t="str">
        <f>A$3</f>
        <v>к-во "орлов" при1-м  броске</v>
      </c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47" t="s">
        <v>55</v>
      </c>
      <c r="M315" s="47">
        <v>2</v>
      </c>
      <c r="N315" s="20">
        <f>IF(T315&lt;1,0,(IF(B315=M315,1,0)+IF(C315=M315,1,0)+IF(D315=M315,1,0)+IF(E315=M315,1,0)+IF(F315=M315,1,0)+IF(G315=M315,1,0)+IF(H315=M315,1,0)+IF(I315=M315,1,0)+IF(J315=M315,1,0)+IF(K315=M315,1,0))/U315)</f>
        <v>0</v>
      </c>
      <c r="O315" s="20">
        <v>0.25</v>
      </c>
      <c r="P315" s="23">
        <f>IF(T315&lt;1,0,IF(OR(B315=M315,C315=M315,D315=M315,E315=M315,F315=M315,G315=M315,H315=M315,I315=M315,J315=M315,K315=M315),(IF(AND(B315=M315,B318=1),1,0)+IF(AND(C315=M315,C318=1),1,0)+IF(AND(D315=M315,D318=1),1,0)+IF(AND(E315=M315,E318=1),1,0)+IF(AND(F315=M315,F318=1),1,0)+IF(AND(G315=M315,G318=1),1,0)+IF(AND(H315=M315,H318=1),1,0)+IF(AND(I315=M315,I318=1),1,0)+IF(AND(J315=M315,J318=1),1,0)+IF(AND(K315=M315,K318=1),1,0))/(IF(B315=M315,1,0)+IF(C315=M315,1,0)+IF(D315=M315,1,0)+IF(E315=M315,1,0)+IF(F315=M315,1,0)+IF(G315=M315,1,0)+IF(H315=M315,1,0)+IF(I315=M315,1,0)+IF(J315=M315,1,0)+IF(K315=M315,1,0)),0))</f>
        <v>0</v>
      </c>
      <c r="Q315" s="20">
        <v>0</v>
      </c>
      <c r="R315" s="23">
        <f>IF(T315&lt;1,0,N315*P315/N318)</f>
        <v>0</v>
      </c>
      <c r="S315" s="20">
        <v>0</v>
      </c>
      <c r="T315" s="3">
        <f>IF(SUM(B315:K316)&gt;0,1,10^(-5))</f>
        <v>1.0000000000000001E-5</v>
      </c>
      <c r="U315" s="1">
        <f>T315*U$1</f>
        <v>1E-4</v>
      </c>
    </row>
    <row r="316" spans="1:21" ht="18.75">
      <c r="A316" s="8" t="str">
        <f>A$4</f>
        <v>к-во "орлов" при 2-м  броске</v>
      </c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47" t="s">
        <v>56</v>
      </c>
      <c r="M316" s="47">
        <v>1</v>
      </c>
      <c r="N316" s="20">
        <f>IF(T315&lt;1,0,(IF(B315=M316,1,0)+IF(C315=M316,1,0)+IF(D315=M316,1,0)+IF(E315=M316,1,0)+IF(F315=M316,1,0)+IF(G315=M316,1,0)+IF(H315=M316,1,0)+IF(I315=M316,1,0)+IF(J315=M316,1,0)+IF(K315=M316,1,0))/U315)</f>
        <v>0</v>
      </c>
      <c r="O316" s="20">
        <v>0.5</v>
      </c>
      <c r="P316" s="23">
        <f>IF(T315&lt;1,0,IF(OR(B315=M316,C315=M316,D315=M316,E315=M316,F315=M316,G315=M316,H315=M316,I315=M316,J315=M316,K315=M316),(IF(AND(B315=M316,B318=1),1,0)+IF(AND(C315=M316,C318=1),1,0)+IF(AND(D315=M316,D318=1),1,0)+IF(AND(E315=M316,E318=1),1,0)+IF(AND(F315=M316,F318=1),1,0)+IF(AND(G315=M316,G318=1),1,0)+IF(AND(H315=M316,H318=1),1,0)+IF(AND(I315=M316,I318=1),1,0)+IF(AND(J315=M316,J318=1),1,0)+IF(AND(K315=M316,K318=1),1,0))/(IF(B315=M316,1,0)+IF(C315=M316,1,0)+IF(D315=M316,1,0)+IF(E315=M316,1,0)+IF(F315=M316,1,0)+IF(G315=M316,1,0)+IF(H315=M316,1,0)+IF(I315=M316,1,0)+IF(J315=M316,1,0)+IF(K315=M316,1,0)),0))</f>
        <v>0</v>
      </c>
      <c r="Q316" s="20">
        <f>3/4</f>
        <v>0.75</v>
      </c>
      <c r="R316" s="23">
        <f>IF(T315&lt;1,0,N316*P316/N318)</f>
        <v>0</v>
      </c>
      <c r="S316" s="20">
        <v>0.6</v>
      </c>
    </row>
    <row r="317" spans="1:21" ht="19.5" thickBot="1">
      <c r="A317" s="30" t="str">
        <f>A$5</f>
        <v>Число начисленных баллов</v>
      </c>
      <c r="B317" s="13">
        <f>2*B315+1*B316</f>
        <v>0</v>
      </c>
      <c r="C317" s="13">
        <f t="shared" ref="C317:K317" si="120">2*C315+1*C316</f>
        <v>0</v>
      </c>
      <c r="D317" s="13">
        <f t="shared" si="120"/>
        <v>0</v>
      </c>
      <c r="E317" s="13">
        <f t="shared" si="120"/>
        <v>0</v>
      </c>
      <c r="F317" s="13">
        <f t="shared" si="120"/>
        <v>0</v>
      </c>
      <c r="G317" s="13">
        <f t="shared" si="120"/>
        <v>0</v>
      </c>
      <c r="H317" s="13">
        <f t="shared" si="120"/>
        <v>0</v>
      </c>
      <c r="I317" s="13">
        <f t="shared" si="120"/>
        <v>0</v>
      </c>
      <c r="J317" s="13">
        <f t="shared" si="120"/>
        <v>0</v>
      </c>
      <c r="K317" s="13">
        <f t="shared" si="120"/>
        <v>0</v>
      </c>
      <c r="L317" s="47" t="s">
        <v>57</v>
      </c>
      <c r="M317" s="47">
        <v>0</v>
      </c>
      <c r="N317" s="21">
        <f>IF(T315&lt;1,0,(IF(B315=M317,1,0)+IF(C315=M317,1,0)+IF(D315=M317,1,0)+IF(E315=M317,1,0)+IF(F315=M317,1,0)+IF(G315=M317,1,0)+IF(H315=M317,1,0)+IF(I315=M317,1,0)+IF(J315=M317,1,0)+IF(K315=M317,1,0))/U315)</f>
        <v>0</v>
      </c>
      <c r="O317" s="21">
        <v>0.25</v>
      </c>
      <c r="P317" s="24">
        <f>IF(T315&lt;1,0,IF(OR(B315=M317,C315=M317,D315=M317,E315=M317,F315=M317,G315=M317,H315=M317,I315=M317,J315=M317,K315=M317),(IF(AND(B315=M317,B318=1),1,0)+IF(AND(C315=M317,C318=1),1,0)+IF(AND(D315=M317,D318=1),1,0)+IF(AND(E315=M317,E318=1),1,0)+IF(AND(F315=M317,F318=1),1,0)+IF(AND(G315=M317,G318=1),1,0)+IF(AND(H315=M317,H318=1),1,0)+IF(AND(I315=M317,I318=1),1,0)+IF(AND(J315=M317,J318=1),1,0)+IF(AND(K315=M317,K318=1),1,0))/(IF(B315=M317,1,0)+IF(C315=M317,1,0)+IF(D315=M317,1,0)+IF(E315=M317,1,0)+IF(F315=M317,1,0)+IF(G315=M317,1,0)+IF(H315=M317,1,0)+IF(I315=M317,1,0)+IF(J315=M317,1,0)+IF(K315=M317,1,0)),1))</f>
        <v>0</v>
      </c>
      <c r="Q317" s="21">
        <v>1</v>
      </c>
      <c r="R317" s="23">
        <f>IF(T315&lt;1,0,N317*P317/N318)</f>
        <v>0</v>
      </c>
      <c r="S317" s="21">
        <v>0.4</v>
      </c>
    </row>
    <row r="318" spans="1:21" ht="18.75">
      <c r="A318" s="31" t="str">
        <f>A$6</f>
        <v>1, если начислено &lt;4 баллов</v>
      </c>
      <c r="B318" s="18">
        <f>IF(B317&lt;4,1,0)</f>
        <v>1</v>
      </c>
      <c r="C318" s="18">
        <f t="shared" ref="C318:K318" si="121">IF(C317&lt;4,1,0)</f>
        <v>1</v>
      </c>
      <c r="D318" s="18">
        <f t="shared" si="121"/>
        <v>1</v>
      </c>
      <c r="E318" s="18">
        <f t="shared" si="121"/>
        <v>1</v>
      </c>
      <c r="F318" s="18">
        <f t="shared" si="121"/>
        <v>1</v>
      </c>
      <c r="G318" s="18">
        <f t="shared" si="121"/>
        <v>1</v>
      </c>
      <c r="H318" s="18">
        <f t="shared" si="121"/>
        <v>1</v>
      </c>
      <c r="I318" s="18">
        <f t="shared" si="121"/>
        <v>1</v>
      </c>
      <c r="J318" s="18">
        <f t="shared" si="121"/>
        <v>1</v>
      </c>
      <c r="K318" s="18">
        <f t="shared" si="121"/>
        <v>1</v>
      </c>
      <c r="L318" s="2"/>
      <c r="M318" s="2"/>
      <c r="N318" s="22">
        <f>IF(T315&lt;1,0,SUM(B318:K318)/(10*T315))</f>
        <v>0</v>
      </c>
      <c r="O318" s="22">
        <v>0.625</v>
      </c>
      <c r="P318" s="35"/>
      <c r="Q318" s="35"/>
      <c r="R318" s="35"/>
      <c r="S318" s="35"/>
    </row>
    <row r="319" spans="1:21" ht="19.5" thickBot="1">
      <c r="A319" s="9">
        <f>A$7</f>
        <v>0</v>
      </c>
      <c r="B319" s="14"/>
      <c r="C319" s="19"/>
      <c r="D319" s="19"/>
      <c r="E319" s="19"/>
      <c r="F319" s="19"/>
      <c r="G319" s="19"/>
      <c r="H319" s="19"/>
      <c r="I319" s="19"/>
      <c r="J319" s="19"/>
      <c r="K319" s="15"/>
      <c r="L319" s="2"/>
      <c r="M319" s="2"/>
      <c r="N319" s="26" t="s">
        <v>62</v>
      </c>
      <c r="O319" s="27" t="s">
        <v>60</v>
      </c>
      <c r="P319" s="36"/>
      <c r="Q319" s="36"/>
      <c r="R319" s="36"/>
      <c r="S319" s="37"/>
    </row>
    <row r="320" spans="1:21" ht="18.75">
      <c r="A320" s="41">
        <f>'[1]Название и список группы'!A41</f>
        <v>0</v>
      </c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32"/>
      <c r="M320" s="32"/>
      <c r="N320" s="40">
        <f>'[1]Название и список группы'!B41</f>
        <v>0</v>
      </c>
      <c r="O320" s="40"/>
      <c r="P320" s="40"/>
      <c r="Q320" s="40"/>
      <c r="R320" s="40"/>
      <c r="S320" s="40"/>
      <c r="T320" s="40"/>
      <c r="U320" s="40"/>
    </row>
    <row r="321" spans="1:21" ht="19.5" thickBot="1">
      <c r="A321" s="32"/>
      <c r="B321" s="48" t="s">
        <v>54</v>
      </c>
      <c r="C321" s="48"/>
      <c r="D321" s="48"/>
      <c r="E321" s="48"/>
      <c r="F321" s="48"/>
      <c r="G321" s="48"/>
      <c r="H321" s="48"/>
      <c r="I321" s="48"/>
      <c r="J321" s="48"/>
      <c r="K321" s="48"/>
      <c r="L321" s="32"/>
      <c r="M321" s="32"/>
      <c r="N321" s="43" t="s">
        <v>68</v>
      </c>
      <c r="O321" s="43"/>
      <c r="P321" s="43"/>
      <c r="Q321" s="43"/>
      <c r="R321" s="43"/>
      <c r="S321" s="43"/>
      <c r="T321" s="33"/>
      <c r="U321" s="33"/>
    </row>
    <row r="322" spans="1:21">
      <c r="B322" s="49">
        <f>B314</f>
        <v>1</v>
      </c>
      <c r="C322" s="49">
        <f t="shared" ref="C322:K322" si="122">C314</f>
        <v>2</v>
      </c>
      <c r="D322" s="49">
        <f t="shared" si="122"/>
        <v>3</v>
      </c>
      <c r="E322" s="49">
        <f t="shared" si="122"/>
        <v>4</v>
      </c>
      <c r="F322" s="49">
        <f t="shared" si="122"/>
        <v>5</v>
      </c>
      <c r="G322" s="49">
        <f t="shared" si="122"/>
        <v>6</v>
      </c>
      <c r="H322" s="49">
        <f t="shared" si="122"/>
        <v>7</v>
      </c>
      <c r="I322" s="49">
        <f t="shared" si="122"/>
        <v>8</v>
      </c>
      <c r="J322" s="49">
        <f t="shared" si="122"/>
        <v>9</v>
      </c>
      <c r="K322" s="49">
        <f t="shared" si="122"/>
        <v>10</v>
      </c>
      <c r="L322" s="45"/>
      <c r="M322" s="45"/>
      <c r="N322" s="28" t="s">
        <v>61</v>
      </c>
      <c r="O322" s="28" t="s">
        <v>59</v>
      </c>
      <c r="P322" s="29" t="s">
        <v>63</v>
      </c>
      <c r="Q322" s="28" t="s">
        <v>64</v>
      </c>
      <c r="R322" s="29" t="s">
        <v>65</v>
      </c>
      <c r="S322" s="28" t="s">
        <v>66</v>
      </c>
      <c r="T322" s="11" t="s">
        <v>1</v>
      </c>
      <c r="U322" s="7" t="s">
        <v>58</v>
      </c>
    </row>
    <row r="323" spans="1:21" ht="18.75">
      <c r="A323" s="8" t="str">
        <f>A$3</f>
        <v>к-во "орлов" при1-м  броске</v>
      </c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47" t="s">
        <v>55</v>
      </c>
      <c r="M323" s="47">
        <v>2</v>
      </c>
      <c r="N323" s="20">
        <f>IF(T323&lt;1,0,(IF(B323=M323,1,0)+IF(C323=M323,1,0)+IF(D323=M323,1,0)+IF(E323=M323,1,0)+IF(F323=M323,1,0)+IF(G323=M323,1,0)+IF(H323=M323,1,0)+IF(I323=M323,1,0)+IF(J323=M323,1,0)+IF(K323=M323,1,0))/U323)</f>
        <v>0</v>
      </c>
      <c r="O323" s="20">
        <v>0.25</v>
      </c>
      <c r="P323" s="23">
        <f>IF(T323&lt;1,0,IF(OR(B323=M323,C323=M323,D323=M323,E323=M323,F323=M323,G323=M323,H323=M323,I323=M323,J323=M323,K323=M323),(IF(AND(B323=M323,B326=1),1,0)+IF(AND(C323=M323,C326=1),1,0)+IF(AND(D323=M323,D326=1),1,0)+IF(AND(E323=M323,E326=1),1,0)+IF(AND(F323=M323,F326=1),1,0)+IF(AND(G323=M323,G326=1),1,0)+IF(AND(H323=M323,H326=1),1,0)+IF(AND(I323=M323,I326=1),1,0)+IF(AND(J323=M323,J326=1),1,0)+IF(AND(K323=M323,K326=1),1,0))/(IF(B323=M323,1,0)+IF(C323=M323,1,0)+IF(D323=M323,1,0)+IF(E323=M323,1,0)+IF(F323=M323,1,0)+IF(G323=M323,1,0)+IF(H323=M323,1,0)+IF(I323=M323,1,0)+IF(J323=M323,1,0)+IF(K323=M323,1,0)),0))</f>
        <v>0</v>
      </c>
      <c r="Q323" s="20">
        <v>0</v>
      </c>
      <c r="R323" s="23">
        <f>IF(T323&lt;1,0,N323*P323/N326)</f>
        <v>0</v>
      </c>
      <c r="S323" s="20">
        <v>0</v>
      </c>
      <c r="T323" s="3">
        <f>IF(SUM(B323:K324)&gt;0,1,10^(-5))</f>
        <v>1.0000000000000001E-5</v>
      </c>
      <c r="U323" s="1">
        <f>T323*U$1</f>
        <v>1E-4</v>
      </c>
    </row>
    <row r="324" spans="1:21" ht="18.75">
      <c r="A324" s="8" t="str">
        <f>A$4</f>
        <v>к-во "орлов" при 2-м  броске</v>
      </c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47" t="s">
        <v>56</v>
      </c>
      <c r="M324" s="47">
        <v>1</v>
      </c>
      <c r="N324" s="20">
        <f>IF(T323&lt;1,0,(IF(B323=M324,1,0)+IF(C323=M324,1,0)+IF(D323=M324,1,0)+IF(E323=M324,1,0)+IF(F323=M324,1,0)+IF(G323=M324,1,0)+IF(H323=M324,1,0)+IF(I323=M324,1,0)+IF(J323=M324,1,0)+IF(K323=M324,1,0))/U323)</f>
        <v>0</v>
      </c>
      <c r="O324" s="20">
        <v>0.5</v>
      </c>
      <c r="P324" s="23">
        <f>IF(T323&lt;1,0,IF(OR(B323=M324,C323=M324,D323=M324,E323=M324,F323=M324,G323=M324,H323=M324,I323=M324,J323=M324,K323=M324),(IF(AND(B323=M324,B326=1),1,0)+IF(AND(C323=M324,C326=1),1,0)+IF(AND(D323=M324,D326=1),1,0)+IF(AND(E323=M324,E326=1),1,0)+IF(AND(F323=M324,F326=1),1,0)+IF(AND(G323=M324,G326=1),1,0)+IF(AND(H323=M324,H326=1),1,0)+IF(AND(I323=M324,I326=1),1,0)+IF(AND(J323=M324,J326=1),1,0)+IF(AND(K323=M324,K326=1),1,0))/(IF(B323=M324,1,0)+IF(C323=M324,1,0)+IF(D323=M324,1,0)+IF(E323=M324,1,0)+IF(F323=M324,1,0)+IF(G323=M324,1,0)+IF(H323=M324,1,0)+IF(I323=M324,1,0)+IF(J323=M324,1,0)+IF(K323=M324,1,0)),0))</f>
        <v>0</v>
      </c>
      <c r="Q324" s="20">
        <f>3/4</f>
        <v>0.75</v>
      </c>
      <c r="R324" s="23">
        <f>IF(T323&lt;1,0,N324*P324/N326)</f>
        <v>0</v>
      </c>
      <c r="S324" s="20">
        <v>0.6</v>
      </c>
    </row>
    <row r="325" spans="1:21" ht="19.5" thickBot="1">
      <c r="A325" s="30" t="str">
        <f>A$5</f>
        <v>Число начисленных баллов</v>
      </c>
      <c r="B325" s="13">
        <f>2*B323+1*B324</f>
        <v>0</v>
      </c>
      <c r="C325" s="13">
        <f t="shared" ref="C325:K325" si="123">2*C323+1*C324</f>
        <v>0</v>
      </c>
      <c r="D325" s="13">
        <f t="shared" si="123"/>
        <v>0</v>
      </c>
      <c r="E325" s="13">
        <f t="shared" si="123"/>
        <v>0</v>
      </c>
      <c r="F325" s="13">
        <f t="shared" si="123"/>
        <v>0</v>
      </c>
      <c r="G325" s="13">
        <f t="shared" si="123"/>
        <v>0</v>
      </c>
      <c r="H325" s="13">
        <f t="shared" si="123"/>
        <v>0</v>
      </c>
      <c r="I325" s="13">
        <f t="shared" si="123"/>
        <v>0</v>
      </c>
      <c r="J325" s="13">
        <f t="shared" si="123"/>
        <v>0</v>
      </c>
      <c r="K325" s="13">
        <f t="shared" si="123"/>
        <v>0</v>
      </c>
      <c r="L325" s="47" t="s">
        <v>57</v>
      </c>
      <c r="M325" s="47">
        <v>0</v>
      </c>
      <c r="N325" s="21">
        <f>IF(T323&lt;1,0,(IF(B323=M325,1,0)+IF(C323=M325,1,0)+IF(D323=M325,1,0)+IF(E323=M325,1,0)+IF(F323=M325,1,0)+IF(G323=M325,1,0)+IF(H323=M325,1,0)+IF(I323=M325,1,0)+IF(J323=M325,1,0)+IF(K323=M325,1,0))/U323)</f>
        <v>0</v>
      </c>
      <c r="O325" s="21">
        <v>0.25</v>
      </c>
      <c r="P325" s="24">
        <f>IF(T323&lt;1,0,IF(OR(B323=M325,C323=M325,D323=M325,E323=M325,F323=M325,G323=M325,H323=M325,I323=M325,J323=M325,K323=M325),(IF(AND(B323=M325,B326=1),1,0)+IF(AND(C323=M325,C326=1),1,0)+IF(AND(D323=M325,D326=1),1,0)+IF(AND(E323=M325,E326=1),1,0)+IF(AND(F323=M325,F326=1),1,0)+IF(AND(G323=M325,G326=1),1,0)+IF(AND(H323=M325,H326=1),1,0)+IF(AND(I323=M325,I326=1),1,0)+IF(AND(J323=M325,J326=1),1,0)+IF(AND(K323=M325,K326=1),1,0))/(IF(B323=M325,1,0)+IF(C323=M325,1,0)+IF(D323=M325,1,0)+IF(E323=M325,1,0)+IF(F323=M325,1,0)+IF(G323=M325,1,0)+IF(H323=M325,1,0)+IF(I323=M325,1,0)+IF(J323=M325,1,0)+IF(K323=M325,1,0)),1))</f>
        <v>0</v>
      </c>
      <c r="Q325" s="21">
        <v>1</v>
      </c>
      <c r="R325" s="23">
        <f>IF(T323&lt;1,0,N325*P325/N326)</f>
        <v>0</v>
      </c>
      <c r="S325" s="21">
        <v>0.4</v>
      </c>
    </row>
    <row r="326" spans="1:21" ht="18.75">
      <c r="A326" s="31" t="str">
        <f>A$6</f>
        <v>1, если начислено &lt;4 баллов</v>
      </c>
      <c r="B326" s="18">
        <f>IF(B325&lt;4,1,0)</f>
        <v>1</v>
      </c>
      <c r="C326" s="18">
        <f t="shared" ref="C326:K326" si="124">IF(C325&lt;4,1,0)</f>
        <v>1</v>
      </c>
      <c r="D326" s="18">
        <f t="shared" si="124"/>
        <v>1</v>
      </c>
      <c r="E326" s="18">
        <f t="shared" si="124"/>
        <v>1</v>
      </c>
      <c r="F326" s="18">
        <f t="shared" si="124"/>
        <v>1</v>
      </c>
      <c r="G326" s="18">
        <f t="shared" si="124"/>
        <v>1</v>
      </c>
      <c r="H326" s="18">
        <f t="shared" si="124"/>
        <v>1</v>
      </c>
      <c r="I326" s="18">
        <f t="shared" si="124"/>
        <v>1</v>
      </c>
      <c r="J326" s="18">
        <f t="shared" si="124"/>
        <v>1</v>
      </c>
      <c r="K326" s="18">
        <f t="shared" si="124"/>
        <v>1</v>
      </c>
      <c r="L326" s="2"/>
      <c r="M326" s="2"/>
      <c r="N326" s="22">
        <f>IF(T323&lt;1,0,SUM(B326:K326)/(10*T323))</f>
        <v>0</v>
      </c>
      <c r="O326" s="22">
        <v>0.625</v>
      </c>
      <c r="P326" s="35"/>
      <c r="Q326" s="35"/>
      <c r="R326" s="35"/>
      <c r="S326" s="35"/>
    </row>
    <row r="327" spans="1:21" ht="19.5" thickBot="1">
      <c r="A327" s="9">
        <f>A$7</f>
        <v>0</v>
      </c>
      <c r="B327" s="14"/>
      <c r="C327" s="19"/>
      <c r="D327" s="19"/>
      <c r="E327" s="19"/>
      <c r="F327" s="19"/>
      <c r="G327" s="19"/>
      <c r="H327" s="19"/>
      <c r="I327" s="19"/>
      <c r="J327" s="19"/>
      <c r="K327" s="15"/>
      <c r="L327" s="2"/>
      <c r="M327" s="2"/>
      <c r="N327" s="26" t="s">
        <v>62</v>
      </c>
      <c r="O327" s="27" t="s">
        <v>60</v>
      </c>
      <c r="P327" s="36"/>
      <c r="Q327" s="36"/>
      <c r="R327" s="36"/>
      <c r="S327" s="37"/>
    </row>
    <row r="328" spans="1:21" ht="18.75">
      <c r="A328" s="41">
        <f>'[1]Название и список группы'!A42</f>
        <v>0</v>
      </c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32"/>
      <c r="M328" s="32"/>
      <c r="N328" s="40">
        <f>'[1]Название и список группы'!B42</f>
        <v>0</v>
      </c>
      <c r="O328" s="40"/>
      <c r="P328" s="40"/>
      <c r="Q328" s="40"/>
      <c r="R328" s="40"/>
      <c r="S328" s="40"/>
      <c r="T328" s="40"/>
      <c r="U328" s="40"/>
    </row>
    <row r="329" spans="1:21" ht="19.5" thickBot="1">
      <c r="A329" s="32"/>
      <c r="B329" s="48" t="s">
        <v>54</v>
      </c>
      <c r="C329" s="48"/>
      <c r="D329" s="48"/>
      <c r="E329" s="48"/>
      <c r="F329" s="48"/>
      <c r="G329" s="48"/>
      <c r="H329" s="48"/>
      <c r="I329" s="48"/>
      <c r="J329" s="48"/>
      <c r="K329" s="48"/>
      <c r="L329" s="32"/>
      <c r="M329" s="32"/>
      <c r="N329" s="43" t="s">
        <v>68</v>
      </c>
      <c r="O329" s="43"/>
      <c r="P329" s="43"/>
      <c r="Q329" s="43"/>
      <c r="R329" s="43"/>
      <c r="S329" s="43"/>
      <c r="T329" s="33"/>
      <c r="U329" s="33"/>
    </row>
    <row r="330" spans="1:21">
      <c r="B330" s="49">
        <f>B322</f>
        <v>1</v>
      </c>
      <c r="C330" s="49">
        <f t="shared" ref="C330:K330" si="125">C322</f>
        <v>2</v>
      </c>
      <c r="D330" s="49">
        <f t="shared" si="125"/>
        <v>3</v>
      </c>
      <c r="E330" s="49">
        <f t="shared" si="125"/>
        <v>4</v>
      </c>
      <c r="F330" s="49">
        <f t="shared" si="125"/>
        <v>5</v>
      </c>
      <c r="G330" s="49">
        <f t="shared" si="125"/>
        <v>6</v>
      </c>
      <c r="H330" s="49">
        <f t="shared" si="125"/>
        <v>7</v>
      </c>
      <c r="I330" s="49">
        <f t="shared" si="125"/>
        <v>8</v>
      </c>
      <c r="J330" s="49">
        <f t="shared" si="125"/>
        <v>9</v>
      </c>
      <c r="K330" s="49">
        <f t="shared" si="125"/>
        <v>10</v>
      </c>
      <c r="L330" s="45"/>
      <c r="M330" s="45"/>
      <c r="N330" s="28" t="s">
        <v>61</v>
      </c>
      <c r="O330" s="28" t="s">
        <v>59</v>
      </c>
      <c r="P330" s="29" t="s">
        <v>63</v>
      </c>
      <c r="Q330" s="28" t="s">
        <v>64</v>
      </c>
      <c r="R330" s="29" t="s">
        <v>65</v>
      </c>
      <c r="S330" s="28" t="s">
        <v>66</v>
      </c>
      <c r="T330" s="11" t="s">
        <v>1</v>
      </c>
      <c r="U330" s="7" t="s">
        <v>58</v>
      </c>
    </row>
    <row r="331" spans="1:21" ht="18.75">
      <c r="A331" s="8" t="str">
        <f>A$3</f>
        <v>к-во "орлов" при1-м  броске</v>
      </c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47" t="s">
        <v>55</v>
      </c>
      <c r="M331" s="47">
        <v>2</v>
      </c>
      <c r="N331" s="20">
        <f>IF(T331&lt;1,0,(IF(B331=M331,1,0)+IF(C331=M331,1,0)+IF(D331=M331,1,0)+IF(E331=M331,1,0)+IF(F331=M331,1,0)+IF(G331=M331,1,0)+IF(H331=M331,1,0)+IF(I331=M331,1,0)+IF(J331=M331,1,0)+IF(K331=M331,1,0))/U331)</f>
        <v>0</v>
      </c>
      <c r="O331" s="20">
        <v>0.25</v>
      </c>
      <c r="P331" s="23">
        <f>IF(T331&lt;1,0,IF(OR(B331=M331,C331=M331,D331=M331,E331=M331,F331=M331,G331=M331,H331=M331,I331=M331,J331=M331,K331=M331),(IF(AND(B331=M331,B334=1),1,0)+IF(AND(C331=M331,C334=1),1,0)+IF(AND(D331=M331,D334=1),1,0)+IF(AND(E331=M331,E334=1),1,0)+IF(AND(F331=M331,F334=1),1,0)+IF(AND(G331=M331,G334=1),1,0)+IF(AND(H331=M331,H334=1),1,0)+IF(AND(I331=M331,I334=1),1,0)+IF(AND(J331=M331,J334=1),1,0)+IF(AND(K331=M331,K334=1),1,0))/(IF(B331=M331,1,0)+IF(C331=M331,1,0)+IF(D331=M331,1,0)+IF(E331=M331,1,0)+IF(F331=M331,1,0)+IF(G331=M331,1,0)+IF(H331=M331,1,0)+IF(I331=M331,1,0)+IF(J331=M331,1,0)+IF(K331=M331,1,0)),0))</f>
        <v>0</v>
      </c>
      <c r="Q331" s="20">
        <v>0</v>
      </c>
      <c r="R331" s="23">
        <f>IF(T331&lt;1,0,N331*P331/N334)</f>
        <v>0</v>
      </c>
      <c r="S331" s="20">
        <v>0</v>
      </c>
      <c r="T331" s="3">
        <f>IF(SUM(B331:K332)&gt;0,1,10^(-5))</f>
        <v>1.0000000000000001E-5</v>
      </c>
      <c r="U331" s="1">
        <f>T331*U$1</f>
        <v>1E-4</v>
      </c>
    </row>
    <row r="332" spans="1:21" ht="18.75">
      <c r="A332" s="8" t="str">
        <f>A$4</f>
        <v>к-во "орлов" при 2-м  броске</v>
      </c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47" t="s">
        <v>56</v>
      </c>
      <c r="M332" s="47">
        <v>1</v>
      </c>
      <c r="N332" s="20">
        <f>IF(T331&lt;1,0,(IF(B331=M332,1,0)+IF(C331=M332,1,0)+IF(D331=M332,1,0)+IF(E331=M332,1,0)+IF(F331=M332,1,0)+IF(G331=M332,1,0)+IF(H331=M332,1,0)+IF(I331=M332,1,0)+IF(J331=M332,1,0)+IF(K331=M332,1,0))/U331)</f>
        <v>0</v>
      </c>
      <c r="O332" s="20">
        <v>0.5</v>
      </c>
      <c r="P332" s="23">
        <f>IF(T331&lt;1,0,IF(OR(B331=M332,C331=M332,D331=M332,E331=M332,F331=M332,G331=M332,H331=M332,I331=M332,J331=M332,K331=M332),(IF(AND(B331=M332,B334=1),1,0)+IF(AND(C331=M332,C334=1),1,0)+IF(AND(D331=M332,D334=1),1,0)+IF(AND(E331=M332,E334=1),1,0)+IF(AND(F331=M332,F334=1),1,0)+IF(AND(G331=M332,G334=1),1,0)+IF(AND(H331=M332,H334=1),1,0)+IF(AND(I331=M332,I334=1),1,0)+IF(AND(J331=M332,J334=1),1,0)+IF(AND(K331=M332,K334=1),1,0))/(IF(B331=M332,1,0)+IF(C331=M332,1,0)+IF(D331=M332,1,0)+IF(E331=M332,1,0)+IF(F331=M332,1,0)+IF(G331=M332,1,0)+IF(H331=M332,1,0)+IF(I331=M332,1,0)+IF(J331=M332,1,0)+IF(K331=M332,1,0)),0))</f>
        <v>0</v>
      </c>
      <c r="Q332" s="20">
        <f>3/4</f>
        <v>0.75</v>
      </c>
      <c r="R332" s="23">
        <f>IF(T331&lt;1,0,N332*P332/N334)</f>
        <v>0</v>
      </c>
      <c r="S332" s="20">
        <v>0.6</v>
      </c>
    </row>
    <row r="333" spans="1:21" ht="19.5" thickBot="1">
      <c r="A333" s="30" t="str">
        <f>A$5</f>
        <v>Число начисленных баллов</v>
      </c>
      <c r="B333" s="13">
        <f>2*B331+1*B332</f>
        <v>0</v>
      </c>
      <c r="C333" s="13">
        <f t="shared" ref="C333:K333" si="126">2*C331+1*C332</f>
        <v>0</v>
      </c>
      <c r="D333" s="13">
        <f t="shared" si="126"/>
        <v>0</v>
      </c>
      <c r="E333" s="13">
        <f t="shared" si="126"/>
        <v>0</v>
      </c>
      <c r="F333" s="13">
        <f t="shared" si="126"/>
        <v>0</v>
      </c>
      <c r="G333" s="13">
        <f t="shared" si="126"/>
        <v>0</v>
      </c>
      <c r="H333" s="13">
        <f t="shared" si="126"/>
        <v>0</v>
      </c>
      <c r="I333" s="13">
        <f t="shared" si="126"/>
        <v>0</v>
      </c>
      <c r="J333" s="13">
        <f t="shared" si="126"/>
        <v>0</v>
      </c>
      <c r="K333" s="13">
        <f t="shared" si="126"/>
        <v>0</v>
      </c>
      <c r="L333" s="47" t="s">
        <v>57</v>
      </c>
      <c r="M333" s="47">
        <v>0</v>
      </c>
      <c r="N333" s="21">
        <f>IF(T331&lt;1,0,(IF(B331=M333,1,0)+IF(C331=M333,1,0)+IF(D331=M333,1,0)+IF(E331=M333,1,0)+IF(F331=M333,1,0)+IF(G331=M333,1,0)+IF(H331=M333,1,0)+IF(I331=M333,1,0)+IF(J331=M333,1,0)+IF(K331=M333,1,0))/U331)</f>
        <v>0</v>
      </c>
      <c r="O333" s="21">
        <v>0.25</v>
      </c>
      <c r="P333" s="24">
        <f>IF(T331&lt;1,0,IF(OR(B331=M333,C331=M333,D331=M333,E331=M333,F331=M333,G331=M333,H331=M333,I331=M333,J331=M333,K331=M333),(IF(AND(B331=M333,B334=1),1,0)+IF(AND(C331=M333,C334=1),1,0)+IF(AND(D331=M333,D334=1),1,0)+IF(AND(E331=M333,E334=1),1,0)+IF(AND(F331=M333,F334=1),1,0)+IF(AND(G331=M333,G334=1),1,0)+IF(AND(H331=M333,H334=1),1,0)+IF(AND(I331=M333,I334=1),1,0)+IF(AND(J331=M333,J334=1),1,0)+IF(AND(K331=M333,K334=1),1,0))/(IF(B331=M333,1,0)+IF(C331=M333,1,0)+IF(D331=M333,1,0)+IF(E331=M333,1,0)+IF(F331=M333,1,0)+IF(G331=M333,1,0)+IF(H331=M333,1,0)+IF(I331=M333,1,0)+IF(J331=M333,1,0)+IF(K331=M333,1,0)),1))</f>
        <v>0</v>
      </c>
      <c r="Q333" s="21">
        <v>1</v>
      </c>
      <c r="R333" s="23">
        <f>IF(T331&lt;1,0,N333*P333/N334)</f>
        <v>0</v>
      </c>
      <c r="S333" s="21">
        <v>0.4</v>
      </c>
    </row>
    <row r="334" spans="1:21" ht="18.75">
      <c r="A334" s="31" t="str">
        <f>A$6</f>
        <v>1, если начислено &lt;4 баллов</v>
      </c>
      <c r="B334" s="18">
        <f>IF(B333&lt;4,1,0)</f>
        <v>1</v>
      </c>
      <c r="C334" s="18">
        <f t="shared" ref="C334:K334" si="127">IF(C333&lt;4,1,0)</f>
        <v>1</v>
      </c>
      <c r="D334" s="18">
        <f t="shared" si="127"/>
        <v>1</v>
      </c>
      <c r="E334" s="18">
        <f t="shared" si="127"/>
        <v>1</v>
      </c>
      <c r="F334" s="18">
        <f t="shared" si="127"/>
        <v>1</v>
      </c>
      <c r="G334" s="18">
        <f t="shared" si="127"/>
        <v>1</v>
      </c>
      <c r="H334" s="18">
        <f t="shared" si="127"/>
        <v>1</v>
      </c>
      <c r="I334" s="18">
        <f t="shared" si="127"/>
        <v>1</v>
      </c>
      <c r="J334" s="18">
        <f t="shared" si="127"/>
        <v>1</v>
      </c>
      <c r="K334" s="18">
        <f t="shared" si="127"/>
        <v>1</v>
      </c>
      <c r="L334" s="2"/>
      <c r="M334" s="2"/>
      <c r="N334" s="22">
        <f>IF(T331&lt;1,0,SUM(B334:K334)/(10*T331))</f>
        <v>0</v>
      </c>
      <c r="O334" s="22">
        <v>0.625</v>
      </c>
      <c r="P334" s="35"/>
      <c r="Q334" s="35"/>
      <c r="R334" s="35"/>
      <c r="S334" s="35"/>
    </row>
    <row r="335" spans="1:21" ht="19.5" thickBot="1">
      <c r="A335" s="9">
        <f>A$7</f>
        <v>0</v>
      </c>
      <c r="B335" s="14"/>
      <c r="C335" s="19"/>
      <c r="D335" s="19"/>
      <c r="E335" s="19"/>
      <c r="F335" s="19"/>
      <c r="G335" s="19"/>
      <c r="H335" s="19"/>
      <c r="I335" s="19"/>
      <c r="J335" s="19"/>
      <c r="K335" s="15"/>
      <c r="L335" s="2"/>
      <c r="M335" s="2"/>
      <c r="N335" s="26" t="s">
        <v>62</v>
      </c>
      <c r="O335" s="27" t="s">
        <v>60</v>
      </c>
      <c r="P335" s="36"/>
      <c r="Q335" s="36"/>
      <c r="R335" s="36"/>
      <c r="S335" s="37"/>
    </row>
    <row r="336" spans="1:21" ht="18.75">
      <c r="A336" s="41">
        <f>'[1]Название и список группы'!A43</f>
        <v>0</v>
      </c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32"/>
      <c r="M336" s="32"/>
      <c r="N336" s="40">
        <f>'[1]Название и список группы'!B43</f>
        <v>0</v>
      </c>
      <c r="O336" s="40"/>
      <c r="P336" s="40"/>
      <c r="Q336" s="40"/>
      <c r="R336" s="40"/>
      <c r="S336" s="40"/>
      <c r="T336" s="40"/>
      <c r="U336" s="40"/>
    </row>
    <row r="337" spans="1:21" ht="19.5" thickBot="1">
      <c r="A337" s="32"/>
      <c r="B337" s="48" t="s">
        <v>54</v>
      </c>
      <c r="C337" s="48"/>
      <c r="D337" s="48"/>
      <c r="E337" s="48"/>
      <c r="F337" s="48"/>
      <c r="G337" s="48"/>
      <c r="H337" s="48"/>
      <c r="I337" s="48"/>
      <c r="J337" s="48"/>
      <c r="K337" s="48"/>
      <c r="L337" s="32"/>
      <c r="M337" s="32"/>
      <c r="N337" s="43" t="s">
        <v>68</v>
      </c>
      <c r="O337" s="43"/>
      <c r="P337" s="43"/>
      <c r="Q337" s="43"/>
      <c r="R337" s="43"/>
      <c r="S337" s="43"/>
      <c r="T337" s="33"/>
      <c r="U337" s="33"/>
    </row>
    <row r="338" spans="1:21">
      <c r="B338" s="49">
        <f>B330</f>
        <v>1</v>
      </c>
      <c r="C338" s="49">
        <f t="shared" ref="C338:K338" si="128">C330</f>
        <v>2</v>
      </c>
      <c r="D338" s="49">
        <f t="shared" si="128"/>
        <v>3</v>
      </c>
      <c r="E338" s="49">
        <f t="shared" si="128"/>
        <v>4</v>
      </c>
      <c r="F338" s="49">
        <f t="shared" si="128"/>
        <v>5</v>
      </c>
      <c r="G338" s="49">
        <f t="shared" si="128"/>
        <v>6</v>
      </c>
      <c r="H338" s="49">
        <f t="shared" si="128"/>
        <v>7</v>
      </c>
      <c r="I338" s="49">
        <f t="shared" si="128"/>
        <v>8</v>
      </c>
      <c r="J338" s="49">
        <f t="shared" si="128"/>
        <v>9</v>
      </c>
      <c r="K338" s="49">
        <f t="shared" si="128"/>
        <v>10</v>
      </c>
      <c r="L338" s="45"/>
      <c r="M338" s="45"/>
      <c r="N338" s="28" t="s">
        <v>61</v>
      </c>
      <c r="O338" s="28" t="s">
        <v>59</v>
      </c>
      <c r="P338" s="29" t="s">
        <v>63</v>
      </c>
      <c r="Q338" s="28" t="s">
        <v>64</v>
      </c>
      <c r="R338" s="29" t="s">
        <v>65</v>
      </c>
      <c r="S338" s="28" t="s">
        <v>66</v>
      </c>
      <c r="T338" s="11" t="s">
        <v>1</v>
      </c>
      <c r="U338" s="7" t="s">
        <v>58</v>
      </c>
    </row>
    <row r="339" spans="1:21" ht="18.75">
      <c r="A339" s="8" t="str">
        <f>A$3</f>
        <v>к-во "орлов" при1-м  броске</v>
      </c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47" t="s">
        <v>55</v>
      </c>
      <c r="M339" s="47">
        <v>2</v>
      </c>
      <c r="N339" s="20">
        <f>IF(T339&lt;1,0,(IF(B339=M339,1,0)+IF(C339=M339,1,0)+IF(D339=M339,1,0)+IF(E339=M339,1,0)+IF(F339=M339,1,0)+IF(G339=M339,1,0)+IF(H339=M339,1,0)+IF(I339=M339,1,0)+IF(J339=M339,1,0)+IF(K339=M339,1,0))/U339)</f>
        <v>0</v>
      </c>
      <c r="O339" s="20">
        <v>0.25</v>
      </c>
      <c r="P339" s="23">
        <f>IF(T339&lt;1,0,IF(OR(B339=M339,C339=M339,D339=M339,E339=M339,F339=M339,G339=M339,H339=M339,I339=M339,J339=M339,K339=M339),(IF(AND(B339=M339,B342=1),1,0)+IF(AND(C339=M339,C342=1),1,0)+IF(AND(D339=M339,D342=1),1,0)+IF(AND(E339=M339,E342=1),1,0)+IF(AND(F339=M339,F342=1),1,0)+IF(AND(G339=M339,G342=1),1,0)+IF(AND(H339=M339,H342=1),1,0)+IF(AND(I339=M339,I342=1),1,0)+IF(AND(J339=M339,J342=1),1,0)+IF(AND(K339=M339,K342=1),1,0))/(IF(B339=M339,1,0)+IF(C339=M339,1,0)+IF(D339=M339,1,0)+IF(E339=M339,1,0)+IF(F339=M339,1,0)+IF(G339=M339,1,0)+IF(H339=M339,1,0)+IF(I339=M339,1,0)+IF(J339=M339,1,0)+IF(K339=M339,1,0)),0))</f>
        <v>0</v>
      </c>
      <c r="Q339" s="20">
        <v>0</v>
      </c>
      <c r="R339" s="23">
        <f>IF(T339&lt;1,0,N339*P339/N342)</f>
        <v>0</v>
      </c>
      <c r="S339" s="20">
        <v>0</v>
      </c>
      <c r="T339" s="3">
        <f>IF(SUM(B339:K340)&gt;0,1,10^(-5))</f>
        <v>1.0000000000000001E-5</v>
      </c>
      <c r="U339" s="1">
        <f>T339*U$1</f>
        <v>1E-4</v>
      </c>
    </row>
    <row r="340" spans="1:21" ht="18.75">
      <c r="A340" s="8" t="str">
        <f>A$4</f>
        <v>к-во "орлов" при 2-м  броске</v>
      </c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47" t="s">
        <v>56</v>
      </c>
      <c r="M340" s="47">
        <v>1</v>
      </c>
      <c r="N340" s="20">
        <f>IF(T339&lt;1,0,(IF(B339=M340,1,0)+IF(C339=M340,1,0)+IF(D339=M340,1,0)+IF(E339=M340,1,0)+IF(F339=M340,1,0)+IF(G339=M340,1,0)+IF(H339=M340,1,0)+IF(I339=M340,1,0)+IF(J339=M340,1,0)+IF(K339=M340,1,0))/U339)</f>
        <v>0</v>
      </c>
      <c r="O340" s="20">
        <v>0.5</v>
      </c>
      <c r="P340" s="23">
        <f>IF(T339&lt;1,0,IF(OR(B339=M340,C339=M340,D339=M340,E339=M340,F339=M340,G339=M340,H339=M340,I339=M340,J339=M340,K339=M340),(IF(AND(B339=M340,B342=1),1,0)+IF(AND(C339=M340,C342=1),1,0)+IF(AND(D339=M340,D342=1),1,0)+IF(AND(E339=M340,E342=1),1,0)+IF(AND(F339=M340,F342=1),1,0)+IF(AND(G339=M340,G342=1),1,0)+IF(AND(H339=M340,H342=1),1,0)+IF(AND(I339=M340,I342=1),1,0)+IF(AND(J339=M340,J342=1),1,0)+IF(AND(K339=M340,K342=1),1,0))/(IF(B339=M340,1,0)+IF(C339=M340,1,0)+IF(D339=M340,1,0)+IF(E339=M340,1,0)+IF(F339=M340,1,0)+IF(G339=M340,1,0)+IF(H339=M340,1,0)+IF(I339=M340,1,0)+IF(J339=M340,1,0)+IF(K339=M340,1,0)),0))</f>
        <v>0</v>
      </c>
      <c r="Q340" s="20">
        <f>3/4</f>
        <v>0.75</v>
      </c>
      <c r="R340" s="23">
        <f>IF(T339&lt;1,0,N340*P340/N342)</f>
        <v>0</v>
      </c>
      <c r="S340" s="20">
        <v>0.6</v>
      </c>
    </row>
    <row r="341" spans="1:21" ht="19.5" thickBot="1">
      <c r="A341" s="30" t="str">
        <f>A$5</f>
        <v>Число начисленных баллов</v>
      </c>
      <c r="B341" s="13">
        <f>2*B339+1*B340</f>
        <v>0</v>
      </c>
      <c r="C341" s="13">
        <f t="shared" ref="C341:K341" si="129">2*C339+1*C340</f>
        <v>0</v>
      </c>
      <c r="D341" s="13">
        <f t="shared" si="129"/>
        <v>0</v>
      </c>
      <c r="E341" s="13">
        <f t="shared" si="129"/>
        <v>0</v>
      </c>
      <c r="F341" s="13">
        <f t="shared" si="129"/>
        <v>0</v>
      </c>
      <c r="G341" s="13">
        <f t="shared" si="129"/>
        <v>0</v>
      </c>
      <c r="H341" s="13">
        <f t="shared" si="129"/>
        <v>0</v>
      </c>
      <c r="I341" s="13">
        <f t="shared" si="129"/>
        <v>0</v>
      </c>
      <c r="J341" s="13">
        <f t="shared" si="129"/>
        <v>0</v>
      </c>
      <c r="K341" s="13">
        <f t="shared" si="129"/>
        <v>0</v>
      </c>
      <c r="L341" s="47" t="s">
        <v>57</v>
      </c>
      <c r="M341" s="47">
        <v>0</v>
      </c>
      <c r="N341" s="21">
        <f>IF(T339&lt;1,0,(IF(B339=M341,1,0)+IF(C339=M341,1,0)+IF(D339=M341,1,0)+IF(E339=M341,1,0)+IF(F339=M341,1,0)+IF(G339=M341,1,0)+IF(H339=M341,1,0)+IF(I339=M341,1,0)+IF(J339=M341,1,0)+IF(K339=M341,1,0))/U339)</f>
        <v>0</v>
      </c>
      <c r="O341" s="21">
        <v>0.25</v>
      </c>
      <c r="P341" s="24">
        <f>IF(T339&lt;1,0,IF(OR(B339=M341,C339=M341,D339=M341,E339=M341,F339=M341,G339=M341,H339=M341,I339=M341,J339=M341,K339=M341),(IF(AND(B339=M341,B342=1),1,0)+IF(AND(C339=M341,C342=1),1,0)+IF(AND(D339=M341,D342=1),1,0)+IF(AND(E339=M341,E342=1),1,0)+IF(AND(F339=M341,F342=1),1,0)+IF(AND(G339=M341,G342=1),1,0)+IF(AND(H339=M341,H342=1),1,0)+IF(AND(I339=M341,I342=1),1,0)+IF(AND(J339=M341,J342=1),1,0)+IF(AND(K339=M341,K342=1),1,0))/(IF(B339=M341,1,0)+IF(C339=M341,1,0)+IF(D339=M341,1,0)+IF(E339=M341,1,0)+IF(F339=M341,1,0)+IF(G339=M341,1,0)+IF(H339=M341,1,0)+IF(I339=M341,1,0)+IF(J339=M341,1,0)+IF(K339=M341,1,0)),1))</f>
        <v>0</v>
      </c>
      <c r="Q341" s="21">
        <v>1</v>
      </c>
      <c r="R341" s="23">
        <f>IF(T339&lt;1,0,N341*P341/N342)</f>
        <v>0</v>
      </c>
      <c r="S341" s="21">
        <v>0.4</v>
      </c>
    </row>
    <row r="342" spans="1:21" ht="18.75">
      <c r="A342" s="31" t="str">
        <f>A$6</f>
        <v>1, если начислено &lt;4 баллов</v>
      </c>
      <c r="B342" s="18">
        <f>IF(B341&lt;4,1,0)</f>
        <v>1</v>
      </c>
      <c r="C342" s="18">
        <f t="shared" ref="C342:K342" si="130">IF(C341&lt;4,1,0)</f>
        <v>1</v>
      </c>
      <c r="D342" s="18">
        <f t="shared" si="130"/>
        <v>1</v>
      </c>
      <c r="E342" s="18">
        <f t="shared" si="130"/>
        <v>1</v>
      </c>
      <c r="F342" s="18">
        <f t="shared" si="130"/>
        <v>1</v>
      </c>
      <c r="G342" s="18">
        <f t="shared" si="130"/>
        <v>1</v>
      </c>
      <c r="H342" s="18">
        <f t="shared" si="130"/>
        <v>1</v>
      </c>
      <c r="I342" s="18">
        <f t="shared" si="130"/>
        <v>1</v>
      </c>
      <c r="J342" s="18">
        <f t="shared" si="130"/>
        <v>1</v>
      </c>
      <c r="K342" s="18">
        <f t="shared" si="130"/>
        <v>1</v>
      </c>
      <c r="L342" s="2"/>
      <c r="M342" s="2"/>
      <c r="N342" s="22">
        <f>IF(T339&lt;1,0,SUM(B342:K342)/(10*T339))</f>
        <v>0</v>
      </c>
      <c r="O342" s="22">
        <v>0.625</v>
      </c>
      <c r="P342" s="35"/>
      <c r="Q342" s="35"/>
      <c r="R342" s="35"/>
      <c r="S342" s="35"/>
    </row>
    <row r="343" spans="1:21" ht="19.5" thickBot="1">
      <c r="A343" s="9">
        <f>A$7</f>
        <v>0</v>
      </c>
      <c r="B343" s="14"/>
      <c r="C343" s="19"/>
      <c r="D343" s="19"/>
      <c r="E343" s="19"/>
      <c r="F343" s="19"/>
      <c r="G343" s="19"/>
      <c r="H343" s="19"/>
      <c r="I343" s="19"/>
      <c r="J343" s="19"/>
      <c r="K343" s="15"/>
      <c r="L343" s="2"/>
      <c r="M343" s="2"/>
      <c r="N343" s="26" t="s">
        <v>62</v>
      </c>
      <c r="O343" s="27" t="s">
        <v>60</v>
      </c>
      <c r="P343" s="36"/>
      <c r="Q343" s="36"/>
      <c r="R343" s="36"/>
      <c r="S343" s="37"/>
    </row>
  </sheetData>
  <sheetProtection selectLockedCells="1" selectUnlockedCells="1"/>
  <mergeCells count="170">
    <mergeCell ref="B337:K337"/>
    <mergeCell ref="N1:S1"/>
    <mergeCell ref="N9:S9"/>
    <mergeCell ref="N17:S17"/>
    <mergeCell ref="N25:S25"/>
    <mergeCell ref="N33:S33"/>
    <mergeCell ref="N41:S41"/>
    <mergeCell ref="N49:S49"/>
    <mergeCell ref="N57:S57"/>
    <mergeCell ref="N65:S65"/>
    <mergeCell ref="N73:S73"/>
    <mergeCell ref="N81:S81"/>
    <mergeCell ref="N89:S89"/>
    <mergeCell ref="N97:S97"/>
    <mergeCell ref="N105:S105"/>
    <mergeCell ref="N113:S113"/>
    <mergeCell ref="N121:S121"/>
    <mergeCell ref="N129:S129"/>
    <mergeCell ref="N137:S137"/>
    <mergeCell ref="N145:S145"/>
    <mergeCell ref="N153:S153"/>
    <mergeCell ref="N161:S161"/>
    <mergeCell ref="N169:S169"/>
    <mergeCell ref="N249:S249"/>
    <mergeCell ref="N185:S185"/>
    <mergeCell ref="N193:S193"/>
    <mergeCell ref="N201:S201"/>
    <mergeCell ref="N209:S209"/>
    <mergeCell ref="N192:U192"/>
    <mergeCell ref="N200:U200"/>
    <mergeCell ref="N208:U208"/>
    <mergeCell ref="N337:S337"/>
    <mergeCell ref="B185:K185"/>
    <mergeCell ref="B193:K193"/>
    <mergeCell ref="B201:K201"/>
    <mergeCell ref="B209:K209"/>
    <mergeCell ref="B217:K217"/>
    <mergeCell ref="B225:K225"/>
    <mergeCell ref="B233:K233"/>
    <mergeCell ref="B241:K241"/>
    <mergeCell ref="B249:K249"/>
    <mergeCell ref="A192:K192"/>
    <mergeCell ref="A200:K200"/>
    <mergeCell ref="A208:K208"/>
    <mergeCell ref="A216:K216"/>
    <mergeCell ref="B105:K105"/>
    <mergeCell ref="B113:K113"/>
    <mergeCell ref="B121:K121"/>
    <mergeCell ref="B129:K129"/>
    <mergeCell ref="B137:K137"/>
    <mergeCell ref="B145:K145"/>
    <mergeCell ref="B153:K153"/>
    <mergeCell ref="B161:K161"/>
    <mergeCell ref="B169:K169"/>
    <mergeCell ref="A112:K112"/>
    <mergeCell ref="A152:K152"/>
    <mergeCell ref="B25:K25"/>
    <mergeCell ref="B33:K33"/>
    <mergeCell ref="B41:K41"/>
    <mergeCell ref="B49:K49"/>
    <mergeCell ref="B57:K57"/>
    <mergeCell ref="B65:K65"/>
    <mergeCell ref="B73:K73"/>
    <mergeCell ref="B81:K81"/>
    <mergeCell ref="B89:K89"/>
    <mergeCell ref="A32:K32"/>
    <mergeCell ref="A72:K72"/>
    <mergeCell ref="B1:K1"/>
    <mergeCell ref="A8:K8"/>
    <mergeCell ref="N8:U8"/>
    <mergeCell ref="A16:K16"/>
    <mergeCell ref="N16:U16"/>
    <mergeCell ref="A24:K24"/>
    <mergeCell ref="N24:U24"/>
    <mergeCell ref="B9:K9"/>
    <mergeCell ref="B17:K17"/>
    <mergeCell ref="N32:U32"/>
    <mergeCell ref="A40:K40"/>
    <mergeCell ref="N40:U40"/>
    <mergeCell ref="A48:K48"/>
    <mergeCell ref="N48:U48"/>
    <mergeCell ref="A56:K56"/>
    <mergeCell ref="N56:U56"/>
    <mergeCell ref="A64:K64"/>
    <mergeCell ref="N64:U64"/>
    <mergeCell ref="N72:U72"/>
    <mergeCell ref="A80:K80"/>
    <mergeCell ref="N80:U80"/>
    <mergeCell ref="A88:K88"/>
    <mergeCell ref="N88:U88"/>
    <mergeCell ref="A96:K96"/>
    <mergeCell ref="N96:U96"/>
    <mergeCell ref="A104:K104"/>
    <mergeCell ref="N104:U104"/>
    <mergeCell ref="B97:K97"/>
    <mergeCell ref="N112:U112"/>
    <mergeCell ref="A120:K120"/>
    <mergeCell ref="N120:U120"/>
    <mergeCell ref="A128:K128"/>
    <mergeCell ref="N128:U128"/>
    <mergeCell ref="A136:K136"/>
    <mergeCell ref="N136:U136"/>
    <mergeCell ref="A144:K144"/>
    <mergeCell ref="N144:U144"/>
    <mergeCell ref="N152:U152"/>
    <mergeCell ref="A160:K160"/>
    <mergeCell ref="N160:U160"/>
    <mergeCell ref="A168:K168"/>
    <mergeCell ref="N168:U168"/>
    <mergeCell ref="A176:K176"/>
    <mergeCell ref="N176:U176"/>
    <mergeCell ref="A184:K184"/>
    <mergeCell ref="N184:U184"/>
    <mergeCell ref="B177:K177"/>
    <mergeCell ref="N177:S177"/>
    <mergeCell ref="N216:U216"/>
    <mergeCell ref="A224:K224"/>
    <mergeCell ref="N224:U224"/>
    <mergeCell ref="N217:S217"/>
    <mergeCell ref="A232:K232"/>
    <mergeCell ref="N232:U232"/>
    <mergeCell ref="A240:K240"/>
    <mergeCell ref="N240:U240"/>
    <mergeCell ref="A248:K248"/>
    <mergeCell ref="N248:U248"/>
    <mergeCell ref="N225:S225"/>
    <mergeCell ref="N233:S233"/>
    <mergeCell ref="N241:S241"/>
    <mergeCell ref="N256:U256"/>
    <mergeCell ref="A264:K264"/>
    <mergeCell ref="N264:U264"/>
    <mergeCell ref="B257:K257"/>
    <mergeCell ref="N257:S257"/>
    <mergeCell ref="A312:K312"/>
    <mergeCell ref="N312:U312"/>
    <mergeCell ref="A320:K320"/>
    <mergeCell ref="N320:U320"/>
    <mergeCell ref="A256:K256"/>
    <mergeCell ref="B265:K265"/>
    <mergeCell ref="B273:K273"/>
    <mergeCell ref="B281:K281"/>
    <mergeCell ref="B289:K289"/>
    <mergeCell ref="B297:K297"/>
    <mergeCell ref="B305:K305"/>
    <mergeCell ref="B313:K313"/>
    <mergeCell ref="N265:S265"/>
    <mergeCell ref="N273:S273"/>
    <mergeCell ref="N281:S281"/>
    <mergeCell ref="N289:S289"/>
    <mergeCell ref="N328:U328"/>
    <mergeCell ref="A336:K336"/>
    <mergeCell ref="N336:U336"/>
    <mergeCell ref="A272:K272"/>
    <mergeCell ref="N272:U272"/>
    <mergeCell ref="A280:K280"/>
    <mergeCell ref="N280:U280"/>
    <mergeCell ref="A288:K288"/>
    <mergeCell ref="N288:U288"/>
    <mergeCell ref="A296:K296"/>
    <mergeCell ref="N296:U296"/>
    <mergeCell ref="A304:K304"/>
    <mergeCell ref="N304:U304"/>
    <mergeCell ref="N297:S297"/>
    <mergeCell ref="N305:S305"/>
    <mergeCell ref="N313:S313"/>
    <mergeCell ref="N321:S321"/>
    <mergeCell ref="N329:S329"/>
    <mergeCell ref="B329:K329"/>
    <mergeCell ref="A328:K328"/>
    <mergeCell ref="B321:K32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43"/>
  <sheetViews>
    <sheetView workbookViewId="0">
      <selection activeCell="B15" sqref="B15"/>
    </sheetView>
  </sheetViews>
  <sheetFormatPr defaultColWidth="11.5703125" defaultRowHeight="18"/>
  <cols>
    <col min="1" max="1" width="30.42578125" style="1" customWidth="1"/>
    <col min="2" max="2" width="33.42578125" customWidth="1"/>
    <col min="3" max="10" width="4.140625" customWidth="1"/>
  </cols>
  <sheetData>
    <row r="1" spans="1:2" ht="18.75">
      <c r="A1" s="4" t="s">
        <v>2</v>
      </c>
    </row>
    <row r="2" spans="1:2" ht="12.75">
      <c r="A2" s="5" t="s">
        <v>3</v>
      </c>
      <c r="B2" s="5" t="s">
        <v>4</v>
      </c>
    </row>
    <row r="3" spans="1:2" ht="12.75">
      <c r="A3" s="5" t="s">
        <v>5</v>
      </c>
      <c r="B3" s="5" t="s">
        <v>6</v>
      </c>
    </row>
    <row r="4" spans="1:2" ht="12.75">
      <c r="A4" s="5" t="s">
        <v>7</v>
      </c>
      <c r="B4" s="5" t="s">
        <v>8</v>
      </c>
    </row>
    <row r="5" spans="1:2" ht="12.75">
      <c r="A5" s="5" t="s">
        <v>9</v>
      </c>
      <c r="B5" s="5" t="s">
        <v>10</v>
      </c>
    </row>
    <row r="6" spans="1:2" ht="12.75">
      <c r="A6" s="5" t="s">
        <v>11</v>
      </c>
      <c r="B6" s="5" t="s">
        <v>12</v>
      </c>
    </row>
    <row r="7" spans="1:2" ht="12.75">
      <c r="A7" s="5" t="s">
        <v>13</v>
      </c>
      <c r="B7" s="5" t="s">
        <v>14</v>
      </c>
    </row>
    <row r="8" spans="1:2" ht="12.75">
      <c r="A8" s="5" t="s">
        <v>15</v>
      </c>
      <c r="B8" s="5" t="s">
        <v>16</v>
      </c>
    </row>
    <row r="9" spans="1:2" ht="12.75">
      <c r="A9" s="5" t="s">
        <v>17</v>
      </c>
      <c r="B9" s="5" t="s">
        <v>18</v>
      </c>
    </row>
    <row r="10" spans="1:2" ht="12.75">
      <c r="A10" s="5" t="s">
        <v>19</v>
      </c>
      <c r="B10" s="5" t="s">
        <v>20</v>
      </c>
    </row>
    <row r="11" spans="1:2" ht="12.75">
      <c r="A11" s="5" t="s">
        <v>21</v>
      </c>
      <c r="B11" s="5" t="s">
        <v>22</v>
      </c>
    </row>
    <row r="12" spans="1:2" ht="12.75">
      <c r="A12" s="5" t="s">
        <v>23</v>
      </c>
      <c r="B12" s="5" t="s">
        <v>24</v>
      </c>
    </row>
    <row r="13" spans="1:2" ht="12.75">
      <c r="A13" s="5" t="s">
        <v>25</v>
      </c>
      <c r="B13" s="5" t="s">
        <v>26</v>
      </c>
    </row>
    <row r="14" spans="1:2" ht="12.75">
      <c r="A14" s="5" t="s">
        <v>27</v>
      </c>
      <c r="B14" s="5" t="s">
        <v>28</v>
      </c>
    </row>
    <row r="15" spans="1:2" ht="12.75">
      <c r="A15" s="5" t="s">
        <v>29</v>
      </c>
      <c r="B15" s="5" t="s">
        <v>30</v>
      </c>
    </row>
    <row r="16" spans="1:2" ht="12.75">
      <c r="A16" s="5" t="s">
        <v>31</v>
      </c>
      <c r="B16" s="5" t="s">
        <v>32</v>
      </c>
    </row>
    <row r="17" spans="1:2" ht="12.75">
      <c r="A17" s="5" t="s">
        <v>33</v>
      </c>
      <c r="B17" s="5" t="s">
        <v>34</v>
      </c>
    </row>
    <row r="18" spans="1:2" ht="12.75">
      <c r="A18" s="5" t="s">
        <v>35</v>
      </c>
      <c r="B18" s="5" t="s">
        <v>36</v>
      </c>
    </row>
    <row r="19" spans="1:2" ht="12.75">
      <c r="A19" s="5" t="s">
        <v>37</v>
      </c>
      <c r="B19" s="5" t="s">
        <v>38</v>
      </c>
    </row>
    <row r="20" spans="1:2" ht="12.75">
      <c r="A20" s="5" t="s">
        <v>39</v>
      </c>
      <c r="B20" s="5" t="s">
        <v>40</v>
      </c>
    </row>
    <row r="21" spans="1:2" ht="12.75">
      <c r="A21" s="5" t="s">
        <v>41</v>
      </c>
      <c r="B21" s="5" t="s">
        <v>42</v>
      </c>
    </row>
    <row r="22" spans="1:2" ht="12.75">
      <c r="A22" s="5" t="s">
        <v>43</v>
      </c>
      <c r="B22" s="5" t="s">
        <v>44</v>
      </c>
    </row>
    <row r="23" spans="1:2" ht="12.75">
      <c r="A23" s="5" t="s">
        <v>45</v>
      </c>
      <c r="B23" s="5" t="s">
        <v>46</v>
      </c>
    </row>
    <row r="24" spans="1:2" ht="12.75">
      <c r="A24" s="5" t="s">
        <v>47</v>
      </c>
      <c r="B24" s="5" t="s">
        <v>48</v>
      </c>
    </row>
    <row r="25" spans="1:2" ht="12.75">
      <c r="A25" s="5" t="s">
        <v>49</v>
      </c>
      <c r="B25" s="5" t="s">
        <v>50</v>
      </c>
    </row>
    <row r="26" spans="1:2">
      <c r="A26" s="3"/>
      <c r="B26" s="6"/>
    </row>
    <row r="27" spans="1:2">
      <c r="A27" s="3"/>
      <c r="B27" s="6"/>
    </row>
    <row r="28" spans="1:2">
      <c r="A28" s="3"/>
      <c r="B28" s="6"/>
    </row>
    <row r="29" spans="1:2">
      <c r="A29" s="3"/>
      <c r="B29" s="6"/>
    </row>
    <row r="30" spans="1:2">
      <c r="A30" s="3"/>
      <c r="B30" s="6"/>
    </row>
    <row r="31" spans="1:2">
      <c r="A31" s="3"/>
      <c r="B31" s="6"/>
    </row>
    <row r="32" spans="1:2">
      <c r="A32" s="3"/>
      <c r="B32" s="6"/>
    </row>
    <row r="33" spans="1:2">
      <c r="A33" s="3"/>
      <c r="B33" s="6"/>
    </row>
    <row r="34" spans="1:2">
      <c r="A34" s="3"/>
      <c r="B34" s="6"/>
    </row>
    <row r="35" spans="1:2">
      <c r="A35" s="3"/>
      <c r="B35" s="6"/>
    </row>
    <row r="36" spans="1:2">
      <c r="A36" s="3"/>
      <c r="B36" s="6"/>
    </row>
    <row r="37" spans="1:2">
      <c r="A37" s="3"/>
      <c r="B37" s="6"/>
    </row>
    <row r="38" spans="1:2">
      <c r="A38" s="3"/>
      <c r="B38" s="6"/>
    </row>
    <row r="39" spans="1:2">
      <c r="A39" s="3"/>
      <c r="B39" s="6"/>
    </row>
    <row r="40" spans="1:2">
      <c r="A40" s="3"/>
      <c r="B40" s="6"/>
    </row>
    <row r="41" spans="1:2">
      <c r="A41" s="3"/>
      <c r="B41" s="6"/>
    </row>
    <row r="42" spans="1:2">
      <c r="A42" s="3"/>
      <c r="B42" s="6"/>
    </row>
    <row r="43" spans="1:2">
      <c r="A43" s="3"/>
      <c r="B43" s="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2" ma:contentTypeDescription="Создание документа." ma:contentTypeScope="" ma:versionID="f348a3c36dffe9abbda280a40b638c66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83bad1691a42117768fc5b54ef40db5a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39BC6D-82AD-4B68-92BA-41E1F99E2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530c62-83b1-4582-90e7-db1fd2e07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E104C6-C86A-4B1A-BA20-3E05A5BABE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E62A28-A198-42CA-AB2F-C516684FFA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Фопмула Байеса</vt:lpstr>
      <vt:lpstr>Название и список группы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Пользователь Windows</cp:lastModifiedBy>
  <cp:revision/>
  <dcterms:created xsi:type="dcterms:W3CDTF">2020-03-27T07:57:59Z</dcterms:created>
  <dcterms:modified xsi:type="dcterms:W3CDTF">2020-04-10T16:59:36Z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0x0101000B179E677DC8864DADED4384EF53D0BC</vt:lpwstr>
  </property>
</Properties>
</file>