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00"/>
  </bookViews>
  <sheets>
    <sheet name="РезультатЭксперимента" sheetId="6" r:id="rId1"/>
    <sheet name="Название и список группы" sheetId="4" r:id="rId2"/>
    <sheet name="Лист1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741" i="6"/>
  <c r="L750" s="1"/>
  <c r="L751" s="1"/>
  <c r="O723"/>
  <c r="L732" s="1"/>
  <c r="O705"/>
  <c r="O687"/>
  <c r="O669"/>
  <c r="O651"/>
  <c r="O633"/>
  <c r="O615"/>
  <c r="M624" s="1"/>
  <c r="O597"/>
  <c r="O579"/>
  <c r="L589" s="1"/>
  <c r="O561"/>
  <c r="L570" s="1"/>
  <c r="O543"/>
  <c r="O525"/>
  <c r="O507"/>
  <c r="O489"/>
  <c r="O471"/>
  <c r="M481" s="1"/>
  <c r="O453"/>
  <c r="M462" s="1"/>
  <c r="O435"/>
  <c r="O417"/>
  <c r="O399"/>
  <c r="M408" s="1"/>
  <c r="O381"/>
  <c r="O363"/>
  <c r="M372" s="1"/>
  <c r="O345"/>
  <c r="M354" s="1"/>
  <c r="O327"/>
  <c r="M336" s="1"/>
  <c r="O309"/>
  <c r="L319" s="1"/>
  <c r="O291"/>
  <c r="L301" s="1"/>
  <c r="O273"/>
  <c r="M283" s="1"/>
  <c r="O255"/>
  <c r="L264" s="1"/>
  <c r="O237"/>
  <c r="M246" s="1"/>
  <c r="O219"/>
  <c r="L229" s="1"/>
  <c r="O201"/>
  <c r="L211" s="1"/>
  <c r="O183"/>
  <c r="L193" s="1"/>
  <c r="O165"/>
  <c r="L175" s="1"/>
  <c r="O147"/>
  <c r="L157" s="1"/>
  <c r="O129"/>
  <c r="M139" s="1"/>
  <c r="O111"/>
  <c r="L120" s="1"/>
  <c r="O93"/>
  <c r="M102" s="1"/>
  <c r="O75"/>
  <c r="L85" s="1"/>
  <c r="O57"/>
  <c r="O39"/>
  <c r="L49" s="1"/>
  <c r="O21"/>
  <c r="L30" s="1"/>
  <c r="N39" i="2"/>
  <c r="M42" s="1"/>
  <c r="M43" s="1"/>
  <c r="M39"/>
  <c r="L39"/>
  <c r="K39"/>
  <c r="J39"/>
  <c r="I39"/>
  <c r="H39"/>
  <c r="G39"/>
  <c r="F39"/>
  <c r="E39"/>
  <c r="D39"/>
  <c r="C39"/>
  <c r="M31" i="6"/>
  <c r="L31"/>
  <c r="M30"/>
  <c r="M67"/>
  <c r="L67"/>
  <c r="M66"/>
  <c r="L66"/>
  <c r="M103"/>
  <c r="L103"/>
  <c r="L102"/>
  <c r="M121"/>
  <c r="L121"/>
  <c r="M120"/>
  <c r="L139"/>
  <c r="M157"/>
  <c r="M156"/>
  <c r="L156"/>
  <c r="M175"/>
  <c r="M174"/>
  <c r="L174"/>
  <c r="M193"/>
  <c r="M192"/>
  <c r="L192"/>
  <c r="M211"/>
  <c r="M210"/>
  <c r="L210"/>
  <c r="M229"/>
  <c r="M228"/>
  <c r="L228"/>
  <c r="L246"/>
  <c r="M265"/>
  <c r="L265"/>
  <c r="M264"/>
  <c r="L283"/>
  <c r="M301"/>
  <c r="M300"/>
  <c r="L300"/>
  <c r="M319"/>
  <c r="M318"/>
  <c r="L318"/>
  <c r="M337"/>
  <c r="L336"/>
  <c r="M355"/>
  <c r="L355"/>
  <c r="L354"/>
  <c r="M373"/>
  <c r="L373"/>
  <c r="L372"/>
  <c r="M391"/>
  <c r="L391"/>
  <c r="M390"/>
  <c r="L390"/>
  <c r="L408"/>
  <c r="M427"/>
  <c r="L427"/>
  <c r="M426"/>
  <c r="L426"/>
  <c r="M445"/>
  <c r="L445"/>
  <c r="M444"/>
  <c r="L444"/>
  <c r="L462"/>
  <c r="M499"/>
  <c r="L499"/>
  <c r="M498"/>
  <c r="L498"/>
  <c r="M517"/>
  <c r="L517"/>
  <c r="M516"/>
  <c r="L516"/>
  <c r="M535"/>
  <c r="L535"/>
  <c r="M534"/>
  <c r="L534"/>
  <c r="M553"/>
  <c r="L553"/>
  <c r="M552"/>
  <c r="L552"/>
  <c r="M571"/>
  <c r="M588"/>
  <c r="M607"/>
  <c r="L607"/>
  <c r="M606"/>
  <c r="L606"/>
  <c r="L624"/>
  <c r="M643"/>
  <c r="L643"/>
  <c r="M642"/>
  <c r="L642"/>
  <c r="M661"/>
  <c r="L661"/>
  <c r="M660"/>
  <c r="L660"/>
  <c r="M679"/>
  <c r="L679"/>
  <c r="M678"/>
  <c r="L678"/>
  <c r="M697"/>
  <c r="L697"/>
  <c r="M696"/>
  <c r="L696"/>
  <c r="M715"/>
  <c r="L715"/>
  <c r="M714"/>
  <c r="L714"/>
  <c r="O735"/>
  <c r="O728"/>
  <c r="O736" s="1"/>
  <c r="O717"/>
  <c r="O710"/>
  <c r="O718" s="1"/>
  <c r="O699"/>
  <c r="O692"/>
  <c r="O700" s="1"/>
  <c r="O681"/>
  <c r="O674"/>
  <c r="O682" s="1"/>
  <c r="O663"/>
  <c r="O656"/>
  <c r="O664" s="1"/>
  <c r="O646"/>
  <c r="G647" s="1"/>
  <c r="O645"/>
  <c r="O639"/>
  <c r="G640" s="1"/>
  <c r="O638"/>
  <c r="O627"/>
  <c r="O621"/>
  <c r="G622" s="1"/>
  <c r="O620"/>
  <c r="O628" s="1"/>
  <c r="O609"/>
  <c r="O602"/>
  <c r="O610" s="1"/>
  <c r="O591"/>
  <c r="O584"/>
  <c r="O592" s="1"/>
  <c r="M575"/>
  <c r="O574"/>
  <c r="G575" s="1"/>
  <c r="O573"/>
  <c r="M568"/>
  <c r="O567"/>
  <c r="G568" s="1"/>
  <c r="O566"/>
  <c r="O556"/>
  <c r="G557" s="1"/>
  <c r="O555"/>
  <c r="O549"/>
  <c r="G550" s="1"/>
  <c r="O548"/>
  <c r="O537"/>
  <c r="O530"/>
  <c r="O538" s="1"/>
  <c r="O520"/>
  <c r="G521" s="1"/>
  <c r="O519"/>
  <c r="O513"/>
  <c r="G514" s="1"/>
  <c r="O512"/>
  <c r="O502"/>
  <c r="G503" s="1"/>
  <c r="O501"/>
  <c r="O495"/>
  <c r="G496" s="1"/>
  <c r="O494"/>
  <c r="O483"/>
  <c r="O476"/>
  <c r="O484" s="1"/>
  <c r="O466"/>
  <c r="G467" s="1"/>
  <c r="O465"/>
  <c r="O459"/>
  <c r="G460" s="1"/>
  <c r="O458"/>
  <c r="M449"/>
  <c r="O448"/>
  <c r="G449" s="1"/>
  <c r="O447"/>
  <c r="M442"/>
  <c r="O441"/>
  <c r="G442" s="1"/>
  <c r="O440"/>
  <c r="M431"/>
  <c r="O430"/>
  <c r="G431" s="1"/>
  <c r="O429"/>
  <c r="M424"/>
  <c r="O423"/>
  <c r="G424" s="1"/>
  <c r="O422"/>
  <c r="O412"/>
  <c r="G413" s="1"/>
  <c r="O411"/>
  <c r="O405"/>
  <c r="G406" s="1"/>
  <c r="O404"/>
  <c r="O393"/>
  <c r="O386"/>
  <c r="O394" s="1"/>
  <c r="M377"/>
  <c r="G377"/>
  <c r="O376"/>
  <c r="O375"/>
  <c r="M370"/>
  <c r="G370"/>
  <c r="O369"/>
  <c r="O368"/>
  <c r="M359"/>
  <c r="O358"/>
  <c r="G359" s="1"/>
  <c r="O357"/>
  <c r="M352"/>
  <c r="O351"/>
  <c r="G352" s="1"/>
  <c r="O350"/>
  <c r="O340"/>
  <c r="G341" s="1"/>
  <c r="O339"/>
  <c r="O333"/>
  <c r="G334" s="1"/>
  <c r="O332"/>
  <c r="M323"/>
  <c r="O322"/>
  <c r="G323" s="1"/>
  <c r="O321"/>
  <c r="M316"/>
  <c r="O315"/>
  <c r="G316" s="1"/>
  <c r="O314"/>
  <c r="O303"/>
  <c r="O296"/>
  <c r="O304" s="1"/>
  <c r="M287"/>
  <c r="O286"/>
  <c r="G287" s="1"/>
  <c r="O285"/>
  <c r="M280"/>
  <c r="O279"/>
  <c r="G280" s="1"/>
  <c r="O278"/>
  <c r="O267"/>
  <c r="O260"/>
  <c r="O268" s="1"/>
  <c r="O249"/>
  <c r="O242"/>
  <c r="O250" s="1"/>
  <c r="O232"/>
  <c r="G233" s="1"/>
  <c r="O231"/>
  <c r="O225"/>
  <c r="G226" s="1"/>
  <c r="O224"/>
  <c r="O213"/>
  <c r="O206"/>
  <c r="O214" s="1"/>
  <c r="O195"/>
  <c r="O188"/>
  <c r="O196" s="1"/>
  <c r="M179"/>
  <c r="G179"/>
  <c r="O178"/>
  <c r="O177"/>
  <c r="M172"/>
  <c r="G172"/>
  <c r="O171"/>
  <c r="O170"/>
  <c r="M161"/>
  <c r="G161"/>
  <c r="O160"/>
  <c r="O159"/>
  <c r="M154"/>
  <c r="G154"/>
  <c r="O153"/>
  <c r="O152"/>
  <c r="O141"/>
  <c r="O134"/>
  <c r="O142" s="1"/>
  <c r="O124"/>
  <c r="G125" s="1"/>
  <c r="O123"/>
  <c r="O117"/>
  <c r="G118" s="1"/>
  <c r="O116"/>
  <c r="O105"/>
  <c r="O98"/>
  <c r="O106" s="1"/>
  <c r="O87"/>
  <c r="O80"/>
  <c r="O88" s="1"/>
  <c r="O69"/>
  <c r="O62"/>
  <c r="O70" s="1"/>
  <c r="O51"/>
  <c r="O44"/>
  <c r="O52" s="1"/>
  <c r="G28"/>
  <c r="Q737"/>
  <c r="Q736"/>
  <c r="Q735"/>
  <c r="Q734"/>
  <c r="Q733"/>
  <c r="Q732"/>
  <c r="Q731"/>
  <c r="Q730"/>
  <c r="Q729"/>
  <c r="Q728"/>
  <c r="Q727"/>
  <c r="Q726"/>
  <c r="Q725"/>
  <c r="Q724"/>
  <c r="Q723"/>
  <c r="Q722"/>
  <c r="Q719"/>
  <c r="Q718"/>
  <c r="Q717"/>
  <c r="Q716"/>
  <c r="Q715"/>
  <c r="Q714"/>
  <c r="Q713"/>
  <c r="Q712"/>
  <c r="Q711"/>
  <c r="Q710"/>
  <c r="Q709"/>
  <c r="Q708"/>
  <c r="Q707"/>
  <c r="Q706"/>
  <c r="Q705"/>
  <c r="Q704"/>
  <c r="Q701"/>
  <c r="Q700"/>
  <c r="Q699"/>
  <c r="Q698"/>
  <c r="Q697"/>
  <c r="Q696"/>
  <c r="Q695"/>
  <c r="Q694"/>
  <c r="Q693"/>
  <c r="Q692"/>
  <c r="Q691"/>
  <c r="Q690"/>
  <c r="Q689"/>
  <c r="Q688"/>
  <c r="Q687"/>
  <c r="Q686"/>
  <c r="Q683"/>
  <c r="Q682"/>
  <c r="Q681"/>
  <c r="Q680"/>
  <c r="Q679"/>
  <c r="Q678"/>
  <c r="Q677"/>
  <c r="Q676"/>
  <c r="Q675"/>
  <c r="Q674"/>
  <c r="Q673"/>
  <c r="Q672"/>
  <c r="Q671"/>
  <c r="Q670"/>
  <c r="Q669"/>
  <c r="Q668"/>
  <c r="Q665"/>
  <c r="Q664"/>
  <c r="Q663"/>
  <c r="Q662"/>
  <c r="Q661"/>
  <c r="Q660"/>
  <c r="Q659"/>
  <c r="Q658"/>
  <c r="Q657"/>
  <c r="Q656"/>
  <c r="Q655"/>
  <c r="Q654"/>
  <c r="Q653"/>
  <c r="Q652"/>
  <c r="Q651"/>
  <c r="Q650"/>
  <c r="Q647"/>
  <c r="Q646"/>
  <c r="Q645"/>
  <c r="Q644"/>
  <c r="Q643"/>
  <c r="Q642"/>
  <c r="Q641"/>
  <c r="Q640"/>
  <c r="Q639"/>
  <c r="Q638"/>
  <c r="Q637"/>
  <c r="Q636"/>
  <c r="Q635"/>
  <c r="Q634"/>
  <c r="Q633"/>
  <c r="Q632"/>
  <c r="Q629"/>
  <c r="Q628"/>
  <c r="Q627"/>
  <c r="Q626"/>
  <c r="Q625"/>
  <c r="Q624"/>
  <c r="Q623"/>
  <c r="Q622"/>
  <c r="Q621"/>
  <c r="Q620"/>
  <c r="Q619"/>
  <c r="Q618"/>
  <c r="Q617"/>
  <c r="Q616"/>
  <c r="Q615"/>
  <c r="Q614"/>
  <c r="Q611"/>
  <c r="Q610"/>
  <c r="Q609"/>
  <c r="Q608"/>
  <c r="Q607"/>
  <c r="Q606"/>
  <c r="Q605"/>
  <c r="Q604"/>
  <c r="Q603"/>
  <c r="Q602"/>
  <c r="Q601"/>
  <c r="Q600"/>
  <c r="Q599"/>
  <c r="Q598"/>
  <c r="Q597"/>
  <c r="Q596"/>
  <c r="Q593"/>
  <c r="Q592"/>
  <c r="Q591"/>
  <c r="Q590"/>
  <c r="Q589"/>
  <c r="Q588"/>
  <c r="Q587"/>
  <c r="Q586"/>
  <c r="Q585"/>
  <c r="Q584"/>
  <c r="Q583"/>
  <c r="Q582"/>
  <c r="Q581"/>
  <c r="Q580"/>
  <c r="Q579"/>
  <c r="Q578"/>
  <c r="Q575"/>
  <c r="Q574"/>
  <c r="Q573"/>
  <c r="Q572"/>
  <c r="Q571"/>
  <c r="Q570"/>
  <c r="Q569"/>
  <c r="Q568"/>
  <c r="Q567"/>
  <c r="Q566"/>
  <c r="Q565"/>
  <c r="Q564"/>
  <c r="Q563"/>
  <c r="Q562"/>
  <c r="Q561"/>
  <c r="Q560"/>
  <c r="Q557"/>
  <c r="Q556"/>
  <c r="Q555"/>
  <c r="Q554"/>
  <c r="Q553"/>
  <c r="Q552"/>
  <c r="Q551"/>
  <c r="Q550"/>
  <c r="Q549"/>
  <c r="Q548"/>
  <c r="Q547"/>
  <c r="Q546"/>
  <c r="Q545"/>
  <c r="Q544"/>
  <c r="Q543"/>
  <c r="Q542"/>
  <c r="Q539"/>
  <c r="Q538"/>
  <c r="Q537"/>
  <c r="Q536"/>
  <c r="Q535"/>
  <c r="Q534"/>
  <c r="Q533"/>
  <c r="Q532"/>
  <c r="Q531"/>
  <c r="Q530"/>
  <c r="Q529"/>
  <c r="Q528"/>
  <c r="Q527"/>
  <c r="Q526"/>
  <c r="Q525"/>
  <c r="Q524"/>
  <c r="Q521"/>
  <c r="Q520"/>
  <c r="Q519"/>
  <c r="Q518"/>
  <c r="Q517"/>
  <c r="Q516"/>
  <c r="Q515"/>
  <c r="Q514"/>
  <c r="Q513"/>
  <c r="Q512"/>
  <c r="Q511"/>
  <c r="Q510"/>
  <c r="Q509"/>
  <c r="Q508"/>
  <c r="Q507"/>
  <c r="Q506"/>
  <c r="Q503"/>
  <c r="Q502"/>
  <c r="Q501"/>
  <c r="Q500"/>
  <c r="Q499"/>
  <c r="Q498"/>
  <c r="Q497"/>
  <c r="Q496"/>
  <c r="Q495"/>
  <c r="Q494"/>
  <c r="Q493"/>
  <c r="Q492"/>
  <c r="Q491"/>
  <c r="Q490"/>
  <c r="Q489"/>
  <c r="Q488"/>
  <c r="Q485"/>
  <c r="Q484"/>
  <c r="Q483"/>
  <c r="Q482"/>
  <c r="Q481"/>
  <c r="Q480"/>
  <c r="Q479"/>
  <c r="Q478"/>
  <c r="Q477"/>
  <c r="Q476"/>
  <c r="Q475"/>
  <c r="Q474"/>
  <c r="Q473"/>
  <c r="Q472"/>
  <c r="Q471"/>
  <c r="Q470"/>
  <c r="Q467"/>
  <c r="Q466"/>
  <c r="Q465"/>
  <c r="Q464"/>
  <c r="Q463"/>
  <c r="Q462"/>
  <c r="Q461"/>
  <c r="Q460"/>
  <c r="Q459"/>
  <c r="Q458"/>
  <c r="Q457"/>
  <c r="Q456"/>
  <c r="Q455"/>
  <c r="Q454"/>
  <c r="Q453"/>
  <c r="Q452"/>
  <c r="Q449"/>
  <c r="Q448"/>
  <c r="Q447"/>
  <c r="Q446"/>
  <c r="Q445"/>
  <c r="Q444"/>
  <c r="Q443"/>
  <c r="Q442"/>
  <c r="Q441"/>
  <c r="Q440"/>
  <c r="Q439"/>
  <c r="Q438"/>
  <c r="Q437"/>
  <c r="Q436"/>
  <c r="Q435"/>
  <c r="Q434"/>
  <c r="Q431"/>
  <c r="Q430"/>
  <c r="Q429"/>
  <c r="Q428"/>
  <c r="Q427"/>
  <c r="Q426"/>
  <c r="Q425"/>
  <c r="Q424"/>
  <c r="Q423"/>
  <c r="Q422"/>
  <c r="Q421"/>
  <c r="Q420"/>
  <c r="Q419"/>
  <c r="Q418"/>
  <c r="Q417"/>
  <c r="Q416"/>
  <c r="Q413"/>
  <c r="Q412"/>
  <c r="Q411"/>
  <c r="Q410"/>
  <c r="Q409"/>
  <c r="Q408"/>
  <c r="Q407"/>
  <c r="Q406"/>
  <c r="Q405"/>
  <c r="Q404"/>
  <c r="Q403"/>
  <c r="Q402"/>
  <c r="Q401"/>
  <c r="Q400"/>
  <c r="Q399"/>
  <c r="Q398"/>
  <c r="Q395"/>
  <c r="Q394"/>
  <c r="Q393"/>
  <c r="Q392"/>
  <c r="Q391"/>
  <c r="Q390"/>
  <c r="Q389"/>
  <c r="Q388"/>
  <c r="Q387"/>
  <c r="Q386"/>
  <c r="Q385"/>
  <c r="Q384"/>
  <c r="Q383"/>
  <c r="Q382"/>
  <c r="Q381"/>
  <c r="Q380"/>
  <c r="Q377"/>
  <c r="Q376"/>
  <c r="Q375"/>
  <c r="Q374"/>
  <c r="Q373"/>
  <c r="Q372"/>
  <c r="Q371"/>
  <c r="Q370"/>
  <c r="Q369"/>
  <c r="Q368"/>
  <c r="Q367"/>
  <c r="Q366"/>
  <c r="Q365"/>
  <c r="Q364"/>
  <c r="Q363"/>
  <c r="Q362"/>
  <c r="Q359"/>
  <c r="Q358"/>
  <c r="Q357"/>
  <c r="Q356"/>
  <c r="Q355"/>
  <c r="Q354"/>
  <c r="Q353"/>
  <c r="Q352"/>
  <c r="Q351"/>
  <c r="Q350"/>
  <c r="Q349"/>
  <c r="Q348"/>
  <c r="Q347"/>
  <c r="Q346"/>
  <c r="Q345"/>
  <c r="Q344"/>
  <c r="Q341"/>
  <c r="Q340"/>
  <c r="Q339"/>
  <c r="Q338"/>
  <c r="Q337"/>
  <c r="Q336"/>
  <c r="Q335"/>
  <c r="Q334"/>
  <c r="Q333"/>
  <c r="Q332"/>
  <c r="Q331"/>
  <c r="Q330"/>
  <c r="Q329"/>
  <c r="Q328"/>
  <c r="Q327"/>
  <c r="Q326"/>
  <c r="Q323"/>
  <c r="Q322"/>
  <c r="Q321"/>
  <c r="Q320"/>
  <c r="Q319"/>
  <c r="Q318"/>
  <c r="Q317"/>
  <c r="Q316"/>
  <c r="Q315"/>
  <c r="Q314"/>
  <c r="Q313"/>
  <c r="Q312"/>
  <c r="Q311"/>
  <c r="Q310"/>
  <c r="Q309"/>
  <c r="Q308"/>
  <c r="Q305"/>
  <c r="Q304"/>
  <c r="Q303"/>
  <c r="Q302"/>
  <c r="Q301"/>
  <c r="Q300"/>
  <c r="Q299"/>
  <c r="Q298"/>
  <c r="Q297"/>
  <c r="Q296"/>
  <c r="Q295"/>
  <c r="Q294"/>
  <c r="Q293"/>
  <c r="Q292"/>
  <c r="Q291"/>
  <c r="Q290"/>
  <c r="Q287"/>
  <c r="Q286"/>
  <c r="Q285"/>
  <c r="Q284"/>
  <c r="Q283"/>
  <c r="Q282"/>
  <c r="Q281"/>
  <c r="Q280"/>
  <c r="Q279"/>
  <c r="Q278"/>
  <c r="Q277"/>
  <c r="Q276"/>
  <c r="Q275"/>
  <c r="Q274"/>
  <c r="Q273"/>
  <c r="Q272"/>
  <c r="Q269"/>
  <c r="Q268"/>
  <c r="Q267"/>
  <c r="Q266"/>
  <c r="Q265"/>
  <c r="Q264"/>
  <c r="Q263"/>
  <c r="Q262"/>
  <c r="Q261"/>
  <c r="Q260"/>
  <c r="Q259"/>
  <c r="Q258"/>
  <c r="Q257"/>
  <c r="Q256"/>
  <c r="Q255"/>
  <c r="Q254"/>
  <c r="Q251"/>
  <c r="Q250"/>
  <c r="Q249"/>
  <c r="Q248"/>
  <c r="Q247"/>
  <c r="Q246"/>
  <c r="Q245"/>
  <c r="Q244"/>
  <c r="Q243"/>
  <c r="Q242"/>
  <c r="Q241"/>
  <c r="Q240"/>
  <c r="Q239"/>
  <c r="Q238"/>
  <c r="Q237"/>
  <c r="Q236"/>
  <c r="Q233"/>
  <c r="Q232"/>
  <c r="Q231"/>
  <c r="Q230"/>
  <c r="Q229"/>
  <c r="Q228"/>
  <c r="Q227"/>
  <c r="Q226"/>
  <c r="Q225"/>
  <c r="Q224"/>
  <c r="Q223"/>
  <c r="Q222"/>
  <c r="Q221"/>
  <c r="Q220"/>
  <c r="Q219"/>
  <c r="Q218"/>
  <c r="Q215"/>
  <c r="Q214"/>
  <c r="Q213"/>
  <c r="Q212"/>
  <c r="Q211"/>
  <c r="Q210"/>
  <c r="Q209"/>
  <c r="Q208"/>
  <c r="Q207"/>
  <c r="Q206"/>
  <c r="Q205"/>
  <c r="Q204"/>
  <c r="Q203"/>
  <c r="Q202"/>
  <c r="Q201"/>
  <c r="Q200"/>
  <c r="Q197"/>
  <c r="Q196"/>
  <c r="Q195"/>
  <c r="Q194"/>
  <c r="Q193"/>
  <c r="Q192"/>
  <c r="Q191"/>
  <c r="Q190"/>
  <c r="Q189"/>
  <c r="Q188"/>
  <c r="Q187"/>
  <c r="Q186"/>
  <c r="Q185"/>
  <c r="Q184"/>
  <c r="Q183"/>
  <c r="Q182"/>
  <c r="Q179"/>
  <c r="Q178"/>
  <c r="Q177"/>
  <c r="Q176"/>
  <c r="Q175"/>
  <c r="Q174"/>
  <c r="Q173"/>
  <c r="Q172"/>
  <c r="Q171"/>
  <c r="Q170"/>
  <c r="Q169"/>
  <c r="Q168"/>
  <c r="Q167"/>
  <c r="Q166"/>
  <c r="Q165"/>
  <c r="Q164"/>
  <c r="Q161"/>
  <c r="Q160"/>
  <c r="Q159"/>
  <c r="Q158"/>
  <c r="Q157"/>
  <c r="Q156"/>
  <c r="Q155"/>
  <c r="Q154"/>
  <c r="Q153"/>
  <c r="Q152"/>
  <c r="Q151"/>
  <c r="Q150"/>
  <c r="Q149"/>
  <c r="Q148"/>
  <c r="Q147"/>
  <c r="Q146"/>
  <c r="Q143"/>
  <c r="Q142"/>
  <c r="Q141"/>
  <c r="Q140"/>
  <c r="Q139"/>
  <c r="Q138"/>
  <c r="Q137"/>
  <c r="Q136"/>
  <c r="Q135"/>
  <c r="Q134"/>
  <c r="Q133"/>
  <c r="Q132"/>
  <c r="Q131"/>
  <c r="Q130"/>
  <c r="Q129"/>
  <c r="Q128"/>
  <c r="Q125"/>
  <c r="Q124"/>
  <c r="Q123"/>
  <c r="Q122"/>
  <c r="Q121"/>
  <c r="Q120"/>
  <c r="Q119"/>
  <c r="Q118"/>
  <c r="Q117"/>
  <c r="Q116"/>
  <c r="Q115"/>
  <c r="Q114"/>
  <c r="Q113"/>
  <c r="Q112"/>
  <c r="Q111"/>
  <c r="Q110"/>
  <c r="Q107"/>
  <c r="Q106"/>
  <c r="Q105"/>
  <c r="Q104"/>
  <c r="Q103"/>
  <c r="Q102"/>
  <c r="Q101"/>
  <c r="Q100"/>
  <c r="Q99"/>
  <c r="Q98"/>
  <c r="Q97"/>
  <c r="Q96"/>
  <c r="Q95"/>
  <c r="Q94"/>
  <c r="Q93"/>
  <c r="Q92"/>
  <c r="Q89"/>
  <c r="Q88"/>
  <c r="Q87"/>
  <c r="Q86"/>
  <c r="Q85"/>
  <c r="Q84"/>
  <c r="Q83"/>
  <c r="Q82"/>
  <c r="Q81"/>
  <c r="Q80"/>
  <c r="Q79"/>
  <c r="Q78"/>
  <c r="Q77"/>
  <c r="Q76"/>
  <c r="Q75"/>
  <c r="Q74"/>
  <c r="Q71"/>
  <c r="Q70"/>
  <c r="Q69"/>
  <c r="Q68"/>
  <c r="Q67"/>
  <c r="Q66"/>
  <c r="Q65"/>
  <c r="Q64"/>
  <c r="Q63"/>
  <c r="Q62"/>
  <c r="Q61"/>
  <c r="Q60"/>
  <c r="Q59"/>
  <c r="Q58"/>
  <c r="Q57"/>
  <c r="Q56"/>
  <c r="Q53"/>
  <c r="Q52"/>
  <c r="Q51"/>
  <c r="Q50"/>
  <c r="Q49"/>
  <c r="Q48"/>
  <c r="Q47"/>
  <c r="Q46"/>
  <c r="Q45"/>
  <c r="Q44"/>
  <c r="Q43"/>
  <c r="Q42"/>
  <c r="Q41"/>
  <c r="Q40"/>
  <c r="Q39"/>
  <c r="Q38"/>
  <c r="Q755" i="2"/>
  <c r="Q754"/>
  <c r="Q753"/>
  <c r="Q752"/>
  <c r="Q751"/>
  <c r="Q750"/>
  <c r="Q749"/>
  <c r="Q748"/>
  <c r="Q747"/>
  <c r="Q746"/>
  <c r="Q745"/>
  <c r="Q744"/>
  <c r="Q743"/>
  <c r="Q742"/>
  <c r="Q741"/>
  <c r="N741"/>
  <c r="M741"/>
  <c r="L741"/>
  <c r="K741"/>
  <c r="J741"/>
  <c r="I741"/>
  <c r="H741"/>
  <c r="G741"/>
  <c r="F741"/>
  <c r="E741"/>
  <c r="D741"/>
  <c r="C741"/>
  <c r="Q740"/>
  <c r="Q737"/>
  <c r="Q736"/>
  <c r="Q735"/>
  <c r="Q734"/>
  <c r="Q733"/>
  <c r="Q732"/>
  <c r="Q731"/>
  <c r="Q730"/>
  <c r="Q729"/>
  <c r="Q728"/>
  <c r="Q727"/>
  <c r="Q726"/>
  <c r="Q725"/>
  <c r="Q724"/>
  <c r="Q723"/>
  <c r="N723"/>
  <c r="M723"/>
  <c r="L723"/>
  <c r="K723"/>
  <c r="J723"/>
  <c r="I723"/>
  <c r="H723"/>
  <c r="G723"/>
  <c r="F723"/>
  <c r="E723"/>
  <c r="D723"/>
  <c r="C723"/>
  <c r="Q722"/>
  <c r="Q719"/>
  <c r="Q718"/>
  <c r="Q717"/>
  <c r="Q716"/>
  <c r="Q715"/>
  <c r="Q714"/>
  <c r="Q713"/>
  <c r="Q712"/>
  <c r="Q711"/>
  <c r="Q710"/>
  <c r="Q709"/>
  <c r="Q708"/>
  <c r="Q707"/>
  <c r="Q706"/>
  <c r="Q705"/>
  <c r="N705"/>
  <c r="M705"/>
  <c r="L705"/>
  <c r="K705"/>
  <c r="J705"/>
  <c r="I705"/>
  <c r="H705"/>
  <c r="G705"/>
  <c r="F705"/>
  <c r="E705"/>
  <c r="D705"/>
  <c r="C705"/>
  <c r="Q704"/>
  <c r="Q701"/>
  <c r="Q700"/>
  <c r="Q699"/>
  <c r="Q698"/>
  <c r="Q697"/>
  <c r="Q696"/>
  <c r="Q695"/>
  <c r="Q694"/>
  <c r="Q693"/>
  <c r="Q692"/>
  <c r="Q691"/>
  <c r="Q690"/>
  <c r="Q689"/>
  <c r="Q688"/>
  <c r="Q687"/>
  <c r="N687"/>
  <c r="M687"/>
  <c r="L687"/>
  <c r="K687"/>
  <c r="J687"/>
  <c r="I687"/>
  <c r="H687"/>
  <c r="G687"/>
  <c r="F687"/>
  <c r="E687"/>
  <c r="D687"/>
  <c r="C687"/>
  <c r="Q686"/>
  <c r="Q683"/>
  <c r="Q682"/>
  <c r="Q681"/>
  <c r="Q680"/>
  <c r="Q679"/>
  <c r="Q678"/>
  <c r="Q677"/>
  <c r="Q676"/>
  <c r="Q675"/>
  <c r="Q674"/>
  <c r="Q673"/>
  <c r="Q672"/>
  <c r="Q671"/>
  <c r="Q670"/>
  <c r="Q669"/>
  <c r="N669"/>
  <c r="M669"/>
  <c r="L669"/>
  <c r="K669"/>
  <c r="J669"/>
  <c r="I669"/>
  <c r="H669"/>
  <c r="G669"/>
  <c r="F669"/>
  <c r="E669"/>
  <c r="D669"/>
  <c r="C669"/>
  <c r="Q668"/>
  <c r="Q665"/>
  <c r="Q664"/>
  <c r="Q663"/>
  <c r="Q662"/>
  <c r="Q661"/>
  <c r="Q660"/>
  <c r="Q659"/>
  <c r="Q658"/>
  <c r="Q657"/>
  <c r="Q656"/>
  <c r="Q655"/>
  <c r="Q654"/>
  <c r="Q653"/>
  <c r="Q652"/>
  <c r="Q651"/>
  <c r="N651"/>
  <c r="M651"/>
  <c r="L651"/>
  <c r="K651"/>
  <c r="J651"/>
  <c r="I651"/>
  <c r="H651"/>
  <c r="G651"/>
  <c r="F651"/>
  <c r="E651"/>
  <c r="D651"/>
  <c r="C651"/>
  <c r="Q650"/>
  <c r="Q647"/>
  <c r="Q646"/>
  <c r="Q645"/>
  <c r="Q644"/>
  <c r="Q643"/>
  <c r="Q642"/>
  <c r="Q641"/>
  <c r="Q640"/>
  <c r="Q639"/>
  <c r="Q638"/>
  <c r="Q637"/>
  <c r="Q636"/>
  <c r="Q635"/>
  <c r="Q634"/>
  <c r="Q633"/>
  <c r="N633"/>
  <c r="M633"/>
  <c r="L633"/>
  <c r="K633"/>
  <c r="J633"/>
  <c r="I633"/>
  <c r="H633"/>
  <c r="G633"/>
  <c r="F633"/>
  <c r="E633"/>
  <c r="D633"/>
  <c r="C633"/>
  <c r="Q632"/>
  <c r="Q629"/>
  <c r="Q628"/>
  <c r="Q627"/>
  <c r="Q626"/>
  <c r="Q625"/>
  <c r="Q624"/>
  <c r="Q623"/>
  <c r="Q622"/>
  <c r="Q621"/>
  <c r="Q620"/>
  <c r="Q619"/>
  <c r="Q618"/>
  <c r="Q617"/>
  <c r="Q616"/>
  <c r="Q615"/>
  <c r="N615"/>
  <c r="M615"/>
  <c r="L615"/>
  <c r="K615"/>
  <c r="J615"/>
  <c r="I615"/>
  <c r="H615"/>
  <c r="G615"/>
  <c r="F615"/>
  <c r="E615"/>
  <c r="D615"/>
  <c r="C615"/>
  <c r="Q614"/>
  <c r="Q611"/>
  <c r="Q610"/>
  <c r="Q609"/>
  <c r="Q608"/>
  <c r="Q607"/>
  <c r="Q606"/>
  <c r="Q605"/>
  <c r="Q604"/>
  <c r="Q603"/>
  <c r="Q602"/>
  <c r="Q601"/>
  <c r="Q600"/>
  <c r="Q599"/>
  <c r="Q598"/>
  <c r="Q597"/>
  <c r="N597"/>
  <c r="M597"/>
  <c r="L597"/>
  <c r="K597"/>
  <c r="J597"/>
  <c r="I597"/>
  <c r="H597"/>
  <c r="G597"/>
  <c r="F597"/>
  <c r="E597"/>
  <c r="D597"/>
  <c r="C597"/>
  <c r="Q596"/>
  <c r="Q593"/>
  <c r="Q592"/>
  <c r="Q591"/>
  <c r="Q590"/>
  <c r="Q589"/>
  <c r="Q588"/>
  <c r="Q587"/>
  <c r="Q586"/>
  <c r="Q585"/>
  <c r="Q584"/>
  <c r="Q583"/>
  <c r="Q582"/>
  <c r="Q581"/>
  <c r="Q580"/>
  <c r="Q579"/>
  <c r="N579"/>
  <c r="M579"/>
  <c r="L579"/>
  <c r="K579"/>
  <c r="J579"/>
  <c r="I579"/>
  <c r="H579"/>
  <c r="G579"/>
  <c r="F579"/>
  <c r="E579"/>
  <c r="D579"/>
  <c r="C579"/>
  <c r="Q578"/>
  <c r="Q575"/>
  <c r="Q574"/>
  <c r="Q573"/>
  <c r="Q572"/>
  <c r="Q571"/>
  <c r="Q570"/>
  <c r="Q569"/>
  <c r="Q568"/>
  <c r="Q567"/>
  <c r="Q566"/>
  <c r="Q565"/>
  <c r="Q564"/>
  <c r="Q563"/>
  <c r="Q562"/>
  <c r="Q561"/>
  <c r="N561"/>
  <c r="M561"/>
  <c r="L561"/>
  <c r="K561"/>
  <c r="J561"/>
  <c r="I561"/>
  <c r="H561"/>
  <c r="G561"/>
  <c r="F561"/>
  <c r="E561"/>
  <c r="D561"/>
  <c r="C561"/>
  <c r="Q560"/>
  <c r="Q557"/>
  <c r="Q556"/>
  <c r="Q555"/>
  <c r="Q554"/>
  <c r="Q553"/>
  <c r="Q552"/>
  <c r="Q551"/>
  <c r="Q550"/>
  <c r="Q549"/>
  <c r="Q548"/>
  <c r="Q547"/>
  <c r="Q546"/>
  <c r="Q545"/>
  <c r="Q544"/>
  <c r="Q543"/>
  <c r="N543"/>
  <c r="M543"/>
  <c r="L543"/>
  <c r="K543"/>
  <c r="J543"/>
  <c r="I543"/>
  <c r="H543"/>
  <c r="G543"/>
  <c r="F543"/>
  <c r="E543"/>
  <c r="D543"/>
  <c r="C543"/>
  <c r="Q542"/>
  <c r="Q539"/>
  <c r="Q538"/>
  <c r="Q537"/>
  <c r="Q536"/>
  <c r="Q535"/>
  <c r="Q534"/>
  <c r="Q533"/>
  <c r="Q532"/>
  <c r="Q531"/>
  <c r="Q530"/>
  <c r="Q529"/>
  <c r="Q528"/>
  <c r="Q527"/>
  <c r="Q526"/>
  <c r="Q525"/>
  <c r="N525"/>
  <c r="M525"/>
  <c r="L525"/>
  <c r="K525"/>
  <c r="J525"/>
  <c r="I525"/>
  <c r="H525"/>
  <c r="G525"/>
  <c r="F525"/>
  <c r="E525"/>
  <c r="D525"/>
  <c r="C525"/>
  <c r="Q524"/>
  <c r="Q521"/>
  <c r="Q520"/>
  <c r="Q519"/>
  <c r="Q518"/>
  <c r="Q517"/>
  <c r="Q516"/>
  <c r="Q515"/>
  <c r="Q514"/>
  <c r="Q513"/>
  <c r="Q512"/>
  <c r="Q511"/>
  <c r="Q510"/>
  <c r="Q509"/>
  <c r="Q508"/>
  <c r="Q507"/>
  <c r="N507"/>
  <c r="M507"/>
  <c r="L507"/>
  <c r="K507"/>
  <c r="J507"/>
  <c r="I507"/>
  <c r="H507"/>
  <c r="G507"/>
  <c r="F507"/>
  <c r="E507"/>
  <c r="D507"/>
  <c r="C507"/>
  <c r="Q506"/>
  <c r="Q503"/>
  <c r="Q502"/>
  <c r="Q501"/>
  <c r="Q500"/>
  <c r="Q499"/>
  <c r="Q498"/>
  <c r="Q497"/>
  <c r="Q496"/>
  <c r="Q495"/>
  <c r="Q494"/>
  <c r="Q493"/>
  <c r="Q492"/>
  <c r="Q491"/>
  <c r="Q490"/>
  <c r="Q489"/>
  <c r="N489"/>
  <c r="M489"/>
  <c r="L489"/>
  <c r="K489"/>
  <c r="J489"/>
  <c r="I489"/>
  <c r="H489"/>
  <c r="G489"/>
  <c r="F489"/>
  <c r="E489"/>
  <c r="D489"/>
  <c r="C489"/>
  <c r="Q488"/>
  <c r="Q485"/>
  <c r="Q484"/>
  <c r="Q483"/>
  <c r="Q482"/>
  <c r="Q481"/>
  <c r="Q480"/>
  <c r="Q479"/>
  <c r="Q478"/>
  <c r="Q477"/>
  <c r="Q476"/>
  <c r="Q475"/>
  <c r="Q474"/>
  <c r="Q473"/>
  <c r="Q472"/>
  <c r="Q471"/>
  <c r="N471"/>
  <c r="M471"/>
  <c r="M474" s="1"/>
  <c r="M475" s="1"/>
  <c r="L471"/>
  <c r="K471"/>
  <c r="J471"/>
  <c r="I471"/>
  <c r="I474" s="1"/>
  <c r="I475" s="1"/>
  <c r="H471"/>
  <c r="G471"/>
  <c r="F471"/>
  <c r="E471"/>
  <c r="E474" s="1"/>
  <c r="E475" s="1"/>
  <c r="D471"/>
  <c r="C471"/>
  <c r="Q470"/>
  <c r="Q467"/>
  <c r="Q466"/>
  <c r="Q465"/>
  <c r="Q464"/>
  <c r="Q463"/>
  <c r="Q462"/>
  <c r="Q461"/>
  <c r="Q460"/>
  <c r="Q459"/>
  <c r="Q458"/>
  <c r="Q457"/>
  <c r="Q456"/>
  <c r="Q455"/>
  <c r="Q454"/>
  <c r="Q453"/>
  <c r="N453"/>
  <c r="M453"/>
  <c r="M456" s="1"/>
  <c r="M457" s="1"/>
  <c r="L453"/>
  <c r="K453"/>
  <c r="J453"/>
  <c r="I453"/>
  <c r="H453"/>
  <c r="G453"/>
  <c r="F453"/>
  <c r="E453"/>
  <c r="D453"/>
  <c r="C453"/>
  <c r="Q452"/>
  <c r="Q449"/>
  <c r="Q448"/>
  <c r="Q447"/>
  <c r="Q446"/>
  <c r="Q445"/>
  <c r="Q444"/>
  <c r="Q443"/>
  <c r="Q442"/>
  <c r="Q441"/>
  <c r="Q440"/>
  <c r="Q439"/>
  <c r="Q438"/>
  <c r="Q437"/>
  <c r="Q436"/>
  <c r="Q435"/>
  <c r="N435"/>
  <c r="M435"/>
  <c r="L435"/>
  <c r="K435"/>
  <c r="J435"/>
  <c r="I435"/>
  <c r="H435"/>
  <c r="G435"/>
  <c r="F435"/>
  <c r="E435"/>
  <c r="D435"/>
  <c r="C435"/>
  <c r="Q434"/>
  <c r="Q431"/>
  <c r="Q430"/>
  <c r="Q429"/>
  <c r="Q428"/>
  <c r="Q427"/>
  <c r="Q426"/>
  <c r="Q425"/>
  <c r="Q424"/>
  <c r="Q423"/>
  <c r="Q422"/>
  <c r="Q421"/>
  <c r="Q420"/>
  <c r="Q419"/>
  <c r="Q418"/>
  <c r="Q417"/>
  <c r="N417"/>
  <c r="M417"/>
  <c r="L417"/>
  <c r="K417"/>
  <c r="J417"/>
  <c r="I417"/>
  <c r="H417"/>
  <c r="G417"/>
  <c r="F417"/>
  <c r="E417"/>
  <c r="D417"/>
  <c r="C417"/>
  <c r="Q416"/>
  <c r="Q413"/>
  <c r="Q412"/>
  <c r="Q411"/>
  <c r="Q410"/>
  <c r="Q409"/>
  <c r="Q408"/>
  <c r="Q407"/>
  <c r="Q406"/>
  <c r="Q405"/>
  <c r="Q404"/>
  <c r="Q403"/>
  <c r="Q402"/>
  <c r="Q401"/>
  <c r="Q400"/>
  <c r="Q399"/>
  <c r="N399"/>
  <c r="M399"/>
  <c r="L399"/>
  <c r="K399"/>
  <c r="J399"/>
  <c r="I399"/>
  <c r="H399"/>
  <c r="G399"/>
  <c r="F399"/>
  <c r="E399"/>
  <c r="D399"/>
  <c r="C399"/>
  <c r="Q398"/>
  <c r="Q395"/>
  <c r="Q394"/>
  <c r="Q393"/>
  <c r="Q392"/>
  <c r="Q391"/>
  <c r="Q390"/>
  <c r="Q389"/>
  <c r="Q388"/>
  <c r="Q387"/>
  <c r="Q386"/>
  <c r="Q385"/>
  <c r="Q384"/>
  <c r="Q383"/>
  <c r="Q382"/>
  <c r="Q381"/>
  <c r="N381"/>
  <c r="M381"/>
  <c r="L381"/>
  <c r="K381"/>
  <c r="J381"/>
  <c r="I381"/>
  <c r="H381"/>
  <c r="G381"/>
  <c r="F381"/>
  <c r="E381"/>
  <c r="D381"/>
  <c r="C381"/>
  <c r="Q380"/>
  <c r="Q377"/>
  <c r="Q376"/>
  <c r="Q375"/>
  <c r="Q374"/>
  <c r="Q373"/>
  <c r="Q372"/>
  <c r="Q371"/>
  <c r="Q370"/>
  <c r="Q369"/>
  <c r="Q368"/>
  <c r="Q367"/>
  <c r="Q366"/>
  <c r="Q365"/>
  <c r="Q364"/>
  <c r="Q363"/>
  <c r="N363"/>
  <c r="M363"/>
  <c r="L363"/>
  <c r="K363"/>
  <c r="J363"/>
  <c r="I363"/>
  <c r="H363"/>
  <c r="G363"/>
  <c r="F363"/>
  <c r="E363"/>
  <c r="D363"/>
  <c r="C363"/>
  <c r="Q362"/>
  <c r="Q359"/>
  <c r="Q358"/>
  <c r="Q357"/>
  <c r="Q356"/>
  <c r="Q355"/>
  <c r="Q354"/>
  <c r="Q353"/>
  <c r="Q352"/>
  <c r="Q351"/>
  <c r="Q350"/>
  <c r="Q349"/>
  <c r="Q348"/>
  <c r="Q347"/>
  <c r="Q346"/>
  <c r="Q345"/>
  <c r="N345"/>
  <c r="M345"/>
  <c r="L345"/>
  <c r="K345"/>
  <c r="J345"/>
  <c r="I345"/>
  <c r="H345"/>
  <c r="G345"/>
  <c r="F345"/>
  <c r="E345"/>
  <c r="D345"/>
  <c r="C345"/>
  <c r="Q344"/>
  <c r="Q341"/>
  <c r="Q340"/>
  <c r="Q339"/>
  <c r="Q338"/>
  <c r="Q337"/>
  <c r="Q336"/>
  <c r="Q335"/>
  <c r="Q334"/>
  <c r="Q333"/>
  <c r="Q332"/>
  <c r="Q331"/>
  <c r="Q330"/>
  <c r="Q329"/>
  <c r="Q328"/>
  <c r="Q327"/>
  <c r="N327"/>
  <c r="M327"/>
  <c r="L327"/>
  <c r="K327"/>
  <c r="J327"/>
  <c r="I327"/>
  <c r="H327"/>
  <c r="G327"/>
  <c r="F327"/>
  <c r="E327"/>
  <c r="D327"/>
  <c r="C327"/>
  <c r="Q326"/>
  <c r="Q323"/>
  <c r="Q322"/>
  <c r="Q321"/>
  <c r="Q320"/>
  <c r="Q319"/>
  <c r="Q318"/>
  <c r="Q317"/>
  <c r="Q316"/>
  <c r="Q315"/>
  <c r="Q314"/>
  <c r="Q313"/>
  <c r="Q312"/>
  <c r="Q311"/>
  <c r="Q310"/>
  <c r="Q309"/>
  <c r="N309"/>
  <c r="M309"/>
  <c r="L309"/>
  <c r="K309"/>
  <c r="J309"/>
  <c r="I309"/>
  <c r="H309"/>
  <c r="G309"/>
  <c r="F309"/>
  <c r="E309"/>
  <c r="D309"/>
  <c r="C309"/>
  <c r="Q308"/>
  <c r="Q305"/>
  <c r="Q304"/>
  <c r="Q303"/>
  <c r="Q302"/>
  <c r="Q301"/>
  <c r="Q300"/>
  <c r="Q299"/>
  <c r="Q298"/>
  <c r="Q297"/>
  <c r="Q296"/>
  <c r="Q295"/>
  <c r="Q294"/>
  <c r="Q293"/>
  <c r="Q292"/>
  <c r="Q291"/>
  <c r="N291"/>
  <c r="M291"/>
  <c r="L291"/>
  <c r="K291"/>
  <c r="J291"/>
  <c r="I291"/>
  <c r="H291"/>
  <c r="G291"/>
  <c r="F291"/>
  <c r="E291"/>
  <c r="D291"/>
  <c r="C291"/>
  <c r="Q290"/>
  <c r="Q287"/>
  <c r="Q286"/>
  <c r="Q285"/>
  <c r="Q284"/>
  <c r="Q283"/>
  <c r="Q282"/>
  <c r="Q281"/>
  <c r="Q280"/>
  <c r="Q279"/>
  <c r="Q278"/>
  <c r="Q277"/>
  <c r="Q276"/>
  <c r="Q275"/>
  <c r="Q274"/>
  <c r="Q273"/>
  <c r="N273"/>
  <c r="M273"/>
  <c r="L273"/>
  <c r="K273"/>
  <c r="J273"/>
  <c r="I273"/>
  <c r="H273"/>
  <c r="G273"/>
  <c r="F273"/>
  <c r="E273"/>
  <c r="D273"/>
  <c r="C273"/>
  <c r="Q272"/>
  <c r="Q269"/>
  <c r="Q268"/>
  <c r="Q267"/>
  <c r="Q266"/>
  <c r="Q265"/>
  <c r="Q264"/>
  <c r="Q263"/>
  <c r="Q262"/>
  <c r="Q261"/>
  <c r="Q260"/>
  <c r="Q259"/>
  <c r="Q258"/>
  <c r="Q257"/>
  <c r="Q256"/>
  <c r="Q255"/>
  <c r="N255"/>
  <c r="M255"/>
  <c r="L255"/>
  <c r="K255"/>
  <c r="J255"/>
  <c r="I255"/>
  <c r="H255"/>
  <c r="G255"/>
  <c r="F255"/>
  <c r="E255"/>
  <c r="D255"/>
  <c r="C255"/>
  <c r="Q254"/>
  <c r="Q251"/>
  <c r="Q250"/>
  <c r="Q249"/>
  <c r="Q248"/>
  <c r="Q247"/>
  <c r="Q246"/>
  <c r="Q245"/>
  <c r="Q244"/>
  <c r="Q243"/>
  <c r="Q242"/>
  <c r="Q241"/>
  <c r="Q240"/>
  <c r="Q239"/>
  <c r="Q238"/>
  <c r="Q237"/>
  <c r="N237"/>
  <c r="M237"/>
  <c r="M240" s="1"/>
  <c r="M241" s="1"/>
  <c r="L237"/>
  <c r="K237"/>
  <c r="J237"/>
  <c r="I237"/>
  <c r="I240" s="1"/>
  <c r="I241" s="1"/>
  <c r="H237"/>
  <c r="G237"/>
  <c r="F237"/>
  <c r="E237"/>
  <c r="E240" s="1"/>
  <c r="E241" s="1"/>
  <c r="D237"/>
  <c r="C237"/>
  <c r="Q236"/>
  <c r="Q233"/>
  <c r="Q232"/>
  <c r="Q231"/>
  <c r="Q230"/>
  <c r="Q229"/>
  <c r="Q228"/>
  <c r="Q227"/>
  <c r="Q226"/>
  <c r="Q225"/>
  <c r="Q224"/>
  <c r="Q223"/>
  <c r="Q222"/>
  <c r="Q221"/>
  <c r="Q220"/>
  <c r="Q219"/>
  <c r="N219"/>
  <c r="M219"/>
  <c r="M222" s="1"/>
  <c r="M223" s="1"/>
  <c r="L219"/>
  <c r="K219"/>
  <c r="J219"/>
  <c r="I219"/>
  <c r="H219"/>
  <c r="G219"/>
  <c r="F219"/>
  <c r="E219"/>
  <c r="D219"/>
  <c r="C219"/>
  <c r="Q218"/>
  <c r="Q215"/>
  <c r="Q214"/>
  <c r="Q213"/>
  <c r="Q212"/>
  <c r="Q211"/>
  <c r="Q210"/>
  <c r="Q209"/>
  <c r="Q208"/>
  <c r="Q207"/>
  <c r="Q206"/>
  <c r="Q205"/>
  <c r="Q204"/>
  <c r="Q203"/>
  <c r="Q202"/>
  <c r="Q201"/>
  <c r="N201"/>
  <c r="M201"/>
  <c r="M204" s="1"/>
  <c r="M205" s="1"/>
  <c r="L201"/>
  <c r="K201"/>
  <c r="J201"/>
  <c r="I201"/>
  <c r="I204" s="1"/>
  <c r="I205" s="1"/>
  <c r="H201"/>
  <c r="G201"/>
  <c r="F201"/>
  <c r="E201"/>
  <c r="E204" s="1"/>
  <c r="E205" s="1"/>
  <c r="D201"/>
  <c r="C201"/>
  <c r="Q200"/>
  <c r="Q197"/>
  <c r="Q196"/>
  <c r="Q195"/>
  <c r="Q194"/>
  <c r="Q193"/>
  <c r="Q192"/>
  <c r="Q191"/>
  <c r="Q190"/>
  <c r="Q189"/>
  <c r="Q188"/>
  <c r="Q187"/>
  <c r="Q186"/>
  <c r="Q185"/>
  <c r="Q184"/>
  <c r="Q183"/>
  <c r="N183"/>
  <c r="M183"/>
  <c r="M186" s="1"/>
  <c r="M187" s="1"/>
  <c r="L183"/>
  <c r="K183"/>
  <c r="J183"/>
  <c r="I183"/>
  <c r="I186" s="1"/>
  <c r="I187" s="1"/>
  <c r="H183"/>
  <c r="G183"/>
  <c r="F183"/>
  <c r="E183"/>
  <c r="E186" s="1"/>
  <c r="E187" s="1"/>
  <c r="D183"/>
  <c r="C183"/>
  <c r="Q182"/>
  <c r="Q179"/>
  <c r="Q178"/>
  <c r="Q177"/>
  <c r="Q176"/>
  <c r="Q175"/>
  <c r="Q174"/>
  <c r="Q173"/>
  <c r="Q172"/>
  <c r="Q171"/>
  <c r="Q170"/>
  <c r="Q169"/>
  <c r="Q168"/>
  <c r="Q167"/>
  <c r="Q166"/>
  <c r="Q165"/>
  <c r="N165"/>
  <c r="M165"/>
  <c r="M168" s="1"/>
  <c r="M169" s="1"/>
  <c r="L165"/>
  <c r="K165"/>
  <c r="J165"/>
  <c r="I165"/>
  <c r="I168" s="1"/>
  <c r="I169" s="1"/>
  <c r="H165"/>
  <c r="G165"/>
  <c r="F165"/>
  <c r="E165"/>
  <c r="E168" s="1"/>
  <c r="E169" s="1"/>
  <c r="D165"/>
  <c r="C165"/>
  <c r="Q164"/>
  <c r="Q161"/>
  <c r="Q160"/>
  <c r="Q159"/>
  <c r="Q158"/>
  <c r="Q157"/>
  <c r="Q156"/>
  <c r="Q155"/>
  <c r="Q154"/>
  <c r="Q153"/>
  <c r="Q152"/>
  <c r="Q151"/>
  <c r="Q150"/>
  <c r="Q149"/>
  <c r="Q148"/>
  <c r="Q147"/>
  <c r="N147"/>
  <c r="M147"/>
  <c r="M150" s="1"/>
  <c r="M151" s="1"/>
  <c r="L147"/>
  <c r="K147"/>
  <c r="J147"/>
  <c r="I147"/>
  <c r="I150" s="1"/>
  <c r="I151" s="1"/>
  <c r="H147"/>
  <c r="G147"/>
  <c r="F147"/>
  <c r="E147"/>
  <c r="E150" s="1"/>
  <c r="E151" s="1"/>
  <c r="D147"/>
  <c r="C147"/>
  <c r="Q146"/>
  <c r="Q143"/>
  <c r="Q142"/>
  <c r="Q141"/>
  <c r="Q140"/>
  <c r="Q139"/>
  <c r="Q138"/>
  <c r="Q137"/>
  <c r="Q136"/>
  <c r="Q135"/>
  <c r="Q134"/>
  <c r="Q133"/>
  <c r="Q132"/>
  <c r="Q131"/>
  <c r="Q130"/>
  <c r="Q129"/>
  <c r="N129"/>
  <c r="M129"/>
  <c r="M132" s="1"/>
  <c r="M133" s="1"/>
  <c r="L129"/>
  <c r="K129"/>
  <c r="J129"/>
  <c r="I129"/>
  <c r="I132" s="1"/>
  <c r="I133" s="1"/>
  <c r="H129"/>
  <c r="G129"/>
  <c r="F129"/>
  <c r="E129"/>
  <c r="E132" s="1"/>
  <c r="E133" s="1"/>
  <c r="D129"/>
  <c r="C129"/>
  <c r="Q128"/>
  <c r="Q125"/>
  <c r="Q124"/>
  <c r="Q123"/>
  <c r="Q122"/>
  <c r="Q121"/>
  <c r="Q120"/>
  <c r="Q119"/>
  <c r="Q118"/>
  <c r="Q117"/>
  <c r="Q116"/>
  <c r="Q115"/>
  <c r="Q114"/>
  <c r="Q113"/>
  <c r="Q112"/>
  <c r="Q111"/>
  <c r="N111"/>
  <c r="M111"/>
  <c r="M114" s="1"/>
  <c r="M115" s="1"/>
  <c r="L111"/>
  <c r="K111"/>
  <c r="J111"/>
  <c r="I111"/>
  <c r="I114" s="1"/>
  <c r="I115" s="1"/>
  <c r="H111"/>
  <c r="G111"/>
  <c r="F111"/>
  <c r="E111"/>
  <c r="E114" s="1"/>
  <c r="E115" s="1"/>
  <c r="D111"/>
  <c r="C111"/>
  <c r="Q110"/>
  <c r="Q107"/>
  <c r="Q106"/>
  <c r="Q105"/>
  <c r="Q104"/>
  <c r="Q103"/>
  <c r="Q102"/>
  <c r="Q101"/>
  <c r="Q100"/>
  <c r="Q99"/>
  <c r="Q98"/>
  <c r="Q97"/>
  <c r="Q96"/>
  <c r="Q95"/>
  <c r="Q94"/>
  <c r="Q93"/>
  <c r="N93"/>
  <c r="M93"/>
  <c r="M96" s="1"/>
  <c r="M97" s="1"/>
  <c r="L93"/>
  <c r="K93"/>
  <c r="J93"/>
  <c r="I93"/>
  <c r="I96" s="1"/>
  <c r="I97" s="1"/>
  <c r="H93"/>
  <c r="G93"/>
  <c r="F93"/>
  <c r="E93"/>
  <c r="E96" s="1"/>
  <c r="E97" s="1"/>
  <c r="D93"/>
  <c r="C93"/>
  <c r="Q92"/>
  <c r="Q89"/>
  <c r="Q88"/>
  <c r="Q87"/>
  <c r="Q86"/>
  <c r="Q85"/>
  <c r="Q84"/>
  <c r="Q83"/>
  <c r="Q82"/>
  <c r="Q81"/>
  <c r="Q80"/>
  <c r="Q79"/>
  <c r="Q78"/>
  <c r="Q77"/>
  <c r="Q76"/>
  <c r="Q75"/>
  <c r="N75"/>
  <c r="M75"/>
  <c r="M78" s="1"/>
  <c r="M79" s="1"/>
  <c r="L75"/>
  <c r="K75"/>
  <c r="J75"/>
  <c r="I75"/>
  <c r="I78" s="1"/>
  <c r="I79" s="1"/>
  <c r="H75"/>
  <c r="G75"/>
  <c r="F75"/>
  <c r="E75"/>
  <c r="E78" s="1"/>
  <c r="E79" s="1"/>
  <c r="D75"/>
  <c r="C75"/>
  <c r="Q74"/>
  <c r="Q71"/>
  <c r="Q70"/>
  <c r="Q69"/>
  <c r="Q68"/>
  <c r="Q67"/>
  <c r="Q66"/>
  <c r="Q65"/>
  <c r="Q64"/>
  <c r="Q63"/>
  <c r="Q62"/>
  <c r="Q61"/>
  <c r="Q60"/>
  <c r="Q59"/>
  <c r="Q58"/>
  <c r="Q57"/>
  <c r="N57"/>
  <c r="M57"/>
  <c r="M60" s="1"/>
  <c r="M61" s="1"/>
  <c r="L57"/>
  <c r="K57"/>
  <c r="J57"/>
  <c r="I57"/>
  <c r="I60" s="1"/>
  <c r="I61" s="1"/>
  <c r="H57"/>
  <c r="G57"/>
  <c r="F57"/>
  <c r="E57"/>
  <c r="E60" s="1"/>
  <c r="E61" s="1"/>
  <c r="D57"/>
  <c r="C57"/>
  <c r="Q56"/>
  <c r="Q53"/>
  <c r="Q52"/>
  <c r="Q51"/>
  <c r="Q50"/>
  <c r="Q49"/>
  <c r="Q48"/>
  <c r="Q47"/>
  <c r="Q46"/>
  <c r="Q45"/>
  <c r="Q44"/>
  <c r="Q43"/>
  <c r="Q42"/>
  <c r="Q41"/>
  <c r="Q40"/>
  <c r="Q39"/>
  <c r="I42"/>
  <c r="I43" s="1"/>
  <c r="E42"/>
  <c r="E43" s="1"/>
  <c r="Q38"/>
  <c r="N21"/>
  <c r="M21"/>
  <c r="L21"/>
  <c r="K21"/>
  <c r="J21"/>
  <c r="I21"/>
  <c r="H21"/>
  <c r="G21"/>
  <c r="F21"/>
  <c r="E21"/>
  <c r="D21"/>
  <c r="C21"/>
  <c r="Q754" i="6"/>
  <c r="Q753"/>
  <c r="O753"/>
  <c r="G753"/>
  <c r="Q752"/>
  <c r="H752"/>
  <c r="G752"/>
  <c r="G754" s="1"/>
  <c r="F752"/>
  <c r="E752"/>
  <c r="D752"/>
  <c r="C752"/>
  <c r="C753" s="1"/>
  <c r="Q751"/>
  <c r="Q750"/>
  <c r="Q749"/>
  <c r="Q748"/>
  <c r="Q747"/>
  <c r="Q746"/>
  <c r="O746"/>
  <c r="O754" s="1"/>
  <c r="K746"/>
  <c r="K747" s="1"/>
  <c r="C746"/>
  <c r="C747" s="1"/>
  <c r="Q745"/>
  <c r="N745"/>
  <c r="M745"/>
  <c r="M746" s="1"/>
  <c r="L745"/>
  <c r="K745"/>
  <c r="J745"/>
  <c r="I745"/>
  <c r="I746" s="1"/>
  <c r="H745"/>
  <c r="G745"/>
  <c r="G746" s="1"/>
  <c r="F745"/>
  <c r="E745"/>
  <c r="E746" s="1"/>
  <c r="D745"/>
  <c r="C745"/>
  <c r="Q744"/>
  <c r="Q743"/>
  <c r="Q742"/>
  <c r="Q741"/>
  <c r="Q740"/>
  <c r="C739"/>
  <c r="C721"/>
  <c r="A721"/>
  <c r="C703"/>
  <c r="A703"/>
  <c r="C685"/>
  <c r="A685"/>
  <c r="C667"/>
  <c r="A667"/>
  <c r="C649"/>
  <c r="A649"/>
  <c r="C631"/>
  <c r="A631"/>
  <c r="C613"/>
  <c r="A613"/>
  <c r="C595"/>
  <c r="A595"/>
  <c r="C577"/>
  <c r="A577"/>
  <c r="C559"/>
  <c r="A559"/>
  <c r="C541"/>
  <c r="A541"/>
  <c r="C523"/>
  <c r="A523"/>
  <c r="C505"/>
  <c r="A505"/>
  <c r="C487"/>
  <c r="A487"/>
  <c r="C469"/>
  <c r="A469"/>
  <c r="C451"/>
  <c r="A451"/>
  <c r="C433"/>
  <c r="A433"/>
  <c r="C415"/>
  <c r="A415"/>
  <c r="C397"/>
  <c r="A397"/>
  <c r="C379"/>
  <c r="A379"/>
  <c r="C361"/>
  <c r="A361"/>
  <c r="C343"/>
  <c r="A343"/>
  <c r="C325"/>
  <c r="A325"/>
  <c r="C307"/>
  <c r="A307"/>
  <c r="C289"/>
  <c r="A289"/>
  <c r="C271"/>
  <c r="A271"/>
  <c r="C253"/>
  <c r="A253"/>
  <c r="C235"/>
  <c r="A235"/>
  <c r="C217"/>
  <c r="A217"/>
  <c r="C199"/>
  <c r="A199"/>
  <c r="C181"/>
  <c r="A181"/>
  <c r="C163"/>
  <c r="A163"/>
  <c r="C145"/>
  <c r="A145"/>
  <c r="C127"/>
  <c r="A127"/>
  <c r="C109"/>
  <c r="A109"/>
  <c r="C91"/>
  <c r="A91"/>
  <c r="C73"/>
  <c r="A73"/>
  <c r="C55"/>
  <c r="A55"/>
  <c r="C37"/>
  <c r="A37"/>
  <c r="Q35"/>
  <c r="Q34"/>
  <c r="Q33"/>
  <c r="O33"/>
  <c r="Q32"/>
  <c r="Q31"/>
  <c r="Q30"/>
  <c r="Q29"/>
  <c r="Q28"/>
  <c r="Q27"/>
  <c r="Q26"/>
  <c r="O26"/>
  <c r="O34" s="1"/>
  <c r="Q25"/>
  <c r="Q24"/>
  <c r="Q23"/>
  <c r="Q22"/>
  <c r="Q21"/>
  <c r="Q20"/>
  <c r="C19"/>
  <c r="A19"/>
  <c r="A1"/>
  <c r="C739" i="2"/>
  <c r="H3" i="4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M750" i="6" l="1"/>
  <c r="M751" s="1"/>
  <c r="M49"/>
  <c r="M48"/>
  <c r="L48"/>
  <c r="L733"/>
  <c r="M732"/>
  <c r="M733" s="1"/>
  <c r="M625"/>
  <c r="L625"/>
  <c r="L588"/>
  <c r="M589"/>
  <c r="L571"/>
  <c r="M570"/>
  <c r="L481"/>
  <c r="M480"/>
  <c r="L480"/>
  <c r="M463"/>
  <c r="L463"/>
  <c r="M409"/>
  <c r="L409"/>
  <c r="L337"/>
  <c r="M282"/>
  <c r="L282"/>
  <c r="M247"/>
  <c r="L247"/>
  <c r="M138"/>
  <c r="L138"/>
  <c r="L84"/>
  <c r="M85"/>
  <c r="M84"/>
  <c r="B4"/>
  <c r="E492" i="2"/>
  <c r="E493" s="1"/>
  <c r="I492"/>
  <c r="I493" s="1"/>
  <c r="M492"/>
  <c r="M493" s="1"/>
  <c r="E510"/>
  <c r="E511" s="1"/>
  <c r="I510"/>
  <c r="I511" s="1"/>
  <c r="M510"/>
  <c r="M511" s="1"/>
  <c r="E528"/>
  <c r="E529" s="1"/>
  <c r="I528"/>
  <c r="I529" s="1"/>
  <c r="M528"/>
  <c r="M529" s="1"/>
  <c r="E546"/>
  <c r="E547" s="1"/>
  <c r="I546"/>
  <c r="I547" s="1"/>
  <c r="E654"/>
  <c r="E655" s="1"/>
  <c r="I654"/>
  <c r="I655" s="1"/>
  <c r="M654"/>
  <c r="M655" s="1"/>
  <c r="O645"/>
  <c r="E661"/>
  <c r="E662" s="1"/>
  <c r="G661"/>
  <c r="G662" s="1"/>
  <c r="E139"/>
  <c r="E140" s="1"/>
  <c r="E157"/>
  <c r="E158" s="1"/>
  <c r="G157"/>
  <c r="G158" s="1"/>
  <c r="O177"/>
  <c r="E175"/>
  <c r="E176" s="1"/>
  <c r="G175"/>
  <c r="G176" s="1"/>
  <c r="E193"/>
  <c r="E194" s="1"/>
  <c r="G193"/>
  <c r="G194" s="1"/>
  <c r="O213"/>
  <c r="E211"/>
  <c r="E212" s="1"/>
  <c r="G211"/>
  <c r="G212" s="1"/>
  <c r="F229"/>
  <c r="F230" s="1"/>
  <c r="G229"/>
  <c r="G230" s="1"/>
  <c r="O249"/>
  <c r="E247"/>
  <c r="E248" s="1"/>
  <c r="G247"/>
  <c r="G248" s="1"/>
  <c r="F265"/>
  <c r="F266" s="1"/>
  <c r="G265"/>
  <c r="G266" s="1"/>
  <c r="O285"/>
  <c r="E283"/>
  <c r="E284" s="1"/>
  <c r="G283"/>
  <c r="G284" s="1"/>
  <c r="O303"/>
  <c r="E301"/>
  <c r="E302" s="1"/>
  <c r="G301"/>
  <c r="G302" s="1"/>
  <c r="O681"/>
  <c r="G139"/>
  <c r="G140" s="1"/>
  <c r="O159"/>
  <c r="O321"/>
  <c r="E319"/>
  <c r="E320" s="1"/>
  <c r="G319"/>
  <c r="G320" s="1"/>
  <c r="O339"/>
  <c r="E337"/>
  <c r="E338" s="1"/>
  <c r="G337"/>
  <c r="G338" s="1"/>
  <c r="O357"/>
  <c r="E355"/>
  <c r="E356" s="1"/>
  <c r="G355"/>
  <c r="G356" s="1"/>
  <c r="M546"/>
  <c r="M547" s="1"/>
  <c r="F564"/>
  <c r="F565" s="1"/>
  <c r="J564"/>
  <c r="J565" s="1"/>
  <c r="E672"/>
  <c r="E673" s="1"/>
  <c r="O584"/>
  <c r="H582"/>
  <c r="H583" s="1"/>
  <c r="H589"/>
  <c r="H590" s="1"/>
  <c r="D618"/>
  <c r="H618"/>
  <c r="H619" s="1"/>
  <c r="G737" i="6"/>
  <c r="M737"/>
  <c r="O729"/>
  <c r="G719"/>
  <c r="M719"/>
  <c r="O711"/>
  <c r="G701"/>
  <c r="M701"/>
  <c r="O693"/>
  <c r="G683"/>
  <c r="M683"/>
  <c r="O675"/>
  <c r="G665"/>
  <c r="M665"/>
  <c r="O657"/>
  <c r="M640"/>
  <c r="M647"/>
  <c r="G629"/>
  <c r="M629"/>
  <c r="M622"/>
  <c r="G611"/>
  <c r="M611"/>
  <c r="O603"/>
  <c r="G593"/>
  <c r="M593"/>
  <c r="O585"/>
  <c r="M550"/>
  <c r="M557"/>
  <c r="G539"/>
  <c r="M539"/>
  <c r="O531"/>
  <c r="M514"/>
  <c r="M521"/>
  <c r="M496"/>
  <c r="M503"/>
  <c r="G485"/>
  <c r="M485"/>
  <c r="O477"/>
  <c r="M460"/>
  <c r="M467"/>
  <c r="M406"/>
  <c r="M413"/>
  <c r="G395"/>
  <c r="M395"/>
  <c r="O387"/>
  <c r="M334"/>
  <c r="M341"/>
  <c r="G305"/>
  <c r="M305"/>
  <c r="O297"/>
  <c r="G269"/>
  <c r="M269"/>
  <c r="O261"/>
  <c r="G251"/>
  <c r="M251"/>
  <c r="O243"/>
  <c r="M226"/>
  <c r="M233"/>
  <c r="G215"/>
  <c r="M215"/>
  <c r="O207"/>
  <c r="G197"/>
  <c r="M197"/>
  <c r="O189"/>
  <c r="G143"/>
  <c r="M143"/>
  <c r="O135"/>
  <c r="M118"/>
  <c r="M125"/>
  <c r="G107"/>
  <c r="M107"/>
  <c r="O99"/>
  <c r="G89"/>
  <c r="M89"/>
  <c r="O3"/>
  <c r="O81"/>
  <c r="M71"/>
  <c r="G71"/>
  <c r="O63"/>
  <c r="G53"/>
  <c r="M53"/>
  <c r="O45"/>
  <c r="I672" i="2"/>
  <c r="I673" s="1"/>
  <c r="M672"/>
  <c r="M673" s="1"/>
  <c r="E690"/>
  <c r="E691" s="1"/>
  <c r="I690"/>
  <c r="I691" s="1"/>
  <c r="M690"/>
  <c r="M691" s="1"/>
  <c r="E708"/>
  <c r="E709" s="1"/>
  <c r="I708"/>
  <c r="I709" s="1"/>
  <c r="M708"/>
  <c r="M709" s="1"/>
  <c r="E726"/>
  <c r="E727" s="1"/>
  <c r="I726"/>
  <c r="I727" s="1"/>
  <c r="M726"/>
  <c r="M727" s="1"/>
  <c r="E24"/>
  <c r="E25" s="1"/>
  <c r="I24"/>
  <c r="I25" s="1"/>
  <c r="M24"/>
  <c r="M25" s="1"/>
  <c r="L618"/>
  <c r="L619" s="1"/>
  <c r="O51"/>
  <c r="E49"/>
  <c r="E50" s="1"/>
  <c r="G49"/>
  <c r="G50" s="1"/>
  <c r="O69"/>
  <c r="E67"/>
  <c r="E68" s="1"/>
  <c r="G67"/>
  <c r="G68" s="1"/>
  <c r="O87"/>
  <c r="E85"/>
  <c r="E86" s="1"/>
  <c r="G85"/>
  <c r="G86" s="1"/>
  <c r="E103"/>
  <c r="E104" s="1"/>
  <c r="G103"/>
  <c r="G104" s="1"/>
  <c r="O123"/>
  <c r="E121"/>
  <c r="E122" s="1"/>
  <c r="G121"/>
  <c r="G122" s="1"/>
  <c r="G463"/>
  <c r="G464" s="1"/>
  <c r="O483"/>
  <c r="E481"/>
  <c r="E482" s="1"/>
  <c r="G481"/>
  <c r="G482" s="1"/>
  <c r="O501"/>
  <c r="E499"/>
  <c r="E500" s="1"/>
  <c r="G499"/>
  <c r="G500" s="1"/>
  <c r="O519"/>
  <c r="E517"/>
  <c r="E518" s="1"/>
  <c r="G517"/>
  <c r="G518" s="1"/>
  <c r="E679"/>
  <c r="E680" s="1"/>
  <c r="G679"/>
  <c r="G680" s="1"/>
  <c r="O699"/>
  <c r="E697"/>
  <c r="E698" s="1"/>
  <c r="G697"/>
  <c r="G698" s="1"/>
  <c r="O717"/>
  <c r="E715"/>
  <c r="E716" s="1"/>
  <c r="G715"/>
  <c r="G716" s="1"/>
  <c r="O735"/>
  <c r="E733"/>
  <c r="E734" s="1"/>
  <c r="G733"/>
  <c r="G734" s="1"/>
  <c r="O753"/>
  <c r="E751"/>
  <c r="E752" s="1"/>
  <c r="G751"/>
  <c r="G752" s="1"/>
  <c r="O21"/>
  <c r="O141"/>
  <c r="O195"/>
  <c r="E744"/>
  <c r="E745" s="1"/>
  <c r="I744"/>
  <c r="I745" s="1"/>
  <c r="M744"/>
  <c r="M745" s="1"/>
  <c r="O105"/>
  <c r="E366"/>
  <c r="E367" s="1"/>
  <c r="I366"/>
  <c r="I367" s="1"/>
  <c r="M366"/>
  <c r="M367" s="1"/>
  <c r="E384"/>
  <c r="E385" s="1"/>
  <c r="I384"/>
  <c r="I385" s="1"/>
  <c r="M384"/>
  <c r="M385" s="1"/>
  <c r="E402"/>
  <c r="E403" s="1"/>
  <c r="I402"/>
  <c r="I403" s="1"/>
  <c r="M402"/>
  <c r="M403" s="1"/>
  <c r="E420"/>
  <c r="E421" s="1"/>
  <c r="I420"/>
  <c r="I421" s="1"/>
  <c r="M420"/>
  <c r="M421" s="1"/>
  <c r="E438"/>
  <c r="E439" s="1"/>
  <c r="I438"/>
  <c r="I439" s="1"/>
  <c r="M438"/>
  <c r="M439" s="1"/>
  <c r="E456"/>
  <c r="E457" s="1"/>
  <c r="I456"/>
  <c r="I457" s="1"/>
  <c r="N564"/>
  <c r="N565" s="1"/>
  <c r="E582"/>
  <c r="E583" s="1"/>
  <c r="I582"/>
  <c r="I583" s="1"/>
  <c r="M582"/>
  <c r="M583" s="1"/>
  <c r="E600"/>
  <c r="E601" s="1"/>
  <c r="I600"/>
  <c r="I601" s="1"/>
  <c r="M600"/>
  <c r="M601" s="1"/>
  <c r="E618"/>
  <c r="E619" s="1"/>
  <c r="I618"/>
  <c r="I619" s="1"/>
  <c r="M618"/>
  <c r="M619" s="1"/>
  <c r="F636"/>
  <c r="F637" s="1"/>
  <c r="J636"/>
  <c r="J637" s="1"/>
  <c r="N636"/>
  <c r="N637" s="1"/>
  <c r="E31"/>
  <c r="E32" s="1"/>
  <c r="H31"/>
  <c r="H32" s="1"/>
  <c r="O231"/>
  <c r="E229"/>
  <c r="E230" s="1"/>
  <c r="F258"/>
  <c r="F259" s="1"/>
  <c r="J258"/>
  <c r="J259" s="1"/>
  <c r="N258"/>
  <c r="N259" s="1"/>
  <c r="E276"/>
  <c r="E277" s="1"/>
  <c r="I276"/>
  <c r="I277" s="1"/>
  <c r="M276"/>
  <c r="M277" s="1"/>
  <c r="E294"/>
  <c r="E295" s="1"/>
  <c r="I294"/>
  <c r="I295" s="1"/>
  <c r="M294"/>
  <c r="M295" s="1"/>
  <c r="E312"/>
  <c r="E313" s="1"/>
  <c r="I312"/>
  <c r="I313" s="1"/>
  <c r="M312"/>
  <c r="M313" s="1"/>
  <c r="E330"/>
  <c r="E331" s="1"/>
  <c r="I330"/>
  <c r="I331" s="1"/>
  <c r="M330"/>
  <c r="M331" s="1"/>
  <c r="E348"/>
  <c r="E349" s="1"/>
  <c r="I348"/>
  <c r="I349" s="1"/>
  <c r="M348"/>
  <c r="M349" s="1"/>
  <c r="D409"/>
  <c r="D410" s="1"/>
  <c r="H402"/>
  <c r="H403" s="1"/>
  <c r="H409"/>
  <c r="H410" s="1"/>
  <c r="D445"/>
  <c r="D446" s="1"/>
  <c r="H438"/>
  <c r="H439" s="1"/>
  <c r="H445"/>
  <c r="H446" s="1"/>
  <c r="O663"/>
  <c r="D67"/>
  <c r="D68" s="1"/>
  <c r="H60"/>
  <c r="H61" s="1"/>
  <c r="H67"/>
  <c r="H68" s="1"/>
  <c r="D355"/>
  <c r="D356" s="1"/>
  <c r="H348"/>
  <c r="H349" s="1"/>
  <c r="H355"/>
  <c r="H356" s="1"/>
  <c r="O350"/>
  <c r="O375"/>
  <c r="E373"/>
  <c r="E374" s="1"/>
  <c r="G373"/>
  <c r="G374" s="1"/>
  <c r="O393"/>
  <c r="E391"/>
  <c r="E392" s="1"/>
  <c r="G391"/>
  <c r="G392" s="1"/>
  <c r="O411"/>
  <c r="E409"/>
  <c r="E410" s="1"/>
  <c r="G409"/>
  <c r="G410" s="1"/>
  <c r="O429"/>
  <c r="E427"/>
  <c r="E428" s="1"/>
  <c r="G427"/>
  <c r="G428" s="1"/>
  <c r="O447"/>
  <c r="E445"/>
  <c r="E446" s="1"/>
  <c r="G445"/>
  <c r="G446" s="1"/>
  <c r="O465"/>
  <c r="E463"/>
  <c r="E464" s="1"/>
  <c r="O537"/>
  <c r="E535"/>
  <c r="E536" s="1"/>
  <c r="G535"/>
  <c r="G536" s="1"/>
  <c r="O555"/>
  <c r="E553"/>
  <c r="E554" s="1"/>
  <c r="G553"/>
  <c r="G554" s="1"/>
  <c r="F571"/>
  <c r="F572" s="1"/>
  <c r="G571"/>
  <c r="G572" s="1"/>
  <c r="O591"/>
  <c r="E589"/>
  <c r="E590" s="1"/>
  <c r="G589"/>
  <c r="G590" s="1"/>
  <c r="O609"/>
  <c r="E607"/>
  <c r="E608" s="1"/>
  <c r="G607"/>
  <c r="G608" s="1"/>
  <c r="O627"/>
  <c r="E625"/>
  <c r="E626" s="1"/>
  <c r="G625"/>
  <c r="G626" s="1"/>
  <c r="F643"/>
  <c r="F644" s="1"/>
  <c r="G643"/>
  <c r="G644" s="1"/>
  <c r="D744"/>
  <c r="H744"/>
  <c r="H745" s="1"/>
  <c r="L744"/>
  <c r="L745" s="1"/>
  <c r="O746"/>
  <c r="O747" s="1"/>
  <c r="D751"/>
  <c r="D752" s="1"/>
  <c r="H751"/>
  <c r="H752" s="1"/>
  <c r="G753" s="1"/>
  <c r="O741"/>
  <c r="C744"/>
  <c r="G744"/>
  <c r="G745" s="1"/>
  <c r="K744"/>
  <c r="K745" s="1"/>
  <c r="C751"/>
  <c r="C752" s="1"/>
  <c r="O754"/>
  <c r="F744"/>
  <c r="F745" s="1"/>
  <c r="E746" s="1"/>
  <c r="E747" s="1"/>
  <c r="J744"/>
  <c r="J745" s="1"/>
  <c r="N744"/>
  <c r="N745" s="1"/>
  <c r="M746" s="1"/>
  <c r="M747" s="1"/>
  <c r="F751"/>
  <c r="F752" s="1"/>
  <c r="D726"/>
  <c r="H726"/>
  <c r="H727" s="1"/>
  <c r="L726"/>
  <c r="L727" s="1"/>
  <c r="O728"/>
  <c r="O729" s="1"/>
  <c r="D733"/>
  <c r="D734" s="1"/>
  <c r="H733"/>
  <c r="H734" s="1"/>
  <c r="G735" s="1"/>
  <c r="O723"/>
  <c r="C726"/>
  <c r="G726"/>
  <c r="G727" s="1"/>
  <c r="K726"/>
  <c r="K727" s="1"/>
  <c r="C733"/>
  <c r="C734" s="1"/>
  <c r="O736"/>
  <c r="F726"/>
  <c r="F727" s="1"/>
  <c r="J726"/>
  <c r="J727" s="1"/>
  <c r="N726"/>
  <c r="N727" s="1"/>
  <c r="F733"/>
  <c r="F734" s="1"/>
  <c r="E735" s="1"/>
  <c r="D708"/>
  <c r="H708"/>
  <c r="H709" s="1"/>
  <c r="L708"/>
  <c r="L709" s="1"/>
  <c r="O710"/>
  <c r="O711" s="1"/>
  <c r="D715"/>
  <c r="D716" s="1"/>
  <c r="H715"/>
  <c r="H716" s="1"/>
  <c r="G717" s="1"/>
  <c r="O705"/>
  <c r="C708"/>
  <c r="G708"/>
  <c r="G709" s="1"/>
  <c r="K708"/>
  <c r="K709" s="1"/>
  <c r="C715"/>
  <c r="C716" s="1"/>
  <c r="O718"/>
  <c r="F708"/>
  <c r="F709" s="1"/>
  <c r="E710" s="1"/>
  <c r="E711" s="1"/>
  <c r="J708"/>
  <c r="J709" s="1"/>
  <c r="N708"/>
  <c r="N709" s="1"/>
  <c r="M710" s="1"/>
  <c r="M711" s="1"/>
  <c r="F715"/>
  <c r="F716" s="1"/>
  <c r="E717" s="1"/>
  <c r="D690"/>
  <c r="H690"/>
  <c r="H691" s="1"/>
  <c r="L690"/>
  <c r="L691" s="1"/>
  <c r="O692"/>
  <c r="O693" s="1"/>
  <c r="D697"/>
  <c r="D698" s="1"/>
  <c r="H697"/>
  <c r="H698" s="1"/>
  <c r="G699" s="1"/>
  <c r="O687"/>
  <c r="C690"/>
  <c r="G690"/>
  <c r="G691" s="1"/>
  <c r="K690"/>
  <c r="K691" s="1"/>
  <c r="C697"/>
  <c r="C698" s="1"/>
  <c r="O700"/>
  <c r="F690"/>
  <c r="F691" s="1"/>
  <c r="J690"/>
  <c r="J691" s="1"/>
  <c r="N690"/>
  <c r="N691" s="1"/>
  <c r="F697"/>
  <c r="F698" s="1"/>
  <c r="E699" s="1"/>
  <c r="D672"/>
  <c r="H672"/>
  <c r="H673" s="1"/>
  <c r="L672"/>
  <c r="L673" s="1"/>
  <c r="O674"/>
  <c r="O675" s="1"/>
  <c r="D679"/>
  <c r="D680" s="1"/>
  <c r="H679"/>
  <c r="H680" s="1"/>
  <c r="G681" s="1"/>
  <c r="G682" s="1"/>
  <c r="O669"/>
  <c r="C672"/>
  <c r="G672"/>
  <c r="G673" s="1"/>
  <c r="K672"/>
  <c r="K673" s="1"/>
  <c r="C679"/>
  <c r="C680" s="1"/>
  <c r="O682"/>
  <c r="F672"/>
  <c r="F673" s="1"/>
  <c r="E674" s="1"/>
  <c r="E675" s="1"/>
  <c r="J672"/>
  <c r="J673" s="1"/>
  <c r="N672"/>
  <c r="N673" s="1"/>
  <c r="M674" s="1"/>
  <c r="F679"/>
  <c r="F680" s="1"/>
  <c r="D654"/>
  <c r="H654"/>
  <c r="H655" s="1"/>
  <c r="L654"/>
  <c r="L655" s="1"/>
  <c r="O656"/>
  <c r="O657" s="1"/>
  <c r="D661"/>
  <c r="D662" s="1"/>
  <c r="H661"/>
  <c r="H662" s="1"/>
  <c r="G663" s="1"/>
  <c r="O651"/>
  <c r="C654"/>
  <c r="G654"/>
  <c r="G655" s="1"/>
  <c r="K654"/>
  <c r="K655" s="1"/>
  <c r="C661"/>
  <c r="C662" s="1"/>
  <c r="O664"/>
  <c r="F654"/>
  <c r="F655" s="1"/>
  <c r="J654"/>
  <c r="J655" s="1"/>
  <c r="N654"/>
  <c r="N655" s="1"/>
  <c r="F661"/>
  <c r="F662" s="1"/>
  <c r="E663" s="1"/>
  <c r="D636"/>
  <c r="H636"/>
  <c r="H637" s="1"/>
  <c r="L636"/>
  <c r="L637" s="1"/>
  <c r="O638"/>
  <c r="O639" s="1"/>
  <c r="D643"/>
  <c r="D644" s="1"/>
  <c r="H643"/>
  <c r="H644" s="1"/>
  <c r="G645" s="1"/>
  <c r="O633"/>
  <c r="C636"/>
  <c r="G636"/>
  <c r="G637" s="1"/>
  <c r="K636"/>
  <c r="K637" s="1"/>
  <c r="C643"/>
  <c r="C644" s="1"/>
  <c r="E636"/>
  <c r="E637" s="1"/>
  <c r="I636"/>
  <c r="I637" s="1"/>
  <c r="M636"/>
  <c r="M637" s="1"/>
  <c r="E643"/>
  <c r="E644" s="1"/>
  <c r="D619"/>
  <c r="O620"/>
  <c r="O621" s="1"/>
  <c r="D625"/>
  <c r="D626" s="1"/>
  <c r="H625"/>
  <c r="H626" s="1"/>
  <c r="O615"/>
  <c r="C618"/>
  <c r="G618"/>
  <c r="G619" s="1"/>
  <c r="K618"/>
  <c r="K619" s="1"/>
  <c r="C625"/>
  <c r="C626" s="1"/>
  <c r="O628"/>
  <c r="F618"/>
  <c r="F619" s="1"/>
  <c r="J618"/>
  <c r="J619" s="1"/>
  <c r="N618"/>
  <c r="N619" s="1"/>
  <c r="F625"/>
  <c r="F626" s="1"/>
  <c r="E627" s="1"/>
  <c r="D600"/>
  <c r="H600"/>
  <c r="H601" s="1"/>
  <c r="L600"/>
  <c r="L601" s="1"/>
  <c r="O602"/>
  <c r="O603" s="1"/>
  <c r="D607"/>
  <c r="D608" s="1"/>
  <c r="H607"/>
  <c r="H608" s="1"/>
  <c r="G609" s="1"/>
  <c r="O597"/>
  <c r="C600"/>
  <c r="G600"/>
  <c r="G601" s="1"/>
  <c r="K600"/>
  <c r="K601" s="1"/>
  <c r="C607"/>
  <c r="C608" s="1"/>
  <c r="O610"/>
  <c r="F600"/>
  <c r="F601" s="1"/>
  <c r="J600"/>
  <c r="J601" s="1"/>
  <c r="N600"/>
  <c r="N601" s="1"/>
  <c r="F607"/>
  <c r="F608" s="1"/>
  <c r="E609" s="1"/>
  <c r="G591"/>
  <c r="G592" s="1"/>
  <c r="D582"/>
  <c r="L582"/>
  <c r="L583" s="1"/>
  <c r="D589"/>
  <c r="D590" s="1"/>
  <c r="O579"/>
  <c r="C582"/>
  <c r="G582"/>
  <c r="G583" s="1"/>
  <c r="K582"/>
  <c r="K583" s="1"/>
  <c r="C589"/>
  <c r="C590" s="1"/>
  <c r="O592"/>
  <c r="F582"/>
  <c r="F583" s="1"/>
  <c r="J582"/>
  <c r="J583" s="1"/>
  <c r="N582"/>
  <c r="N583" s="1"/>
  <c r="M584" s="1"/>
  <c r="F589"/>
  <c r="F590" s="1"/>
  <c r="O585"/>
  <c r="E564"/>
  <c r="E565" s="1"/>
  <c r="I564"/>
  <c r="I565" s="1"/>
  <c r="M564"/>
  <c r="M565" s="1"/>
  <c r="E571"/>
  <c r="E572" s="1"/>
  <c r="O573"/>
  <c r="D564"/>
  <c r="H564"/>
  <c r="H565" s="1"/>
  <c r="L564"/>
  <c r="L565" s="1"/>
  <c r="O566"/>
  <c r="O574" s="1"/>
  <c r="D571"/>
  <c r="D572" s="1"/>
  <c r="H571"/>
  <c r="H572" s="1"/>
  <c r="G573" s="1"/>
  <c r="O561"/>
  <c r="C564"/>
  <c r="G564"/>
  <c r="G565" s="1"/>
  <c r="K564"/>
  <c r="K565" s="1"/>
  <c r="C571"/>
  <c r="C572" s="1"/>
  <c r="D546"/>
  <c r="H546"/>
  <c r="H547" s="1"/>
  <c r="L546"/>
  <c r="L547" s="1"/>
  <c r="O548"/>
  <c r="O549" s="1"/>
  <c r="D553"/>
  <c r="D554" s="1"/>
  <c r="H553"/>
  <c r="H554" s="1"/>
  <c r="G555" s="1"/>
  <c r="O543"/>
  <c r="C546"/>
  <c r="G546"/>
  <c r="G547" s="1"/>
  <c r="K546"/>
  <c r="K547" s="1"/>
  <c r="C553"/>
  <c r="C554" s="1"/>
  <c r="O556"/>
  <c r="F546"/>
  <c r="F547" s="1"/>
  <c r="E548" s="1"/>
  <c r="E549" s="1"/>
  <c r="J546"/>
  <c r="J547" s="1"/>
  <c r="I548" s="1"/>
  <c r="I549" s="1"/>
  <c r="N546"/>
  <c r="N547" s="1"/>
  <c r="F553"/>
  <c r="F554" s="1"/>
  <c r="E555" s="1"/>
  <c r="D528"/>
  <c r="H528"/>
  <c r="H529" s="1"/>
  <c r="L528"/>
  <c r="L529" s="1"/>
  <c r="O530"/>
  <c r="O531" s="1"/>
  <c r="D535"/>
  <c r="D536" s="1"/>
  <c r="H535"/>
  <c r="H536" s="1"/>
  <c r="G537" s="1"/>
  <c r="O525"/>
  <c r="C528"/>
  <c r="G528"/>
  <c r="G529" s="1"/>
  <c r="K528"/>
  <c r="K529" s="1"/>
  <c r="C535"/>
  <c r="C536" s="1"/>
  <c r="O538"/>
  <c r="F528"/>
  <c r="F529" s="1"/>
  <c r="E530" s="1"/>
  <c r="E531" s="1"/>
  <c r="J528"/>
  <c r="J529" s="1"/>
  <c r="N528"/>
  <c r="N529" s="1"/>
  <c r="M530" s="1"/>
  <c r="M531" s="1"/>
  <c r="F535"/>
  <c r="F536" s="1"/>
  <c r="E537" s="1"/>
  <c r="D510"/>
  <c r="H510"/>
  <c r="H511" s="1"/>
  <c r="L510"/>
  <c r="L511" s="1"/>
  <c r="O512"/>
  <c r="O513" s="1"/>
  <c r="D517"/>
  <c r="D518" s="1"/>
  <c r="H517"/>
  <c r="H518" s="1"/>
  <c r="G519" s="1"/>
  <c r="O507"/>
  <c r="C510"/>
  <c r="G510"/>
  <c r="G511" s="1"/>
  <c r="K510"/>
  <c r="K511" s="1"/>
  <c r="C517"/>
  <c r="C518" s="1"/>
  <c r="O520"/>
  <c r="F510"/>
  <c r="F511" s="1"/>
  <c r="E512" s="1"/>
  <c r="E513" s="1"/>
  <c r="J510"/>
  <c r="J511" s="1"/>
  <c r="N510"/>
  <c r="N511" s="1"/>
  <c r="M512" s="1"/>
  <c r="M513" s="1"/>
  <c r="F517"/>
  <c r="F518" s="1"/>
  <c r="E519" s="1"/>
  <c r="D492"/>
  <c r="H492"/>
  <c r="H493" s="1"/>
  <c r="L492"/>
  <c r="L493" s="1"/>
  <c r="O494"/>
  <c r="O495" s="1"/>
  <c r="D499"/>
  <c r="D500" s="1"/>
  <c r="H499"/>
  <c r="H500" s="1"/>
  <c r="G501" s="1"/>
  <c r="O489"/>
  <c r="C492"/>
  <c r="G492"/>
  <c r="G493" s="1"/>
  <c r="K492"/>
  <c r="K493" s="1"/>
  <c r="C499"/>
  <c r="C500" s="1"/>
  <c r="O502"/>
  <c r="F492"/>
  <c r="F493" s="1"/>
  <c r="E494" s="1"/>
  <c r="E495" s="1"/>
  <c r="J492"/>
  <c r="J493" s="1"/>
  <c r="N492"/>
  <c r="N493" s="1"/>
  <c r="M494" s="1"/>
  <c r="M495" s="1"/>
  <c r="F499"/>
  <c r="F500" s="1"/>
  <c r="E501" s="1"/>
  <c r="D474"/>
  <c r="H474"/>
  <c r="H475" s="1"/>
  <c r="L474"/>
  <c r="L475" s="1"/>
  <c r="O476"/>
  <c r="O477" s="1"/>
  <c r="D481"/>
  <c r="D482" s="1"/>
  <c r="H481"/>
  <c r="H482" s="1"/>
  <c r="G483" s="1"/>
  <c r="O471"/>
  <c r="C474"/>
  <c r="G474"/>
  <c r="G475" s="1"/>
  <c r="K474"/>
  <c r="K475" s="1"/>
  <c r="C481"/>
  <c r="C482" s="1"/>
  <c r="O484"/>
  <c r="F474"/>
  <c r="F475" s="1"/>
  <c r="J474"/>
  <c r="J475" s="1"/>
  <c r="N474"/>
  <c r="N475" s="1"/>
  <c r="F481"/>
  <c r="F482" s="1"/>
  <c r="E483" s="1"/>
  <c r="D456"/>
  <c r="H456"/>
  <c r="H457" s="1"/>
  <c r="L456"/>
  <c r="L457" s="1"/>
  <c r="O458"/>
  <c r="O459" s="1"/>
  <c r="D463"/>
  <c r="D464" s="1"/>
  <c r="H463"/>
  <c r="H464" s="1"/>
  <c r="G465" s="1"/>
  <c r="O453"/>
  <c r="C456"/>
  <c r="G456"/>
  <c r="G457" s="1"/>
  <c r="K456"/>
  <c r="K457" s="1"/>
  <c r="C463"/>
  <c r="C464" s="1"/>
  <c r="O466"/>
  <c r="F456"/>
  <c r="F457" s="1"/>
  <c r="E458" s="1"/>
  <c r="E459" s="1"/>
  <c r="J456"/>
  <c r="J457" s="1"/>
  <c r="N456"/>
  <c r="N457" s="1"/>
  <c r="M458" s="1"/>
  <c r="M459" s="1"/>
  <c r="F463"/>
  <c r="F464" s="1"/>
  <c r="E465" s="1"/>
  <c r="G447"/>
  <c r="G448" s="1"/>
  <c r="D438"/>
  <c r="L438"/>
  <c r="L439" s="1"/>
  <c r="O440"/>
  <c r="O448" s="1"/>
  <c r="O435"/>
  <c r="C438"/>
  <c r="G438"/>
  <c r="G439" s="1"/>
  <c r="K438"/>
  <c r="K439" s="1"/>
  <c r="C445"/>
  <c r="C446" s="1"/>
  <c r="F438"/>
  <c r="F439" s="1"/>
  <c r="J438"/>
  <c r="J439" s="1"/>
  <c r="I440" s="1"/>
  <c r="I441" s="1"/>
  <c r="N438"/>
  <c r="N439" s="1"/>
  <c r="F445"/>
  <c r="F446" s="1"/>
  <c r="E447" s="1"/>
  <c r="D420"/>
  <c r="H420"/>
  <c r="H421" s="1"/>
  <c r="L420"/>
  <c r="L421" s="1"/>
  <c r="O422"/>
  <c r="O423" s="1"/>
  <c r="D427"/>
  <c r="D428" s="1"/>
  <c r="H427"/>
  <c r="H428" s="1"/>
  <c r="G429" s="1"/>
  <c r="O417"/>
  <c r="C420"/>
  <c r="G420"/>
  <c r="G421" s="1"/>
  <c r="K420"/>
  <c r="K421" s="1"/>
  <c r="C427"/>
  <c r="C428" s="1"/>
  <c r="O430"/>
  <c r="F420"/>
  <c r="F421" s="1"/>
  <c r="J420"/>
  <c r="J421" s="1"/>
  <c r="N420"/>
  <c r="N421" s="1"/>
  <c r="F427"/>
  <c r="F428" s="1"/>
  <c r="E429" s="1"/>
  <c r="G411"/>
  <c r="G412" s="1"/>
  <c r="D402"/>
  <c r="L402"/>
  <c r="L403" s="1"/>
  <c r="O404"/>
  <c r="O412" s="1"/>
  <c r="O399"/>
  <c r="C402"/>
  <c r="G402"/>
  <c r="G403" s="1"/>
  <c r="K402"/>
  <c r="K403" s="1"/>
  <c r="C409"/>
  <c r="C410" s="1"/>
  <c r="F402"/>
  <c r="F403" s="1"/>
  <c r="J402"/>
  <c r="J403" s="1"/>
  <c r="N402"/>
  <c r="N403" s="1"/>
  <c r="F409"/>
  <c r="F410" s="1"/>
  <c r="E411" s="1"/>
  <c r="D384"/>
  <c r="H384"/>
  <c r="H385" s="1"/>
  <c r="L384"/>
  <c r="L385" s="1"/>
  <c r="O386"/>
  <c r="O387" s="1"/>
  <c r="D391"/>
  <c r="D392" s="1"/>
  <c r="H391"/>
  <c r="H392" s="1"/>
  <c r="G393" s="1"/>
  <c r="O381"/>
  <c r="C384"/>
  <c r="G384"/>
  <c r="G385" s="1"/>
  <c r="K384"/>
  <c r="K385" s="1"/>
  <c r="C391"/>
  <c r="C392" s="1"/>
  <c r="O394"/>
  <c r="F384"/>
  <c r="F385" s="1"/>
  <c r="J384"/>
  <c r="J385" s="1"/>
  <c r="N384"/>
  <c r="N385" s="1"/>
  <c r="M386" s="1"/>
  <c r="M387" s="1"/>
  <c r="F391"/>
  <c r="F392" s="1"/>
  <c r="E393" s="1"/>
  <c r="D366"/>
  <c r="H366"/>
  <c r="H367" s="1"/>
  <c r="L366"/>
  <c r="L367" s="1"/>
  <c r="O368"/>
  <c r="O369" s="1"/>
  <c r="D373"/>
  <c r="D374" s="1"/>
  <c r="H373"/>
  <c r="H374" s="1"/>
  <c r="G375" s="1"/>
  <c r="G376" s="1"/>
  <c r="O363"/>
  <c r="C366"/>
  <c r="G366"/>
  <c r="G367" s="1"/>
  <c r="K366"/>
  <c r="K367" s="1"/>
  <c r="C373"/>
  <c r="C374" s="1"/>
  <c r="O376"/>
  <c r="F366"/>
  <c r="F367" s="1"/>
  <c r="E368" s="1"/>
  <c r="J366"/>
  <c r="J367" s="1"/>
  <c r="N366"/>
  <c r="N367" s="1"/>
  <c r="M368" s="1"/>
  <c r="F373"/>
  <c r="F374" s="1"/>
  <c r="E375" s="1"/>
  <c r="G357"/>
  <c r="G358" s="1"/>
  <c r="D348"/>
  <c r="L348"/>
  <c r="L349" s="1"/>
  <c r="O345"/>
  <c r="C348"/>
  <c r="G348"/>
  <c r="G349" s="1"/>
  <c r="K348"/>
  <c r="K349" s="1"/>
  <c r="C355"/>
  <c r="C356" s="1"/>
  <c r="O358"/>
  <c r="F348"/>
  <c r="F349" s="1"/>
  <c r="J348"/>
  <c r="J349" s="1"/>
  <c r="N348"/>
  <c r="N349" s="1"/>
  <c r="F355"/>
  <c r="F356" s="1"/>
  <c r="E357" s="1"/>
  <c r="O351"/>
  <c r="D330"/>
  <c r="H330"/>
  <c r="H331" s="1"/>
  <c r="L330"/>
  <c r="L331" s="1"/>
  <c r="O332"/>
  <c r="O333" s="1"/>
  <c r="D337"/>
  <c r="D338" s="1"/>
  <c r="H337"/>
  <c r="H338" s="1"/>
  <c r="G339" s="1"/>
  <c r="O327"/>
  <c r="C330"/>
  <c r="G330"/>
  <c r="G331" s="1"/>
  <c r="K330"/>
  <c r="K331" s="1"/>
  <c r="C337"/>
  <c r="C338" s="1"/>
  <c r="O340"/>
  <c r="F330"/>
  <c r="F331" s="1"/>
  <c r="E332" s="1"/>
  <c r="E333" s="1"/>
  <c r="J330"/>
  <c r="J331" s="1"/>
  <c r="N330"/>
  <c r="N331" s="1"/>
  <c r="M332" s="1"/>
  <c r="M333" s="1"/>
  <c r="F337"/>
  <c r="F338" s="1"/>
  <c r="E339" s="1"/>
  <c r="D312"/>
  <c r="H312"/>
  <c r="H313" s="1"/>
  <c r="L312"/>
  <c r="L313" s="1"/>
  <c r="O314"/>
  <c r="O315" s="1"/>
  <c r="D319"/>
  <c r="D320" s="1"/>
  <c r="H319"/>
  <c r="H320" s="1"/>
  <c r="G321" s="1"/>
  <c r="O309"/>
  <c r="C312"/>
  <c r="G312"/>
  <c r="G313" s="1"/>
  <c r="K312"/>
  <c r="K313" s="1"/>
  <c r="C319"/>
  <c r="C320" s="1"/>
  <c r="O322"/>
  <c r="F312"/>
  <c r="F313" s="1"/>
  <c r="E314" s="1"/>
  <c r="E315" s="1"/>
  <c r="J312"/>
  <c r="J313" s="1"/>
  <c r="N312"/>
  <c r="N313" s="1"/>
  <c r="M314" s="1"/>
  <c r="M315" s="1"/>
  <c r="F319"/>
  <c r="F320" s="1"/>
  <c r="E321" s="1"/>
  <c r="D294"/>
  <c r="H294"/>
  <c r="H295" s="1"/>
  <c r="L294"/>
  <c r="L295" s="1"/>
  <c r="O296"/>
  <c r="O297" s="1"/>
  <c r="D301"/>
  <c r="D302" s="1"/>
  <c r="H301"/>
  <c r="H302" s="1"/>
  <c r="G303" s="1"/>
  <c r="G304" s="1"/>
  <c r="O291"/>
  <c r="C294"/>
  <c r="G294"/>
  <c r="G295" s="1"/>
  <c r="K294"/>
  <c r="K295" s="1"/>
  <c r="C301"/>
  <c r="C302" s="1"/>
  <c r="O304"/>
  <c r="F294"/>
  <c r="F295" s="1"/>
  <c r="E296" s="1"/>
  <c r="J294"/>
  <c r="J295" s="1"/>
  <c r="N294"/>
  <c r="N295" s="1"/>
  <c r="M296" s="1"/>
  <c r="F301"/>
  <c r="F302" s="1"/>
  <c r="E303" s="1"/>
  <c r="D276"/>
  <c r="H276"/>
  <c r="H277" s="1"/>
  <c r="L276"/>
  <c r="L277" s="1"/>
  <c r="O278"/>
  <c r="O279" s="1"/>
  <c r="D283"/>
  <c r="D284" s="1"/>
  <c r="H283"/>
  <c r="H284" s="1"/>
  <c r="G285" s="1"/>
  <c r="O273"/>
  <c r="C276"/>
  <c r="G276"/>
  <c r="G277" s="1"/>
  <c r="K276"/>
  <c r="K277" s="1"/>
  <c r="C283"/>
  <c r="C284" s="1"/>
  <c r="O286"/>
  <c r="F276"/>
  <c r="F277" s="1"/>
  <c r="E278" s="1"/>
  <c r="E279" s="1"/>
  <c r="J276"/>
  <c r="J277" s="1"/>
  <c r="N276"/>
  <c r="N277" s="1"/>
  <c r="M278" s="1"/>
  <c r="M279" s="1"/>
  <c r="F283"/>
  <c r="F284" s="1"/>
  <c r="E285" s="1"/>
  <c r="D258"/>
  <c r="H258"/>
  <c r="H259" s="1"/>
  <c r="L258"/>
  <c r="L259" s="1"/>
  <c r="O260"/>
  <c r="O268" s="1"/>
  <c r="D265"/>
  <c r="D266" s="1"/>
  <c r="H265"/>
  <c r="H266" s="1"/>
  <c r="G267" s="1"/>
  <c r="E258"/>
  <c r="E259" s="1"/>
  <c r="I258"/>
  <c r="I259" s="1"/>
  <c r="M258"/>
  <c r="M259" s="1"/>
  <c r="O267"/>
  <c r="O255"/>
  <c r="C258"/>
  <c r="G258"/>
  <c r="G259" s="1"/>
  <c r="K258"/>
  <c r="K259" s="1"/>
  <c r="C265"/>
  <c r="C266" s="1"/>
  <c r="O261"/>
  <c r="E265"/>
  <c r="E266" s="1"/>
  <c r="D240"/>
  <c r="H240"/>
  <c r="H241" s="1"/>
  <c r="L240"/>
  <c r="L241" s="1"/>
  <c r="O242"/>
  <c r="O243" s="1"/>
  <c r="D247"/>
  <c r="D248" s="1"/>
  <c r="H247"/>
  <c r="H248" s="1"/>
  <c r="G249" s="1"/>
  <c r="O237"/>
  <c r="C240"/>
  <c r="G240"/>
  <c r="G241" s="1"/>
  <c r="K240"/>
  <c r="K241" s="1"/>
  <c r="C247"/>
  <c r="C248" s="1"/>
  <c r="O250"/>
  <c r="F240"/>
  <c r="F241" s="1"/>
  <c r="E242" s="1"/>
  <c r="E243" s="1"/>
  <c r="J240"/>
  <c r="J241" s="1"/>
  <c r="I242" s="1"/>
  <c r="N240"/>
  <c r="N241" s="1"/>
  <c r="M242" s="1"/>
  <c r="M243" s="1"/>
  <c r="F247"/>
  <c r="F248" s="1"/>
  <c r="E231"/>
  <c r="E232" s="1"/>
  <c r="D222"/>
  <c r="H222"/>
  <c r="H223" s="1"/>
  <c r="L222"/>
  <c r="L223" s="1"/>
  <c r="O224"/>
  <c r="O232" s="1"/>
  <c r="D229"/>
  <c r="D230" s="1"/>
  <c r="H229"/>
  <c r="H230" s="1"/>
  <c r="G231" s="1"/>
  <c r="O219"/>
  <c r="C222"/>
  <c r="G222"/>
  <c r="G223" s="1"/>
  <c r="K222"/>
  <c r="K223" s="1"/>
  <c r="C229"/>
  <c r="C230" s="1"/>
  <c r="F222"/>
  <c r="F223" s="1"/>
  <c r="J222"/>
  <c r="J223" s="1"/>
  <c r="N222"/>
  <c r="N223" s="1"/>
  <c r="E222"/>
  <c r="E223" s="1"/>
  <c r="I222"/>
  <c r="I223" s="1"/>
  <c r="D204"/>
  <c r="H204"/>
  <c r="H205" s="1"/>
  <c r="L204"/>
  <c r="L205" s="1"/>
  <c r="O206"/>
  <c r="O207" s="1"/>
  <c r="D211"/>
  <c r="D212" s="1"/>
  <c r="H211"/>
  <c r="H212" s="1"/>
  <c r="G213" s="1"/>
  <c r="O201"/>
  <c r="C204"/>
  <c r="G204"/>
  <c r="G205" s="1"/>
  <c r="K204"/>
  <c r="K205" s="1"/>
  <c r="C211"/>
  <c r="C212" s="1"/>
  <c r="O214"/>
  <c r="F204"/>
  <c r="F205" s="1"/>
  <c r="E206" s="1"/>
  <c r="E207" s="1"/>
  <c r="J204"/>
  <c r="J205" s="1"/>
  <c r="N204"/>
  <c r="N205" s="1"/>
  <c r="M206" s="1"/>
  <c r="M207" s="1"/>
  <c r="F211"/>
  <c r="F212" s="1"/>
  <c r="E213" s="1"/>
  <c r="D186"/>
  <c r="H186"/>
  <c r="H187" s="1"/>
  <c r="L186"/>
  <c r="L187" s="1"/>
  <c r="O188"/>
  <c r="O189" s="1"/>
  <c r="D193"/>
  <c r="D194" s="1"/>
  <c r="H193"/>
  <c r="H194" s="1"/>
  <c r="G195" s="1"/>
  <c r="O183"/>
  <c r="C186"/>
  <c r="G186"/>
  <c r="G187" s="1"/>
  <c r="K186"/>
  <c r="K187" s="1"/>
  <c r="C193"/>
  <c r="C194" s="1"/>
  <c r="O196"/>
  <c r="F186"/>
  <c r="F187" s="1"/>
  <c r="J186"/>
  <c r="J187" s="1"/>
  <c r="N186"/>
  <c r="N187" s="1"/>
  <c r="F193"/>
  <c r="F194" s="1"/>
  <c r="E195" s="1"/>
  <c r="D168"/>
  <c r="H168"/>
  <c r="H169" s="1"/>
  <c r="L168"/>
  <c r="L169" s="1"/>
  <c r="O170"/>
  <c r="O171" s="1"/>
  <c r="D175"/>
  <c r="D176" s="1"/>
  <c r="H175"/>
  <c r="H176" s="1"/>
  <c r="G177" s="1"/>
  <c r="O165"/>
  <c r="C168"/>
  <c r="G168"/>
  <c r="G169" s="1"/>
  <c r="K168"/>
  <c r="K169" s="1"/>
  <c r="C175"/>
  <c r="C176" s="1"/>
  <c r="O178"/>
  <c r="F168"/>
  <c r="F169" s="1"/>
  <c r="J168"/>
  <c r="J169" s="1"/>
  <c r="N168"/>
  <c r="N169" s="1"/>
  <c r="F175"/>
  <c r="F176" s="1"/>
  <c r="E177" s="1"/>
  <c r="D150"/>
  <c r="H150"/>
  <c r="H151" s="1"/>
  <c r="L150"/>
  <c r="L151" s="1"/>
  <c r="O152"/>
  <c r="O153" s="1"/>
  <c r="D157"/>
  <c r="D158" s="1"/>
  <c r="H157"/>
  <c r="H158" s="1"/>
  <c r="G159" s="1"/>
  <c r="O147"/>
  <c r="C150"/>
  <c r="G150"/>
  <c r="G151" s="1"/>
  <c r="K150"/>
  <c r="K151" s="1"/>
  <c r="C157"/>
  <c r="C158" s="1"/>
  <c r="O160"/>
  <c r="F150"/>
  <c r="F151" s="1"/>
  <c r="E152" s="1"/>
  <c r="E153" s="1"/>
  <c r="J150"/>
  <c r="J151" s="1"/>
  <c r="N150"/>
  <c r="N151" s="1"/>
  <c r="F157"/>
  <c r="F158" s="1"/>
  <c r="E159" s="1"/>
  <c r="D132"/>
  <c r="H132"/>
  <c r="H133" s="1"/>
  <c r="L132"/>
  <c r="L133" s="1"/>
  <c r="O134"/>
  <c r="O135" s="1"/>
  <c r="D139"/>
  <c r="D140" s="1"/>
  <c r="H139"/>
  <c r="H140" s="1"/>
  <c r="G141" s="1"/>
  <c r="O129"/>
  <c r="C132"/>
  <c r="G132"/>
  <c r="G133" s="1"/>
  <c r="K132"/>
  <c r="K133" s="1"/>
  <c r="C139"/>
  <c r="C140" s="1"/>
  <c r="O142"/>
  <c r="F132"/>
  <c r="F133" s="1"/>
  <c r="E134" s="1"/>
  <c r="E135" s="1"/>
  <c r="J132"/>
  <c r="J133" s="1"/>
  <c r="N132"/>
  <c r="N133" s="1"/>
  <c r="M134" s="1"/>
  <c r="M135" s="1"/>
  <c r="F139"/>
  <c r="F140" s="1"/>
  <c r="E141" s="1"/>
  <c r="D114"/>
  <c r="H114"/>
  <c r="H115" s="1"/>
  <c r="L114"/>
  <c r="L115" s="1"/>
  <c r="O116"/>
  <c r="O117" s="1"/>
  <c r="D121"/>
  <c r="D122" s="1"/>
  <c r="H121"/>
  <c r="H122" s="1"/>
  <c r="G123" s="1"/>
  <c r="O111"/>
  <c r="C114"/>
  <c r="G114"/>
  <c r="G115" s="1"/>
  <c r="K114"/>
  <c r="K115" s="1"/>
  <c r="C121"/>
  <c r="C122" s="1"/>
  <c r="O124"/>
  <c r="F114"/>
  <c r="F115" s="1"/>
  <c r="E116" s="1"/>
  <c r="E117" s="1"/>
  <c r="J114"/>
  <c r="J115" s="1"/>
  <c r="N114"/>
  <c r="N115" s="1"/>
  <c r="M116" s="1"/>
  <c r="M117" s="1"/>
  <c r="F121"/>
  <c r="F122" s="1"/>
  <c r="E123" s="1"/>
  <c r="D96"/>
  <c r="H96"/>
  <c r="H97" s="1"/>
  <c r="L96"/>
  <c r="L97" s="1"/>
  <c r="O98"/>
  <c r="O99" s="1"/>
  <c r="D103"/>
  <c r="D104" s="1"/>
  <c r="H103"/>
  <c r="H104" s="1"/>
  <c r="G105" s="1"/>
  <c r="O93"/>
  <c r="C96"/>
  <c r="G96"/>
  <c r="G97" s="1"/>
  <c r="K96"/>
  <c r="K97" s="1"/>
  <c r="C103"/>
  <c r="C104" s="1"/>
  <c r="O106"/>
  <c r="F96"/>
  <c r="F97" s="1"/>
  <c r="J96"/>
  <c r="J97" s="1"/>
  <c r="N96"/>
  <c r="N97" s="1"/>
  <c r="F103"/>
  <c r="F104" s="1"/>
  <c r="E105" s="1"/>
  <c r="D78"/>
  <c r="H78"/>
  <c r="H79" s="1"/>
  <c r="L78"/>
  <c r="L79" s="1"/>
  <c r="O80"/>
  <c r="O81" s="1"/>
  <c r="D85"/>
  <c r="D86" s="1"/>
  <c r="H85"/>
  <c r="H86" s="1"/>
  <c r="G87" s="1"/>
  <c r="O75"/>
  <c r="C78"/>
  <c r="G78"/>
  <c r="G79" s="1"/>
  <c r="K78"/>
  <c r="K79" s="1"/>
  <c r="C85"/>
  <c r="C86" s="1"/>
  <c r="O88"/>
  <c r="F78"/>
  <c r="F79" s="1"/>
  <c r="E80" s="1"/>
  <c r="E81" s="1"/>
  <c r="J78"/>
  <c r="J79" s="1"/>
  <c r="N78"/>
  <c r="N79" s="1"/>
  <c r="M80" s="1"/>
  <c r="M81" s="1"/>
  <c r="F85"/>
  <c r="F86" s="1"/>
  <c r="E87" s="1"/>
  <c r="G69"/>
  <c r="G70" s="1"/>
  <c r="D60"/>
  <c r="L60"/>
  <c r="L61" s="1"/>
  <c r="O62"/>
  <c r="O63" s="1"/>
  <c r="O57"/>
  <c r="C60"/>
  <c r="G60"/>
  <c r="G61" s="1"/>
  <c r="K60"/>
  <c r="K61" s="1"/>
  <c r="C67"/>
  <c r="C68" s="1"/>
  <c r="F60"/>
  <c r="F61" s="1"/>
  <c r="J60"/>
  <c r="J61" s="1"/>
  <c r="N60"/>
  <c r="N61" s="1"/>
  <c r="F67"/>
  <c r="F68" s="1"/>
  <c r="E69" s="1"/>
  <c r="D42"/>
  <c r="H42"/>
  <c r="H43" s="1"/>
  <c r="L42"/>
  <c r="L43" s="1"/>
  <c r="O44"/>
  <c r="O45" s="1"/>
  <c r="D49"/>
  <c r="D50" s="1"/>
  <c r="H49"/>
  <c r="H50" s="1"/>
  <c r="G51" s="1"/>
  <c r="O39"/>
  <c r="C42"/>
  <c r="G42"/>
  <c r="G43" s="1"/>
  <c r="K42"/>
  <c r="K43" s="1"/>
  <c r="C49"/>
  <c r="C50" s="1"/>
  <c r="O52"/>
  <c r="F42"/>
  <c r="F43" s="1"/>
  <c r="J42"/>
  <c r="J43" s="1"/>
  <c r="N42"/>
  <c r="N43" s="1"/>
  <c r="F49"/>
  <c r="F50" s="1"/>
  <c r="E51" s="1"/>
  <c r="D24"/>
  <c r="H24"/>
  <c r="H25" s="1"/>
  <c r="L24"/>
  <c r="L25" s="1"/>
  <c r="C31"/>
  <c r="C32" s="1"/>
  <c r="G31"/>
  <c r="G32" s="1"/>
  <c r="O33"/>
  <c r="C24"/>
  <c r="G24"/>
  <c r="G25" s="1"/>
  <c r="K24"/>
  <c r="K25" s="1"/>
  <c r="F31"/>
  <c r="F32" s="1"/>
  <c r="E33" s="1"/>
  <c r="E34" s="1"/>
  <c r="F24"/>
  <c r="F25" s="1"/>
  <c r="E26" s="1"/>
  <c r="J24"/>
  <c r="J25" s="1"/>
  <c r="I26" s="1"/>
  <c r="N24"/>
  <c r="N25" s="1"/>
  <c r="M26" s="1"/>
  <c r="O26"/>
  <c r="O34" s="1"/>
  <c r="D31"/>
  <c r="D32" s="1"/>
  <c r="O27" i="6"/>
  <c r="C754"/>
  <c r="I747"/>
  <c r="B746"/>
  <c r="G747"/>
  <c r="O747"/>
  <c r="E753"/>
  <c r="E754" s="1"/>
  <c r="E747"/>
  <c r="B747" s="1"/>
  <c r="B748" s="1"/>
  <c r="M747"/>
  <c r="E753" i="2" l="1"/>
  <c r="E754" s="1"/>
  <c r="C4" i="6"/>
  <c r="D4" s="1"/>
  <c r="C10" s="1"/>
  <c r="C16"/>
  <c r="J16" s="1"/>
  <c r="C12"/>
  <c r="C17"/>
  <c r="J17" s="1"/>
  <c r="C14"/>
  <c r="J14" s="1"/>
  <c r="C15"/>
  <c r="J15" s="1"/>
  <c r="C11"/>
  <c r="O405" i="2"/>
  <c r="L48"/>
  <c r="M48"/>
  <c r="L264"/>
  <c r="M264"/>
  <c r="L265"/>
  <c r="M265"/>
  <c r="L282"/>
  <c r="M282"/>
  <c r="L283"/>
  <c r="M283"/>
  <c r="L300"/>
  <c r="M300"/>
  <c r="L301"/>
  <c r="M301"/>
  <c r="L318"/>
  <c r="M318"/>
  <c r="L319"/>
  <c r="M319"/>
  <c r="L336"/>
  <c r="M336"/>
  <c r="L337"/>
  <c r="M337"/>
  <c r="L408"/>
  <c r="M408"/>
  <c r="L409"/>
  <c r="M409"/>
  <c r="L588"/>
  <c r="M588"/>
  <c r="L589"/>
  <c r="M589"/>
  <c r="L624"/>
  <c r="M624"/>
  <c r="L625"/>
  <c r="M625"/>
  <c r="L30"/>
  <c r="M30"/>
  <c r="L31"/>
  <c r="M31"/>
  <c r="L66"/>
  <c r="M66"/>
  <c r="L67"/>
  <c r="M67"/>
  <c r="L246"/>
  <c r="M246"/>
  <c r="L247"/>
  <c r="M247"/>
  <c r="L372"/>
  <c r="M372"/>
  <c r="L373"/>
  <c r="M373"/>
  <c r="L390"/>
  <c r="M390"/>
  <c r="L391"/>
  <c r="M391"/>
  <c r="L462"/>
  <c r="M462"/>
  <c r="L463"/>
  <c r="M463"/>
  <c r="L480"/>
  <c r="M480"/>
  <c r="L481"/>
  <c r="M481"/>
  <c r="L498"/>
  <c r="M498"/>
  <c r="L499"/>
  <c r="M499"/>
  <c r="L516"/>
  <c r="M516"/>
  <c r="L517"/>
  <c r="M517"/>
  <c r="L534"/>
  <c r="M534"/>
  <c r="L535"/>
  <c r="M535"/>
  <c r="L552"/>
  <c r="M552"/>
  <c r="L553"/>
  <c r="M553"/>
  <c r="L606"/>
  <c r="M606"/>
  <c r="L607"/>
  <c r="M607"/>
  <c r="L210"/>
  <c r="M210"/>
  <c r="L211"/>
  <c r="M211"/>
  <c r="L228"/>
  <c r="M228"/>
  <c r="L229"/>
  <c r="M229"/>
  <c r="L426"/>
  <c r="M426"/>
  <c r="L427"/>
  <c r="M427"/>
  <c r="L570"/>
  <c r="M570"/>
  <c r="L571"/>
  <c r="M571"/>
  <c r="L192"/>
  <c r="M192"/>
  <c r="L193"/>
  <c r="M193"/>
  <c r="L84"/>
  <c r="M84"/>
  <c r="L85"/>
  <c r="M85"/>
  <c r="L102"/>
  <c r="M102"/>
  <c r="L103"/>
  <c r="M103"/>
  <c r="L120"/>
  <c r="M120"/>
  <c r="L121"/>
  <c r="M121"/>
  <c r="L138"/>
  <c r="M138"/>
  <c r="L139"/>
  <c r="M139"/>
  <c r="L156"/>
  <c r="M156"/>
  <c r="L157"/>
  <c r="M157"/>
  <c r="L174"/>
  <c r="M174"/>
  <c r="L175"/>
  <c r="M175"/>
  <c r="L354"/>
  <c r="M354"/>
  <c r="L355"/>
  <c r="M355"/>
  <c r="L444"/>
  <c r="M444"/>
  <c r="L445"/>
  <c r="M445"/>
  <c r="L642"/>
  <c r="M642"/>
  <c r="L643"/>
  <c r="M643"/>
  <c r="L660"/>
  <c r="M660"/>
  <c r="L661"/>
  <c r="M661"/>
  <c r="L678"/>
  <c r="M678"/>
  <c r="L679"/>
  <c r="M679"/>
  <c r="L696"/>
  <c r="M696"/>
  <c r="L697"/>
  <c r="M697"/>
  <c r="L714"/>
  <c r="M714"/>
  <c r="L715"/>
  <c r="M715"/>
  <c r="L732"/>
  <c r="L733" s="1"/>
  <c r="M732"/>
  <c r="M733" s="1"/>
  <c r="L750"/>
  <c r="L751" s="1"/>
  <c r="M750"/>
  <c r="M751" s="1"/>
  <c r="G730" i="6"/>
  <c r="M730"/>
  <c r="G712"/>
  <c r="M712"/>
  <c r="G694"/>
  <c r="M694"/>
  <c r="G676"/>
  <c r="M676"/>
  <c r="G658"/>
  <c r="M658"/>
  <c r="G604"/>
  <c r="M604"/>
  <c r="G586"/>
  <c r="M586"/>
  <c r="G532"/>
  <c r="M532"/>
  <c r="G478"/>
  <c r="M478"/>
  <c r="G388"/>
  <c r="M388"/>
  <c r="G298"/>
  <c r="M298"/>
  <c r="G262"/>
  <c r="M262"/>
  <c r="G244"/>
  <c r="M244"/>
  <c r="G208"/>
  <c r="M208"/>
  <c r="G190"/>
  <c r="M190"/>
  <c r="G136"/>
  <c r="M136"/>
  <c r="G100"/>
  <c r="M100"/>
  <c r="G82"/>
  <c r="M82"/>
  <c r="M64"/>
  <c r="G64"/>
  <c r="G46"/>
  <c r="M46"/>
  <c r="M28"/>
  <c r="O441" i="2"/>
  <c r="O70"/>
  <c r="M224"/>
  <c r="M225" s="1"/>
  <c r="E358"/>
  <c r="E681"/>
  <c r="E682" s="1"/>
  <c r="O27"/>
  <c r="E249"/>
  <c r="E250" s="1"/>
  <c r="O225"/>
  <c r="E369"/>
  <c r="G556"/>
  <c r="O567"/>
  <c r="E591"/>
  <c r="E592" s="1"/>
  <c r="G627"/>
  <c r="G628" s="1"/>
  <c r="G736"/>
  <c r="E297"/>
  <c r="E448"/>
  <c r="C753"/>
  <c r="B753" s="1"/>
  <c r="G754"/>
  <c r="C745"/>
  <c r="G746"/>
  <c r="G747" s="1"/>
  <c r="D745"/>
  <c r="I746"/>
  <c r="I747" s="1"/>
  <c r="K746"/>
  <c r="K747" s="1"/>
  <c r="C735"/>
  <c r="B735" s="1"/>
  <c r="M728"/>
  <c r="M729" s="1"/>
  <c r="E728"/>
  <c r="E729" s="1"/>
  <c r="C727"/>
  <c r="G728"/>
  <c r="G729" s="1"/>
  <c r="D727"/>
  <c r="E736"/>
  <c r="I728"/>
  <c r="I729" s="1"/>
  <c r="K728"/>
  <c r="K729" s="1"/>
  <c r="C717"/>
  <c r="B717" s="1"/>
  <c r="G718"/>
  <c r="C709"/>
  <c r="G710"/>
  <c r="G711" s="1"/>
  <c r="D709"/>
  <c r="E718"/>
  <c r="I710"/>
  <c r="I711" s="1"/>
  <c r="K710"/>
  <c r="K711" s="1"/>
  <c r="C699"/>
  <c r="B699" s="1"/>
  <c r="G700"/>
  <c r="M692"/>
  <c r="M693" s="1"/>
  <c r="E692"/>
  <c r="E693" s="1"/>
  <c r="C691"/>
  <c r="G692"/>
  <c r="G693" s="1"/>
  <c r="D691"/>
  <c r="E700"/>
  <c r="I692"/>
  <c r="I693" s="1"/>
  <c r="K692"/>
  <c r="K693" s="1"/>
  <c r="C681"/>
  <c r="B681" s="1"/>
  <c r="C673"/>
  <c r="M675"/>
  <c r="G674"/>
  <c r="G675" s="1"/>
  <c r="D673"/>
  <c r="I674"/>
  <c r="I675" s="1"/>
  <c r="K674"/>
  <c r="K675" s="1"/>
  <c r="E657"/>
  <c r="C663"/>
  <c r="B663" s="1"/>
  <c r="C664"/>
  <c r="I656"/>
  <c r="I657" s="1"/>
  <c r="E664"/>
  <c r="E656"/>
  <c r="C655"/>
  <c r="G656"/>
  <c r="G657" s="1"/>
  <c r="D655"/>
  <c r="G664"/>
  <c r="M656"/>
  <c r="M657" s="1"/>
  <c r="K656"/>
  <c r="K657" s="1"/>
  <c r="I638"/>
  <c r="I639" s="1"/>
  <c r="G638"/>
  <c r="G639" s="1"/>
  <c r="D637"/>
  <c r="G646"/>
  <c r="M638"/>
  <c r="M639" s="1"/>
  <c r="K638"/>
  <c r="K639" s="1"/>
  <c r="E645"/>
  <c r="E646" s="1"/>
  <c r="C645"/>
  <c r="O646"/>
  <c r="E638"/>
  <c r="E639" s="1"/>
  <c r="C637"/>
  <c r="C619"/>
  <c r="E628"/>
  <c r="M620"/>
  <c r="M621" s="1"/>
  <c r="E620"/>
  <c r="E621" s="1"/>
  <c r="G620"/>
  <c r="G621" s="1"/>
  <c r="K620"/>
  <c r="K621" s="1"/>
  <c r="I620"/>
  <c r="I621" s="1"/>
  <c r="C627"/>
  <c r="B627" s="1"/>
  <c r="C609"/>
  <c r="B609" s="1"/>
  <c r="G610"/>
  <c r="M602"/>
  <c r="M603" s="1"/>
  <c r="E602"/>
  <c r="E603" s="1"/>
  <c r="C601"/>
  <c r="G602"/>
  <c r="G603" s="1"/>
  <c r="D601"/>
  <c r="E610"/>
  <c r="I602"/>
  <c r="I603" s="1"/>
  <c r="K602"/>
  <c r="K603" s="1"/>
  <c r="K584"/>
  <c r="K585"/>
  <c r="M585"/>
  <c r="E584"/>
  <c r="E585" s="1"/>
  <c r="C591"/>
  <c r="B591" s="1"/>
  <c r="C583"/>
  <c r="D583"/>
  <c r="I584"/>
  <c r="I585" s="1"/>
  <c r="G584"/>
  <c r="G585" s="1"/>
  <c r="C565"/>
  <c r="I566"/>
  <c r="I567" s="1"/>
  <c r="G574"/>
  <c r="G566"/>
  <c r="G567" s="1"/>
  <c r="D565"/>
  <c r="M566"/>
  <c r="M567" s="1"/>
  <c r="K566"/>
  <c r="K567" s="1"/>
  <c r="C573"/>
  <c r="C574" s="1"/>
  <c r="E573"/>
  <c r="E574" s="1"/>
  <c r="E566"/>
  <c r="E567" s="1"/>
  <c r="C555"/>
  <c r="B555" s="1"/>
  <c r="C547"/>
  <c r="G548"/>
  <c r="G549" s="1"/>
  <c r="D547"/>
  <c r="E556"/>
  <c r="M548"/>
  <c r="M549" s="1"/>
  <c r="K548"/>
  <c r="K549" s="1"/>
  <c r="C537"/>
  <c r="B537" s="1"/>
  <c r="G538"/>
  <c r="C529"/>
  <c r="G530"/>
  <c r="G531" s="1"/>
  <c r="D529"/>
  <c r="E538"/>
  <c r="I530"/>
  <c r="I531" s="1"/>
  <c r="K530"/>
  <c r="K531" s="1"/>
  <c r="C519"/>
  <c r="B519" s="1"/>
  <c r="G520"/>
  <c r="C511"/>
  <c r="G512"/>
  <c r="G513" s="1"/>
  <c r="D511"/>
  <c r="E520"/>
  <c r="I512"/>
  <c r="I513" s="1"/>
  <c r="K512"/>
  <c r="K513" s="1"/>
  <c r="C501"/>
  <c r="B501" s="1"/>
  <c r="G502"/>
  <c r="C493"/>
  <c r="G494"/>
  <c r="G495" s="1"/>
  <c r="D493"/>
  <c r="E502"/>
  <c r="I494"/>
  <c r="I495" s="1"/>
  <c r="K494"/>
  <c r="K495" s="1"/>
  <c r="C483"/>
  <c r="B483" s="1"/>
  <c r="G484"/>
  <c r="M476"/>
  <c r="M477" s="1"/>
  <c r="E476"/>
  <c r="E477" s="1"/>
  <c r="C475"/>
  <c r="G476"/>
  <c r="G477" s="1"/>
  <c r="D475"/>
  <c r="E484"/>
  <c r="I476"/>
  <c r="I477" s="1"/>
  <c r="K476"/>
  <c r="K477" s="1"/>
  <c r="C465"/>
  <c r="B465" s="1"/>
  <c r="G466"/>
  <c r="C457"/>
  <c r="G458"/>
  <c r="G459" s="1"/>
  <c r="D457"/>
  <c r="E466"/>
  <c r="I458"/>
  <c r="I459" s="1"/>
  <c r="K458"/>
  <c r="K459" s="1"/>
  <c r="K440"/>
  <c r="K441" s="1"/>
  <c r="M440"/>
  <c r="M441" s="1"/>
  <c r="E440"/>
  <c r="E441" s="1"/>
  <c r="C447"/>
  <c r="B447" s="1"/>
  <c r="C439"/>
  <c r="D439"/>
  <c r="G440"/>
  <c r="G441" s="1"/>
  <c r="C429"/>
  <c r="B429" s="1"/>
  <c r="G430"/>
  <c r="M422"/>
  <c r="M423" s="1"/>
  <c r="E422"/>
  <c r="E423" s="1"/>
  <c r="C421"/>
  <c r="G422"/>
  <c r="G423" s="1"/>
  <c r="D421"/>
  <c r="E430"/>
  <c r="I422"/>
  <c r="I423" s="1"/>
  <c r="K422"/>
  <c r="K423" s="1"/>
  <c r="E405"/>
  <c r="K404"/>
  <c r="K405" s="1"/>
  <c r="M404"/>
  <c r="M405" s="1"/>
  <c r="E404"/>
  <c r="C411"/>
  <c r="B411" s="1"/>
  <c r="C403"/>
  <c r="D403"/>
  <c r="E412"/>
  <c r="I404"/>
  <c r="I405" s="1"/>
  <c r="G404"/>
  <c r="G405" s="1"/>
  <c r="C393"/>
  <c r="B393" s="1"/>
  <c r="E394"/>
  <c r="E386"/>
  <c r="E387" s="1"/>
  <c r="C385"/>
  <c r="G386"/>
  <c r="G387" s="1"/>
  <c r="D385"/>
  <c r="G394"/>
  <c r="I386"/>
  <c r="I387" s="1"/>
  <c r="K386"/>
  <c r="K387" s="1"/>
  <c r="C375"/>
  <c r="B375" s="1"/>
  <c r="C367"/>
  <c r="M369"/>
  <c r="G368"/>
  <c r="G369" s="1"/>
  <c r="D367"/>
  <c r="E376"/>
  <c r="I368"/>
  <c r="I369" s="1"/>
  <c r="K368"/>
  <c r="K369" s="1"/>
  <c r="C357"/>
  <c r="B357" s="1"/>
  <c r="M350"/>
  <c r="M351" s="1"/>
  <c r="E350"/>
  <c r="E351" s="1"/>
  <c r="C349"/>
  <c r="G350"/>
  <c r="G351" s="1"/>
  <c r="D349"/>
  <c r="I350"/>
  <c r="I351" s="1"/>
  <c r="K350"/>
  <c r="K351" s="1"/>
  <c r="C339"/>
  <c r="B339" s="1"/>
  <c r="G340"/>
  <c r="C331"/>
  <c r="G332"/>
  <c r="G333" s="1"/>
  <c r="D331"/>
  <c r="E340"/>
  <c r="I332"/>
  <c r="I333" s="1"/>
  <c r="K332"/>
  <c r="K333" s="1"/>
  <c r="C321"/>
  <c r="B321" s="1"/>
  <c r="G322"/>
  <c r="C313"/>
  <c r="G314"/>
  <c r="G315" s="1"/>
  <c r="D313"/>
  <c r="E322"/>
  <c r="I314"/>
  <c r="I315" s="1"/>
  <c r="K314"/>
  <c r="K315" s="1"/>
  <c r="C295"/>
  <c r="M297"/>
  <c r="C303"/>
  <c r="B303" s="1"/>
  <c r="G296"/>
  <c r="G297" s="1"/>
  <c r="D295"/>
  <c r="E304"/>
  <c r="I296"/>
  <c r="I297" s="1"/>
  <c r="K296"/>
  <c r="K297" s="1"/>
  <c r="C285"/>
  <c r="B285" s="1"/>
  <c r="G286"/>
  <c r="C277"/>
  <c r="G278"/>
  <c r="G279" s="1"/>
  <c r="D277"/>
  <c r="E286"/>
  <c r="I278"/>
  <c r="I279" s="1"/>
  <c r="K278"/>
  <c r="K279" s="1"/>
  <c r="K260"/>
  <c r="K261" s="1"/>
  <c r="G268"/>
  <c r="C267"/>
  <c r="C268" s="1"/>
  <c r="E260"/>
  <c r="E261" s="1"/>
  <c r="C259"/>
  <c r="I260"/>
  <c r="I261" s="1"/>
  <c r="E267"/>
  <c r="E268" s="1"/>
  <c r="G260"/>
  <c r="G261" s="1"/>
  <c r="M260"/>
  <c r="M261" s="1"/>
  <c r="D259"/>
  <c r="C249"/>
  <c r="I243"/>
  <c r="G250"/>
  <c r="C241"/>
  <c r="K242"/>
  <c r="K243" s="1"/>
  <c r="G242"/>
  <c r="G243" s="1"/>
  <c r="D241"/>
  <c r="K224"/>
  <c r="K225" s="1"/>
  <c r="G232"/>
  <c r="E224"/>
  <c r="E225" s="1"/>
  <c r="C231"/>
  <c r="B231" s="1"/>
  <c r="I224"/>
  <c r="I225" s="1"/>
  <c r="C223"/>
  <c r="G224"/>
  <c r="G225" s="1"/>
  <c r="D223"/>
  <c r="C213"/>
  <c r="B213" s="1"/>
  <c r="G214"/>
  <c r="C205"/>
  <c r="G206"/>
  <c r="G207" s="1"/>
  <c r="D205"/>
  <c r="E214"/>
  <c r="I206"/>
  <c r="I207" s="1"/>
  <c r="K206"/>
  <c r="K207" s="1"/>
  <c r="C195"/>
  <c r="B195" s="1"/>
  <c r="G196"/>
  <c r="M188"/>
  <c r="M189" s="1"/>
  <c r="E188"/>
  <c r="E189" s="1"/>
  <c r="C187"/>
  <c r="G188"/>
  <c r="G189" s="1"/>
  <c r="D187"/>
  <c r="E196"/>
  <c r="I188"/>
  <c r="I189" s="1"/>
  <c r="K188"/>
  <c r="K189" s="1"/>
  <c r="C177"/>
  <c r="B177" s="1"/>
  <c r="G178"/>
  <c r="M170"/>
  <c r="M171" s="1"/>
  <c r="E170"/>
  <c r="E171" s="1"/>
  <c r="C169"/>
  <c r="G170"/>
  <c r="G171" s="1"/>
  <c r="D169"/>
  <c r="E178"/>
  <c r="I170"/>
  <c r="I171" s="1"/>
  <c r="K170"/>
  <c r="K171" s="1"/>
  <c r="G160"/>
  <c r="M152"/>
  <c r="M153" s="1"/>
  <c r="C159"/>
  <c r="B159" s="1"/>
  <c r="C151"/>
  <c r="G152"/>
  <c r="G153" s="1"/>
  <c r="D151"/>
  <c r="E160"/>
  <c r="I152"/>
  <c r="I153" s="1"/>
  <c r="K152"/>
  <c r="K153" s="1"/>
  <c r="C141"/>
  <c r="B141" s="1"/>
  <c r="G142"/>
  <c r="I134"/>
  <c r="I135" s="1"/>
  <c r="C133"/>
  <c r="G134"/>
  <c r="G135" s="1"/>
  <c r="D133"/>
  <c r="E142"/>
  <c r="K134"/>
  <c r="K135" s="1"/>
  <c r="C123"/>
  <c r="B123" s="1"/>
  <c r="G124"/>
  <c r="C115"/>
  <c r="G116"/>
  <c r="G117" s="1"/>
  <c r="D115"/>
  <c r="E124"/>
  <c r="I116"/>
  <c r="I117" s="1"/>
  <c r="K116"/>
  <c r="K117" s="1"/>
  <c r="C105"/>
  <c r="B105" s="1"/>
  <c r="G106"/>
  <c r="I98"/>
  <c r="I99" s="1"/>
  <c r="M98"/>
  <c r="M99" s="1"/>
  <c r="C97"/>
  <c r="G98"/>
  <c r="G99" s="1"/>
  <c r="D97"/>
  <c r="E106"/>
  <c r="E98"/>
  <c r="E99" s="1"/>
  <c r="K98"/>
  <c r="K99" s="1"/>
  <c r="C87"/>
  <c r="B87" s="1"/>
  <c r="G88"/>
  <c r="C79"/>
  <c r="G80"/>
  <c r="G81" s="1"/>
  <c r="D79"/>
  <c r="E88"/>
  <c r="I80"/>
  <c r="I81" s="1"/>
  <c r="K80"/>
  <c r="K81" s="1"/>
  <c r="K62"/>
  <c r="K63"/>
  <c r="I62"/>
  <c r="I63" s="1"/>
  <c r="E70"/>
  <c r="E62"/>
  <c r="E63" s="1"/>
  <c r="C69"/>
  <c r="B69" s="1"/>
  <c r="C61"/>
  <c r="D61"/>
  <c r="M62"/>
  <c r="M63" s="1"/>
  <c r="G62"/>
  <c r="G63" s="1"/>
  <c r="C51"/>
  <c r="B51" s="1"/>
  <c r="G52"/>
  <c r="I44"/>
  <c r="I45" s="1"/>
  <c r="M44"/>
  <c r="M45" s="1"/>
  <c r="C43"/>
  <c r="G44"/>
  <c r="G45" s="1"/>
  <c r="D43"/>
  <c r="E52"/>
  <c r="E44"/>
  <c r="E45" s="1"/>
  <c r="K44"/>
  <c r="K45" s="1"/>
  <c r="G26"/>
  <c r="G27" s="1"/>
  <c r="C33"/>
  <c r="C34" s="1"/>
  <c r="M27"/>
  <c r="E27"/>
  <c r="K26"/>
  <c r="K27" s="1"/>
  <c r="G33"/>
  <c r="G34" s="1"/>
  <c r="D25"/>
  <c r="I27"/>
  <c r="O3"/>
  <c r="C25"/>
  <c r="B753" i="6"/>
  <c r="B754"/>
  <c r="G748"/>
  <c r="M748"/>
  <c r="C13" l="1"/>
  <c r="J13" s="1"/>
  <c r="L49" i="2"/>
  <c r="B4"/>
  <c r="M49"/>
  <c r="C4"/>
  <c r="C12"/>
  <c r="C556"/>
  <c r="C160"/>
  <c r="C196"/>
  <c r="C430"/>
  <c r="B249"/>
  <c r="C700"/>
  <c r="C232"/>
  <c r="B232" s="1"/>
  <c r="B233" s="1"/>
  <c r="M233" s="1"/>
  <c r="C394"/>
  <c r="B394" s="1"/>
  <c r="B556"/>
  <c r="B557" s="1"/>
  <c r="M557" s="1"/>
  <c r="C628"/>
  <c r="B160"/>
  <c r="B161" s="1"/>
  <c r="M161" s="1"/>
  <c r="C322"/>
  <c r="B322" s="1"/>
  <c r="C754"/>
  <c r="B754" s="1"/>
  <c r="B755" s="1"/>
  <c r="M755" s="1"/>
  <c r="B700"/>
  <c r="B645"/>
  <c r="C250"/>
  <c r="B250" s="1"/>
  <c r="B251" s="1"/>
  <c r="M251" s="1"/>
  <c r="C484"/>
  <c r="C682"/>
  <c r="B682" s="1"/>
  <c r="B683" s="1"/>
  <c r="M683" s="1"/>
  <c r="C70"/>
  <c r="B70" s="1"/>
  <c r="B71" s="1"/>
  <c r="M71" s="1"/>
  <c r="C178"/>
  <c r="C304"/>
  <c r="C358"/>
  <c r="B358" s="1"/>
  <c r="B359" s="1"/>
  <c r="M359" s="1"/>
  <c r="C448"/>
  <c r="B448" s="1"/>
  <c r="B449" s="1"/>
  <c r="M449" s="1"/>
  <c r="C736"/>
  <c r="B736" s="1"/>
  <c r="B628"/>
  <c r="B629" s="1"/>
  <c r="M629" s="1"/>
  <c r="C746"/>
  <c r="B746" s="1"/>
  <c r="C728"/>
  <c r="B728" s="1"/>
  <c r="C718"/>
  <c r="B718" s="1"/>
  <c r="C710"/>
  <c r="B710" s="1"/>
  <c r="C692"/>
  <c r="B692" s="1"/>
  <c r="C674"/>
  <c r="B674" s="1"/>
  <c r="B664"/>
  <c r="C656"/>
  <c r="B656" s="1"/>
  <c r="C646"/>
  <c r="B646" s="1"/>
  <c r="B647" s="1"/>
  <c r="M647" s="1"/>
  <c r="C638"/>
  <c r="B638" s="1"/>
  <c r="C620"/>
  <c r="B620" s="1"/>
  <c r="C610"/>
  <c r="B610" s="1"/>
  <c r="C602"/>
  <c r="B602" s="1"/>
  <c r="C592"/>
  <c r="B592" s="1"/>
  <c r="C584"/>
  <c r="B584" s="1"/>
  <c r="C566"/>
  <c r="B566" s="1"/>
  <c r="B573"/>
  <c r="B574"/>
  <c r="C548"/>
  <c r="B548" s="1"/>
  <c r="G557"/>
  <c r="C538"/>
  <c r="B538" s="1"/>
  <c r="C530"/>
  <c r="B530" s="1"/>
  <c r="C520"/>
  <c r="B520" s="1"/>
  <c r="C512"/>
  <c r="B512" s="1"/>
  <c r="C502"/>
  <c r="B502" s="1"/>
  <c r="C494"/>
  <c r="B494" s="1"/>
  <c r="B484"/>
  <c r="C476"/>
  <c r="B476" s="1"/>
  <c r="C466"/>
  <c r="B466" s="1"/>
  <c r="C458"/>
  <c r="B458" s="1"/>
  <c r="C440"/>
  <c r="B440" s="1"/>
  <c r="B430"/>
  <c r="C422"/>
  <c r="B422" s="1"/>
  <c r="C404"/>
  <c r="B404" s="1"/>
  <c r="C412"/>
  <c r="B412" s="1"/>
  <c r="C386"/>
  <c r="B386" s="1"/>
  <c r="C368"/>
  <c r="B368" s="1"/>
  <c r="C376"/>
  <c r="B376" s="1"/>
  <c r="C350"/>
  <c r="B350" s="1"/>
  <c r="C351"/>
  <c r="B351" s="1"/>
  <c r="G359"/>
  <c r="C340"/>
  <c r="B340" s="1"/>
  <c r="C332"/>
  <c r="B332" s="1"/>
  <c r="C314"/>
  <c r="B314" s="1"/>
  <c r="C296"/>
  <c r="B296" s="1"/>
  <c r="B304"/>
  <c r="C286"/>
  <c r="B286" s="1"/>
  <c r="C278"/>
  <c r="B278" s="1"/>
  <c r="C260"/>
  <c r="B260" s="1"/>
  <c r="B267"/>
  <c r="B268"/>
  <c r="C242"/>
  <c r="B242" s="1"/>
  <c r="C243"/>
  <c r="B243" s="1"/>
  <c r="G251"/>
  <c r="C224"/>
  <c r="B224" s="1"/>
  <c r="G233"/>
  <c r="C214"/>
  <c r="B214" s="1"/>
  <c r="C206"/>
  <c r="B206" s="1"/>
  <c r="B196"/>
  <c r="C188"/>
  <c r="B188" s="1"/>
  <c r="B178"/>
  <c r="C170"/>
  <c r="B170" s="1"/>
  <c r="G161"/>
  <c r="C152"/>
  <c r="B152" s="1"/>
  <c r="C142"/>
  <c r="B142" s="1"/>
  <c r="C134"/>
  <c r="B134" s="1"/>
  <c r="C124"/>
  <c r="B124" s="1"/>
  <c r="C116"/>
  <c r="B116" s="1"/>
  <c r="C106"/>
  <c r="B106" s="1"/>
  <c r="C98"/>
  <c r="B98" s="1"/>
  <c r="C88"/>
  <c r="B88" s="1"/>
  <c r="C80"/>
  <c r="B80" s="1"/>
  <c r="C62"/>
  <c r="B62" s="1"/>
  <c r="G71"/>
  <c r="C52"/>
  <c r="B52" s="1"/>
  <c r="C15" s="1"/>
  <c r="J15" s="1"/>
  <c r="C44"/>
  <c r="B44" s="1"/>
  <c r="B33"/>
  <c r="C26"/>
  <c r="B26" s="1"/>
  <c r="B34"/>
  <c r="G35" i="6"/>
  <c r="B755"/>
  <c r="M755" s="1"/>
  <c r="G755"/>
  <c r="D3" i="4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Q35" i="2"/>
  <c r="Q34"/>
  <c r="Q33"/>
  <c r="Q32"/>
  <c r="Q31"/>
  <c r="Q30"/>
  <c r="Q29"/>
  <c r="Q28"/>
  <c r="Q27"/>
  <c r="Q26"/>
  <c r="Q25"/>
  <c r="Q24"/>
  <c r="Q23"/>
  <c r="Q22"/>
  <c r="Q21"/>
  <c r="Q20"/>
  <c r="C11" l="1"/>
  <c r="D4"/>
  <c r="C639"/>
  <c r="B639" s="1"/>
  <c r="C531"/>
  <c r="B531" s="1"/>
  <c r="G629"/>
  <c r="G683"/>
  <c r="B323"/>
  <c r="M323" s="1"/>
  <c r="G323"/>
  <c r="B395"/>
  <c r="M395" s="1"/>
  <c r="G395"/>
  <c r="C693"/>
  <c r="B693" s="1"/>
  <c r="G694" s="1"/>
  <c r="C99"/>
  <c r="B99" s="1"/>
  <c r="G100" s="1"/>
  <c r="G755"/>
  <c r="C549"/>
  <c r="B549" s="1"/>
  <c r="G550" s="1"/>
  <c r="C567"/>
  <c r="B567" s="1"/>
  <c r="B568" s="1"/>
  <c r="M568" s="1"/>
  <c r="C603"/>
  <c r="B603" s="1"/>
  <c r="C621"/>
  <c r="B621" s="1"/>
  <c r="G622" s="1"/>
  <c r="C261"/>
  <c r="B261" s="1"/>
  <c r="G262" s="1"/>
  <c r="B701"/>
  <c r="M701" s="1"/>
  <c r="G701"/>
  <c r="C675"/>
  <c r="B675" s="1"/>
  <c r="C45"/>
  <c r="B45" s="1"/>
  <c r="C63"/>
  <c r="B63" s="1"/>
  <c r="C117"/>
  <c r="B117" s="1"/>
  <c r="C225"/>
  <c r="B225" s="1"/>
  <c r="C297"/>
  <c r="B297" s="1"/>
  <c r="B298" s="1"/>
  <c r="M298" s="1"/>
  <c r="G449"/>
  <c r="G647"/>
  <c r="C747"/>
  <c r="B747" s="1"/>
  <c r="B748" s="1"/>
  <c r="M748" s="1"/>
  <c r="C81"/>
  <c r="B81" s="1"/>
  <c r="G82" s="1"/>
  <c r="C153"/>
  <c r="B153" s="1"/>
  <c r="B154" s="1"/>
  <c r="M154" s="1"/>
  <c r="C405"/>
  <c r="B405" s="1"/>
  <c r="C441"/>
  <c r="B441" s="1"/>
  <c r="B442" s="1"/>
  <c r="M442" s="1"/>
  <c r="B737"/>
  <c r="M737" s="1"/>
  <c r="G737"/>
  <c r="C729"/>
  <c r="B729" s="1"/>
  <c r="B719"/>
  <c r="M719" s="1"/>
  <c r="G719"/>
  <c r="C711"/>
  <c r="B711" s="1"/>
  <c r="B676"/>
  <c r="M676" s="1"/>
  <c r="G676"/>
  <c r="B665"/>
  <c r="M665" s="1"/>
  <c r="G665"/>
  <c r="C657"/>
  <c r="B657" s="1"/>
  <c r="B640"/>
  <c r="M640" s="1"/>
  <c r="G640"/>
  <c r="B622"/>
  <c r="M622" s="1"/>
  <c r="B611"/>
  <c r="M611" s="1"/>
  <c r="G611"/>
  <c r="B604"/>
  <c r="M604" s="1"/>
  <c r="G604"/>
  <c r="B593"/>
  <c r="M593" s="1"/>
  <c r="G593"/>
  <c r="C585"/>
  <c r="B585" s="1"/>
  <c r="B575"/>
  <c r="M575" s="1"/>
  <c r="G575"/>
  <c r="B539"/>
  <c r="M539" s="1"/>
  <c r="G539"/>
  <c r="B532"/>
  <c r="M532" s="1"/>
  <c r="G532"/>
  <c r="B521"/>
  <c r="M521" s="1"/>
  <c r="G521"/>
  <c r="C513"/>
  <c r="B513" s="1"/>
  <c r="B503"/>
  <c r="M503" s="1"/>
  <c r="G503"/>
  <c r="C495"/>
  <c r="B495" s="1"/>
  <c r="B485"/>
  <c r="M485" s="1"/>
  <c r="G485"/>
  <c r="C477"/>
  <c r="B477" s="1"/>
  <c r="B467"/>
  <c r="M467" s="1"/>
  <c r="G467"/>
  <c r="C459"/>
  <c r="B459" s="1"/>
  <c r="G442"/>
  <c r="B431"/>
  <c r="M431" s="1"/>
  <c r="G431"/>
  <c r="C423"/>
  <c r="B423" s="1"/>
  <c r="B406"/>
  <c r="M406" s="1"/>
  <c r="G406"/>
  <c r="B413"/>
  <c r="M413" s="1"/>
  <c r="G413"/>
  <c r="C387"/>
  <c r="B387" s="1"/>
  <c r="C369"/>
  <c r="B369" s="1"/>
  <c r="B377"/>
  <c r="M377" s="1"/>
  <c r="G377"/>
  <c r="B352"/>
  <c r="M352" s="1"/>
  <c r="G352"/>
  <c r="B341"/>
  <c r="M341" s="1"/>
  <c r="G341"/>
  <c r="C333"/>
  <c r="B333" s="1"/>
  <c r="C315"/>
  <c r="B315" s="1"/>
  <c r="G298"/>
  <c r="B305"/>
  <c r="M305" s="1"/>
  <c r="G305"/>
  <c r="B287"/>
  <c r="M287" s="1"/>
  <c r="G287"/>
  <c r="C279"/>
  <c r="B279" s="1"/>
  <c r="B269"/>
  <c r="M269" s="1"/>
  <c r="G269"/>
  <c r="B244"/>
  <c r="M244" s="1"/>
  <c r="G244"/>
  <c r="B226"/>
  <c r="M226" s="1"/>
  <c r="G226"/>
  <c r="B215"/>
  <c r="M215" s="1"/>
  <c r="G215"/>
  <c r="C207"/>
  <c r="B207" s="1"/>
  <c r="B197"/>
  <c r="M197" s="1"/>
  <c r="G197"/>
  <c r="C189"/>
  <c r="B189" s="1"/>
  <c r="B179"/>
  <c r="M179" s="1"/>
  <c r="G179"/>
  <c r="C171"/>
  <c r="B171" s="1"/>
  <c r="G154"/>
  <c r="B143"/>
  <c r="M143" s="1"/>
  <c r="G143"/>
  <c r="C135"/>
  <c r="B135" s="1"/>
  <c r="B125"/>
  <c r="M125" s="1"/>
  <c r="G125"/>
  <c r="B118"/>
  <c r="M118" s="1"/>
  <c r="G118"/>
  <c r="B107"/>
  <c r="M107" s="1"/>
  <c r="G107"/>
  <c r="B89"/>
  <c r="M89" s="1"/>
  <c r="G89"/>
  <c r="B64"/>
  <c r="M64" s="1"/>
  <c r="G64"/>
  <c r="B53"/>
  <c r="G53"/>
  <c r="B35"/>
  <c r="G35"/>
  <c r="C27"/>
  <c r="B27" s="1"/>
  <c r="M35" i="6"/>
  <c r="C41" i="4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G46" i="2" l="1"/>
  <c r="C14"/>
  <c r="J14" s="1"/>
  <c r="M53"/>
  <c r="C17"/>
  <c r="J17" s="1"/>
  <c r="C13"/>
  <c r="J13" s="1"/>
  <c r="C10"/>
  <c r="B46"/>
  <c r="B82"/>
  <c r="M82" s="1"/>
  <c r="B100"/>
  <c r="M100" s="1"/>
  <c r="B550"/>
  <c r="M550" s="1"/>
  <c r="B694"/>
  <c r="M694" s="1"/>
  <c r="B262"/>
  <c r="M262" s="1"/>
  <c r="G568"/>
  <c r="G748"/>
  <c r="B730"/>
  <c r="M730" s="1"/>
  <c r="G730"/>
  <c r="B712"/>
  <c r="M712" s="1"/>
  <c r="G712"/>
  <c r="B658"/>
  <c r="M658" s="1"/>
  <c r="G658"/>
  <c r="B586"/>
  <c r="M586" s="1"/>
  <c r="G586"/>
  <c r="B514"/>
  <c r="M514" s="1"/>
  <c r="G514"/>
  <c r="B496"/>
  <c r="M496" s="1"/>
  <c r="G496"/>
  <c r="B478"/>
  <c r="M478" s="1"/>
  <c r="G478"/>
  <c r="B460"/>
  <c r="M460" s="1"/>
  <c r="G460"/>
  <c r="B424"/>
  <c r="M424" s="1"/>
  <c r="G424"/>
  <c r="B388"/>
  <c r="M388" s="1"/>
  <c r="G388"/>
  <c r="B370"/>
  <c r="M370" s="1"/>
  <c r="G370"/>
  <c r="B334"/>
  <c r="M334" s="1"/>
  <c r="G334"/>
  <c r="B316"/>
  <c r="M316" s="1"/>
  <c r="G316"/>
  <c r="B280"/>
  <c r="M280" s="1"/>
  <c r="G280"/>
  <c r="B208"/>
  <c r="M208" s="1"/>
  <c r="G208"/>
  <c r="B190"/>
  <c r="M190" s="1"/>
  <c r="G190"/>
  <c r="B172"/>
  <c r="M172" s="1"/>
  <c r="G172"/>
  <c r="B136"/>
  <c r="M136" s="1"/>
  <c r="G136"/>
  <c r="B28"/>
  <c r="G28"/>
  <c r="M35"/>
  <c r="A1"/>
  <c r="M46" l="1"/>
  <c r="C16"/>
  <c r="J16" s="1"/>
  <c r="M28"/>
  <c r="C721"/>
  <c r="A721"/>
  <c r="C703"/>
  <c r="A703"/>
  <c r="C685"/>
  <c r="A685"/>
  <c r="C667"/>
  <c r="A667"/>
  <c r="C649"/>
  <c r="A649"/>
  <c r="C631"/>
  <c r="A631"/>
  <c r="C613"/>
  <c r="A613"/>
  <c r="C595"/>
  <c r="A595"/>
  <c r="C577"/>
  <c r="A577"/>
  <c r="C559"/>
  <c r="A559"/>
  <c r="C541"/>
  <c r="A541"/>
  <c r="C523"/>
  <c r="A523"/>
  <c r="C505"/>
  <c r="A505"/>
  <c r="C487"/>
  <c r="A487"/>
  <c r="C469"/>
  <c r="A469"/>
  <c r="C451"/>
  <c r="A451"/>
  <c r="C433"/>
  <c r="A433"/>
  <c r="C415"/>
  <c r="A415"/>
  <c r="C397"/>
  <c r="A397"/>
  <c r="C379"/>
  <c r="A379"/>
  <c r="C361"/>
  <c r="A361"/>
  <c r="C343"/>
  <c r="A343"/>
  <c r="C325"/>
  <c r="A325"/>
  <c r="C307"/>
  <c r="A307"/>
  <c r="C289"/>
  <c r="A289"/>
  <c r="C271"/>
  <c r="A271"/>
  <c r="C253"/>
  <c r="A253"/>
  <c r="C235"/>
  <c r="A235"/>
  <c r="C217"/>
  <c r="A217"/>
  <c r="C199"/>
  <c r="A199"/>
  <c r="C181"/>
  <c r="A181"/>
  <c r="C163"/>
  <c r="A163"/>
  <c r="C145"/>
  <c r="A145"/>
  <c r="C127"/>
  <c r="A127"/>
  <c r="C109"/>
  <c r="A109"/>
  <c r="C91"/>
  <c r="A91"/>
  <c r="C73"/>
  <c r="A73"/>
  <c r="C55"/>
  <c r="A55"/>
  <c r="C37"/>
  <c r="A37"/>
  <c r="C19"/>
  <c r="A19"/>
</calcChain>
</file>

<file path=xl/sharedStrings.xml><?xml version="1.0" encoding="utf-8"?>
<sst xmlns="http://schemas.openxmlformats.org/spreadsheetml/2006/main" count="4105" uniqueCount="115">
  <si>
    <t>n(X=xi)</t>
  </si>
  <si>
    <t>N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</si>
  <si>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</si>
  <si>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</si>
  <si>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</si>
  <si>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</si>
  <si>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</si>
  <si>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</si>
  <si>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</si>
  <si>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</si>
  <si>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</si>
  <si>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</si>
  <si>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</si>
  <si>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</si>
  <si>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</si>
  <si>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</si>
  <si>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</si>
  <si>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</si>
  <si>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</si>
  <si>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</si>
  <si>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</si>
  <si>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</si>
  <si>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</si>
  <si>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</si>
  <si>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</si>
  <si>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</si>
  <si>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</si>
  <si>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</si>
  <si>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</si>
  <si>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</si>
  <si>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</si>
  <si>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</si>
  <si>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</si>
  <si>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</si>
  <si>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</si>
  <si>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</si>
  <si>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</si>
  <si>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</si>
  <si>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</si>
  <si>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</si>
  <si>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</si>
  <si>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</si>
  <si>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</si>
  <si>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</si>
  <si>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</si>
  <si>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</si>
  <si>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</si>
  <si>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</si>
  <si>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</si>
  <si>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</si>
  <si>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>№ броска</t>
  </si>
  <si>
    <t>Выполняется 12 бросков монеты</t>
  </si>
  <si>
    <t>Разбивается на</t>
  </si>
  <si>
    <t>если орел, то X=1, иначе X=0</t>
  </si>
  <si>
    <t>а) частоты n(xi)</t>
  </si>
  <si>
    <t>а) xi - значения X</t>
  </si>
  <si>
    <t>а) 6 серий по 2 броска;</t>
  </si>
  <si>
    <t>Если выпадает орел, начисляется 1 балл,</t>
  </si>
  <si>
    <t>если "решка", начисляется 0 баллов</t>
  </si>
  <si>
    <t>Составить эмпирические законы</t>
  </si>
  <si>
    <t>Сравнить с теоретическими.</t>
  </si>
  <si>
    <t>Сравнить M[X] и D[X] с выборочными</t>
  </si>
  <si>
    <t>а) относ. частоты w(xi)</t>
  </si>
  <si>
    <t>б) xi - значения X</t>
  </si>
  <si>
    <t>б) частоты n(xi)</t>
  </si>
  <si>
    <t>б) относ. частоты w(xi)</t>
  </si>
  <si>
    <t>Xср=</t>
  </si>
  <si>
    <t>а) № серии</t>
  </si>
  <si>
    <t>б) № серии</t>
  </si>
  <si>
    <t>б) 3 серии по 4 броска;</t>
  </si>
  <si>
    <t>распределения для а), б)</t>
  </si>
  <si>
    <t>для  а), б)</t>
  </si>
  <si>
    <t>а) 6 выборок по 2 броска в выборке;</t>
  </si>
  <si>
    <t>б) 3 выборки по 4 броска в выборке.</t>
  </si>
  <si>
    <t>DвыбОбщ-DвыбПо2=</t>
  </si>
  <si>
    <t>XсрВыбПо2</t>
  </si>
  <si>
    <t>DвыбПо2</t>
  </si>
  <si>
    <t>Xср12</t>
  </si>
  <si>
    <t>D(12),нсм</t>
  </si>
  <si>
    <t>DвыбОбщ-DвыбПо4=</t>
  </si>
  <si>
    <t>DвыбПо2,несмещ</t>
  </si>
  <si>
    <t>DвыбОбщ-DвыбПо2,несмещ=</t>
  </si>
  <si>
    <t>DвыбОбщ-DвыбПо4,несмещ=</t>
  </si>
  <si>
    <t>DвыбПо4,несмещ</t>
  </si>
  <si>
    <t>xi</t>
  </si>
  <si>
    <t>n12(X=xi)</t>
  </si>
  <si>
    <t>M[x]=</t>
  </si>
  <si>
    <t>Среднее DвыбПо2=</t>
  </si>
  <si>
    <t>Среднее DвыбПо4=</t>
  </si>
  <si>
    <t>Среднее XсрПо2=</t>
  </si>
  <si>
    <t>Среднее XсрПо4=</t>
  </si>
  <si>
    <t>Dвыб=</t>
  </si>
  <si>
    <t>D[X]=</t>
  </si>
  <si>
    <t>XсрВыбПо4</t>
  </si>
  <si>
    <t>DвыбПо4</t>
  </si>
  <si>
    <t>Среднее DвыбПо2несм=</t>
  </si>
  <si>
    <t>Среднее DвыбПо4несм=</t>
  </si>
  <si>
    <t>D[X]-Среднее DвыбПо2=</t>
  </si>
  <si>
    <t>D[X]-Среднее DвыбПо4=</t>
  </si>
  <si>
    <t>D[X]-Среднее DвыбПо2несм=</t>
  </si>
  <si>
    <t>D[X]-Среднее DвыбПо4несм=</t>
  </si>
  <si>
    <t>D[X]-Dвыб=</t>
  </si>
  <si>
    <t>Образец</t>
  </si>
  <si>
    <t>См. Образец</t>
  </si>
  <si>
    <t>Генеральная совокупность состоит из бросков.</t>
  </si>
  <si>
    <t>DвыбПоN=x1*x12**w(1)+…+xN*xN*w(N)-Xср*Xср,</t>
  </si>
  <si>
    <t>XсрВыбПоN=x1*w(1)+…+xN*w(N),</t>
  </si>
  <si>
    <t>Здесь значения N равны а) N=2    б) N=4 (для каждой выборки по 2 и каждой выборки по 4 броска)</t>
  </si>
  <si>
    <t>DвыбПоN,несмещ=(N/(N-1))*DвыбПоN</t>
  </si>
  <si>
    <t>Xср12=(1/12)*(X(1)+X(2)+…+X(12));  D(12)=(1/12)*(X(1)*X(1)+…+X(2)*X(2))-Xср12*Xср12; D(12),нсм=(1/11)*(X(1)*X(1)+…+X(2)*X(2))-Xср12*Xср12</t>
  </si>
  <si>
    <t>?</t>
  </si>
  <si>
    <t>б) № выборки</t>
  </si>
  <si>
    <t>w12(X=xi)</t>
  </si>
  <si>
    <t>а) № выборки</t>
  </si>
  <si>
    <t>Здесь предполагается практически невозможным событие, когда все 12 раз выпала решка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</si>
</sst>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u/>
      <sz val="9"/>
      <color theme="10"/>
      <name val="Arial"/>
      <family val="2"/>
      <charset val="1"/>
    </font>
    <font>
      <u/>
      <sz val="14"/>
      <color theme="10"/>
      <name val="Arial"/>
      <family val="2"/>
      <charset val="1"/>
    </font>
    <font>
      <b/>
      <u/>
      <sz val="14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3" xfId="0" applyNumberFormat="1" applyFont="1" applyBorder="1"/>
    <xf numFmtId="0" fontId="0" fillId="0" borderId="3" xfId="0" applyFont="1" applyBorder="1"/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/>
    <xf numFmtId="0" fontId="7" fillId="0" borderId="7" xfId="0" applyFont="1" applyBorder="1" applyAlignment="1"/>
    <xf numFmtId="0" fontId="7" fillId="0" borderId="6" xfId="0" applyFont="1" applyBorder="1" applyAlignment="1"/>
    <xf numFmtId="0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/>
    <xf numFmtId="0" fontId="7" fillId="2" borderId="2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/>
    <xf numFmtId="0" fontId="7" fillId="0" borderId="6" xfId="0" applyNumberFormat="1" applyFont="1" applyFill="1" applyBorder="1" applyAlignment="1">
      <alignment horizontal="center"/>
    </xf>
    <xf numFmtId="0" fontId="7" fillId="0" borderId="22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23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28" xfId="0" applyFont="1" applyFill="1" applyBorder="1"/>
    <xf numFmtId="0" fontId="7" fillId="0" borderId="7" xfId="0" applyNumberFormat="1" applyFont="1" applyFill="1" applyBorder="1" applyAlignment="1"/>
    <xf numFmtId="0" fontId="7" fillId="0" borderId="27" xfId="0" applyFont="1" applyBorder="1" applyAlignment="1"/>
    <xf numFmtId="0" fontId="10" fillId="0" borderId="27" xfId="0" applyFont="1" applyBorder="1" applyAlignment="1"/>
    <xf numFmtId="0" fontId="7" fillId="0" borderId="27" xfId="0" applyNumberFormat="1" applyFont="1" applyFill="1" applyBorder="1" applyAlignment="1">
      <alignment horizontal="center"/>
    </xf>
    <xf numFmtId="0" fontId="7" fillId="0" borderId="1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/>
    <xf numFmtId="0" fontId="7" fillId="0" borderId="1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/>
    <xf numFmtId="0" fontId="7" fillId="0" borderId="31" xfId="0" applyNumberFormat="1" applyFont="1" applyFill="1" applyBorder="1" applyAlignment="1">
      <alignment horizontal="center"/>
    </xf>
    <xf numFmtId="0" fontId="7" fillId="0" borderId="32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/>
    </xf>
    <xf numFmtId="0" fontId="7" fillId="0" borderId="21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/>
    <xf numFmtId="0" fontId="7" fillId="0" borderId="15" xfId="0" applyNumberFormat="1" applyFont="1" applyFill="1" applyBorder="1" applyAlignment="1"/>
    <xf numFmtId="0" fontId="9" fillId="2" borderId="2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left"/>
    </xf>
    <xf numFmtId="0" fontId="7" fillId="0" borderId="6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left"/>
    </xf>
    <xf numFmtId="0" fontId="7" fillId="0" borderId="12" xfId="0" applyNumberFormat="1" applyFont="1" applyFill="1" applyBorder="1" applyAlignment="1"/>
    <xf numFmtId="0" fontId="7" fillId="0" borderId="20" xfId="0" applyNumberFormat="1" applyFont="1" applyFill="1" applyBorder="1" applyAlignment="1"/>
    <xf numFmtId="0" fontId="10" fillId="0" borderId="8" xfId="0" applyNumberFormat="1" applyFont="1" applyFill="1" applyBorder="1" applyAlignment="1">
      <alignment horizontal="right"/>
    </xf>
    <xf numFmtId="0" fontId="10" fillId="0" borderId="9" xfId="0" applyNumberFormat="1" applyFont="1" applyFill="1" applyBorder="1" applyAlignment="1">
      <alignment horizontal="right"/>
    </xf>
    <xf numFmtId="0" fontId="7" fillId="0" borderId="33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7" fillId="0" borderId="4" xfId="0" applyFont="1" applyBorder="1" applyAlignment="1"/>
    <xf numFmtId="0" fontId="7" fillId="0" borderId="1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26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15" xfId="0" applyNumberFormat="1" applyFont="1" applyFill="1" applyBorder="1" applyAlignment="1">
      <alignment horizontal="left"/>
    </xf>
    <xf numFmtId="0" fontId="7" fillId="0" borderId="31" xfId="0" applyNumberFormat="1" applyFont="1" applyFill="1" applyBorder="1" applyAlignment="1">
      <alignment horizontal="left"/>
    </xf>
    <xf numFmtId="0" fontId="7" fillId="0" borderId="32" xfId="0" applyNumberFormat="1" applyFont="1" applyFill="1" applyBorder="1" applyAlignment="1">
      <alignment horizontal="left"/>
    </xf>
    <xf numFmtId="0" fontId="7" fillId="0" borderId="11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left"/>
    </xf>
    <xf numFmtId="0" fontId="7" fillId="0" borderId="4" xfId="0" applyNumberFormat="1" applyFont="1" applyFill="1" applyBorder="1" applyAlignment="1">
      <alignment horizontal="left"/>
    </xf>
    <xf numFmtId="0" fontId="7" fillId="2" borderId="21" xfId="0" applyNumberFormat="1" applyFont="1" applyFill="1" applyBorder="1" applyAlignment="1">
      <alignment horizontal="left"/>
    </xf>
    <xf numFmtId="0" fontId="7" fillId="2" borderId="22" xfId="0" applyNumberFormat="1" applyFont="1" applyFill="1" applyBorder="1" applyAlignment="1">
      <alignment horizontal="left"/>
    </xf>
    <xf numFmtId="0" fontId="7" fillId="2" borderId="5" xfId="0" applyNumberFormat="1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0" fontId="7" fillId="0" borderId="21" xfId="0" applyNumberFormat="1" applyFont="1" applyFill="1" applyBorder="1" applyAlignment="1">
      <alignment horizontal="left"/>
    </xf>
    <xf numFmtId="0" fontId="7" fillId="0" borderId="22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10" fillId="0" borderId="8" xfId="0" applyNumberFormat="1" applyFont="1" applyFill="1" applyBorder="1" applyAlignment="1">
      <alignment horizontal="left"/>
    </xf>
    <xf numFmtId="0" fontId="10" fillId="0" borderId="9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0" xfId="0" applyNumberFormat="1" applyFont="1" applyFill="1" applyBorder="1" applyAlignment="1">
      <alignment horizontal="left"/>
    </xf>
    <xf numFmtId="0" fontId="7" fillId="0" borderId="27" xfId="0" applyNumberFormat="1" applyFont="1" applyFill="1" applyBorder="1" applyAlignment="1">
      <alignment horizontal="left"/>
    </xf>
    <xf numFmtId="0" fontId="9" fillId="2" borderId="21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2" fillId="0" borderId="0" xfId="1" applyFont="1" applyAlignment="1" applyProtection="1"/>
    <xf numFmtId="0" fontId="7" fillId="0" borderId="27" xfId="0" applyNumberFormat="1" applyFont="1" applyFill="1" applyBorder="1" applyAlignment="1">
      <alignment horizontal="center"/>
    </xf>
    <xf numFmtId="0" fontId="7" fillId="0" borderId="27" xfId="0" applyNumberFormat="1" applyFont="1" applyFill="1" applyBorder="1" applyAlignment="1"/>
    <xf numFmtId="0" fontId="8" fillId="0" borderId="0" xfId="0" applyFont="1"/>
    <xf numFmtId="0" fontId="7" fillId="0" borderId="0" xfId="0" applyFont="1"/>
    <xf numFmtId="0" fontId="7" fillId="0" borderId="27" xfId="0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/>
    <xf numFmtId="0" fontId="7" fillId="2" borderId="22" xfId="0" applyNumberFormat="1" applyFont="1" applyFill="1" applyBorder="1" applyAlignment="1"/>
    <xf numFmtId="0" fontId="7" fillId="2" borderId="5" xfId="0" applyNumberFormat="1" applyFont="1" applyFill="1" applyBorder="1" applyAlignment="1"/>
    <xf numFmtId="0" fontId="7" fillId="2" borderId="4" xfId="0" applyNumberFormat="1" applyFont="1" applyFill="1" applyBorder="1" applyAlignment="1"/>
    <xf numFmtId="0" fontId="7" fillId="2" borderId="6" xfId="0" applyNumberFormat="1" applyFont="1" applyFill="1" applyBorder="1" applyAlignment="1"/>
    <xf numFmtId="0" fontId="7" fillId="2" borderId="23" xfId="0" applyNumberFormat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7" fillId="0" borderId="41" xfId="0" applyNumberFormat="1" applyFont="1" applyFill="1" applyBorder="1" applyAlignment="1">
      <alignment horizontal="center"/>
    </xf>
    <xf numFmtId="0" fontId="7" fillId="0" borderId="37" xfId="0" applyNumberFormat="1" applyFont="1" applyFill="1" applyBorder="1" applyAlignment="1">
      <alignment horizontal="right"/>
    </xf>
    <xf numFmtId="0" fontId="0" fillId="0" borderId="39" xfId="0" applyBorder="1" applyAlignment="1"/>
    <xf numFmtId="0" fontId="7" fillId="0" borderId="42" xfId="0" applyNumberFormat="1" applyFont="1" applyFill="1" applyBorder="1" applyAlignment="1">
      <alignment horizontal="right"/>
    </xf>
    <xf numFmtId="0" fontId="0" fillId="0" borderId="40" xfId="0" applyBorder="1" applyAlignment="1"/>
    <xf numFmtId="0" fontId="7" fillId="2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38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7" xfId="0" applyNumberFormat="1" applyFont="1" applyFill="1" applyBorder="1" applyAlignment="1">
      <alignment horizontal="left"/>
    </xf>
    <xf numFmtId="0" fontId="7" fillId="0" borderId="29" xfId="0" applyNumberFormat="1" applyFont="1" applyFill="1" applyBorder="1" applyAlignment="1">
      <alignment horizontal="left"/>
    </xf>
    <xf numFmtId="0" fontId="7" fillId="0" borderId="30" xfId="0" applyNumberFormat="1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7" fillId="0" borderId="27" xfId="0" applyNumberFormat="1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6" xfId="0" applyFont="1" applyBorder="1" applyAlignment="1"/>
    <xf numFmtId="0" fontId="0" fillId="0" borderId="17" xfId="0" applyBorder="1" applyAlignment="1"/>
    <xf numFmtId="0" fontId="10" fillId="0" borderId="24" xfId="0" applyFont="1" applyBorder="1" applyAlignment="1"/>
    <xf numFmtId="0" fontId="10" fillId="0" borderId="25" xfId="0" applyFont="1" applyBorder="1" applyAlignment="1"/>
    <xf numFmtId="0" fontId="0" fillId="0" borderId="0" xfId="0" applyBorder="1" applyAlignment="1">
      <alignment horizontal="center"/>
    </xf>
    <xf numFmtId="0" fontId="1" fillId="0" borderId="0" xfId="0" applyFont="1" applyAlignment="1"/>
    <xf numFmtId="0" fontId="7" fillId="0" borderId="44" xfId="0" applyNumberFormat="1" applyFont="1" applyFill="1" applyBorder="1" applyAlignment="1">
      <alignment horizontal="center"/>
    </xf>
    <xf numFmtId="0" fontId="7" fillId="0" borderId="43" xfId="0" applyNumberFormat="1" applyFont="1" applyFill="1" applyBorder="1" applyAlignment="1">
      <alignment horizontal="center"/>
    </xf>
    <xf numFmtId="0" fontId="7" fillId="0" borderId="4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6" fillId="0" borderId="13" xfId="0" applyFont="1" applyFill="1" applyBorder="1" applyAlignment="1"/>
    <xf numFmtId="0" fontId="7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1" fillId="0" borderId="8" xfId="0" applyFont="1" applyFill="1" applyBorder="1" applyAlignment="1">
      <alignment horizontal="right"/>
    </xf>
    <xf numFmtId="0" fontId="1" fillId="0" borderId="46" xfId="0" applyFont="1" applyFill="1" applyBorder="1" applyAlignment="1"/>
    <xf numFmtId="0" fontId="4" fillId="0" borderId="7" xfId="0" applyFont="1" applyFill="1" applyBorder="1"/>
    <xf numFmtId="0" fontId="5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3" xfId="0" applyFont="1" applyFill="1" applyBorder="1" applyAlignment="1"/>
    <xf numFmtId="0" fontId="4" fillId="0" borderId="2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left"/>
    </xf>
    <xf numFmtId="0" fontId="6" fillId="0" borderId="2" xfId="0" applyFont="1" applyFill="1" applyBorder="1" applyAlignment="1"/>
    <xf numFmtId="0" fontId="8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2" fillId="0" borderId="2" xfId="0" applyFont="1" applyFill="1" applyBorder="1"/>
    <xf numFmtId="0" fontId="6" fillId="0" borderId="2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0" fillId="0" borderId="23" xfId="0" applyFill="1" applyBorder="1" applyAlignment="1"/>
    <xf numFmtId="0" fontId="0" fillId="0" borderId="5" xfId="0" applyFill="1" applyBorder="1" applyAlignment="1"/>
    <xf numFmtId="0" fontId="12" fillId="0" borderId="0" xfId="1" applyFont="1" applyFill="1" applyAlignment="1" applyProtection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/>
    <xf numFmtId="0" fontId="7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39" xfId="0" applyFill="1" applyBorder="1" applyAlignment="1"/>
    <xf numFmtId="0" fontId="0" fillId="0" borderId="40" xfId="0" applyFill="1" applyBorder="1" applyAlignment="1"/>
    <xf numFmtId="0" fontId="13" fillId="0" borderId="0" xfId="1" applyFont="1" applyFill="1" applyAlignment="1" applyProtection="1"/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B764"/>
  <sheetViews>
    <sheetView tabSelected="1" topLeftCell="A661" zoomScale="90" zoomScaleNormal="90" workbookViewId="0">
      <selection activeCell="C724" sqref="C724:D724"/>
    </sheetView>
  </sheetViews>
  <sheetFormatPr defaultColWidth="37.28515625" defaultRowHeight="18"/>
  <cols>
    <col min="1" max="1" width="24.42578125" style="1" customWidth="1"/>
    <col min="2" max="7" width="7.7109375" style="1" customWidth="1"/>
    <col min="8" max="8" width="8.5703125" style="1" customWidth="1"/>
    <col min="9" max="13" width="7.7109375" style="1" customWidth="1"/>
    <col min="14" max="14" width="9.140625" style="1" customWidth="1"/>
    <col min="15" max="15" width="7.28515625" style="1" customWidth="1"/>
    <col min="16" max="16" width="2.140625" style="1" customWidth="1"/>
    <col min="17" max="17" width="51.85546875" style="1" customWidth="1"/>
    <col min="18" max="1016" width="37.28515625" style="1"/>
    <col min="1017" max="1029" width="11.5703125" customWidth="1"/>
  </cols>
  <sheetData>
    <row r="1" spans="1:17" ht="18.75">
      <c r="A1" s="6" t="str">
        <f>'Название и список группы'!A1</f>
        <v>ИВТ19-3</v>
      </c>
      <c r="B1" s="6"/>
      <c r="C1" s="149"/>
      <c r="D1" s="149"/>
      <c r="E1" s="149"/>
      <c r="F1" s="149"/>
      <c r="G1" s="149"/>
      <c r="H1" s="149"/>
      <c r="I1" s="14"/>
      <c r="J1" s="14"/>
      <c r="K1" s="14"/>
      <c r="L1" s="14"/>
      <c r="M1" s="2"/>
      <c r="N1" s="2"/>
    </row>
    <row r="2" spans="1:17" ht="18.75" thickBot="1">
      <c r="A2" s="164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3" t="s">
        <v>1</v>
      </c>
      <c r="Q2" s="4" t="s">
        <v>51</v>
      </c>
    </row>
    <row r="3" spans="1:17" ht="19.5" thickTop="1">
      <c r="A3" s="168" t="s">
        <v>84</v>
      </c>
      <c r="B3" s="169">
        <v>0</v>
      </c>
      <c r="C3" s="156">
        <v>1</v>
      </c>
      <c r="D3" s="155"/>
      <c r="E3" s="12"/>
      <c r="F3" s="12"/>
      <c r="G3" s="12"/>
      <c r="H3" s="12"/>
      <c r="I3" s="12"/>
      <c r="J3" s="12"/>
      <c r="K3" s="12"/>
      <c r="L3" s="12"/>
      <c r="M3" s="170"/>
      <c r="N3" s="170"/>
      <c r="O3" s="67">
        <f>SUM(O21,O39,O57,O75,O93,O111,O129,O147,O165,O183,O201,O219,O237,O255,O273,O291,O309,O327,O345,O363,O381,O399,O417,O435)+SUM(O453,O471,O489,O507,O525,O543,O561,O579,O597,O615,O633,O651,O669,O687,O705,O723)</f>
        <v>4.0000000000000002E-4</v>
      </c>
      <c r="Q3" s="105" t="s">
        <v>104</v>
      </c>
    </row>
    <row r="4" spans="1:17" ht="19.5" thickBot="1">
      <c r="A4" s="172" t="s">
        <v>0</v>
      </c>
      <c r="B4" s="173">
        <f>SUM(L30,L48,L66,L84,L102,L120,L138,L156,L174,L192,L210,L228,L246,L264,L282,L300,L318,L336,L354,L372,L390,L408,L426,L444)+SUM(L462,L480,L498,L516,L534,L552,L570,L588,L606,L624,L642,L660,L678,L696,L714,L732)</f>
        <v>0</v>
      </c>
      <c r="C4" s="157">
        <f>SUM(M30,M48,M66,M84,M102,M120,M138,M156,M174,M192,M210,M228,M246,M264,M282,M300,M318,M336,M354,M372,M390,M408,M426,M444)+SUM(M462,M480,M498,M516,M534,M552,M570,M588,M606,M624,M642,M660,M678,M696,M714,M732)</f>
        <v>0</v>
      </c>
      <c r="D4" s="213">
        <f>B4+C4</f>
        <v>0</v>
      </c>
      <c r="E4" s="211"/>
      <c r="F4" s="10"/>
      <c r="G4" s="10"/>
      <c r="H4" s="10"/>
      <c r="I4" s="10"/>
      <c r="J4" s="10"/>
      <c r="K4" s="10"/>
      <c r="L4" s="10"/>
      <c r="M4" s="174"/>
      <c r="N4" s="174"/>
      <c r="Q4" s="105" t="s">
        <v>57</v>
      </c>
    </row>
    <row r="5" spans="1:17" ht="19.5" thickTop="1">
      <c r="A5" s="175"/>
      <c r="B5" s="176"/>
      <c r="C5" s="177"/>
      <c r="D5" s="212"/>
      <c r="E5" s="178"/>
      <c r="F5" s="178"/>
      <c r="G5" s="16"/>
      <c r="H5" s="16"/>
      <c r="I5" s="178"/>
      <c r="J5" s="16"/>
      <c r="K5" s="16"/>
      <c r="L5" s="16"/>
      <c r="M5" s="174"/>
      <c r="N5" s="174"/>
      <c r="Q5" s="105" t="s">
        <v>58</v>
      </c>
    </row>
    <row r="6" spans="1:17" ht="18.75">
      <c r="A6" s="179"/>
      <c r="B6" s="180"/>
      <c r="C6" s="100"/>
      <c r="D6" s="16"/>
      <c r="E6" s="16"/>
      <c r="F6" s="16"/>
      <c r="G6" s="16"/>
      <c r="H6" s="16"/>
      <c r="I6" s="16"/>
      <c r="J6" s="16"/>
      <c r="K6" s="16"/>
      <c r="L6" s="16"/>
      <c r="M6" s="174"/>
      <c r="N6" s="181"/>
      <c r="Q6" s="105" t="s">
        <v>52</v>
      </c>
    </row>
    <row r="7" spans="1:17" ht="18.75">
      <c r="A7" s="179"/>
      <c r="B7" s="180"/>
      <c r="C7" s="182"/>
      <c r="D7" s="16"/>
      <c r="E7" s="178"/>
      <c r="F7" s="178"/>
      <c r="G7" s="16"/>
      <c r="H7" s="16"/>
      <c r="I7" s="178"/>
      <c r="J7" s="16"/>
      <c r="K7" s="16"/>
      <c r="L7" s="16"/>
      <c r="M7" s="174"/>
      <c r="N7" s="181"/>
      <c r="Q7" s="105" t="s">
        <v>72</v>
      </c>
    </row>
    <row r="8" spans="1:17" ht="18.75">
      <c r="A8" s="179"/>
      <c r="B8" s="180"/>
      <c r="C8" s="100"/>
      <c r="D8" s="16"/>
      <c r="E8" s="16"/>
      <c r="F8" s="16"/>
      <c r="G8" s="16"/>
      <c r="H8" s="16"/>
      <c r="I8" s="99"/>
      <c r="J8" s="21"/>
      <c r="K8" s="16"/>
      <c r="L8" s="16"/>
      <c r="M8" s="174"/>
      <c r="N8" s="181"/>
      <c r="Q8" s="105" t="s">
        <v>73</v>
      </c>
    </row>
    <row r="9" spans="1:17" ht="18.75">
      <c r="A9" s="179"/>
      <c r="B9" s="180"/>
      <c r="C9" s="100"/>
      <c r="D9" s="16"/>
      <c r="E9" s="16"/>
      <c r="F9" s="99"/>
      <c r="G9" s="16"/>
      <c r="H9" s="16"/>
      <c r="I9" s="99"/>
      <c r="J9" s="21"/>
      <c r="K9" s="16"/>
      <c r="L9" s="16"/>
      <c r="M9" s="174"/>
      <c r="N9" s="181"/>
      <c r="Q9" s="105" t="s">
        <v>59</v>
      </c>
    </row>
    <row r="10" spans="1:17" ht="18.75">
      <c r="A10" s="179" t="s">
        <v>66</v>
      </c>
      <c r="B10" s="180"/>
      <c r="C10" s="100">
        <f>IF(D4=0,0,(B3*B4+C3*C4)/D4)</f>
        <v>0</v>
      </c>
      <c r="D10" s="16"/>
      <c r="E10" s="178"/>
      <c r="F10" s="178"/>
      <c r="G10" s="16"/>
      <c r="H10" s="16"/>
      <c r="I10" s="178" t="s">
        <v>86</v>
      </c>
      <c r="J10" s="16">
        <v>0.5</v>
      </c>
      <c r="K10" s="16"/>
      <c r="L10" s="16"/>
      <c r="M10" s="174"/>
      <c r="N10" s="181"/>
      <c r="Q10" s="105" t="s">
        <v>70</v>
      </c>
    </row>
    <row r="11" spans="1:17" ht="18.75">
      <c r="A11" s="179" t="s">
        <v>89</v>
      </c>
      <c r="B11" s="180"/>
      <c r="C11" s="100">
        <f>IF(O3=0,0,(SUM(B26,B44,B62,B80,B98,B116,B134,B152,B170,B188,B206,B224,B242,B260,B278,B296,B314,B332,B350,B368,B386,B404,B422,B440,B458,B476,B494,B512,B530,B548,B566,B584,B602,B620,B638,B656,B674,B692,B710,B728))/O3)</f>
        <v>0</v>
      </c>
      <c r="D11" s="16"/>
      <c r="E11" s="16"/>
      <c r="F11" s="16"/>
      <c r="G11" s="16"/>
      <c r="H11" s="16"/>
      <c r="I11" s="16" t="s">
        <v>92</v>
      </c>
      <c r="J11" s="16">
        <v>0.25</v>
      </c>
      <c r="K11" s="16"/>
      <c r="L11" s="16"/>
      <c r="M11" s="174"/>
      <c r="N11" s="181"/>
      <c r="Q11" s="105" t="s">
        <v>60</v>
      </c>
    </row>
    <row r="12" spans="1:17" ht="18.75">
      <c r="A12" s="179" t="s">
        <v>90</v>
      </c>
      <c r="B12" s="180"/>
      <c r="C12" s="182">
        <f>IF(O3=0,0,(SUM(B33,B51,B69,B87,B105,B123,B141,B159,B177,B195,B213,B231,B249,B267,B285,B303,B321,B339,B357,B375,B393,B411,B429,B447,B465,B483,B501,B519,B537,B555,B573,B591,B609,B627,B645,B663,B681,B699,B717,B735))/O3)</f>
        <v>0</v>
      </c>
      <c r="D12" s="16"/>
      <c r="E12" s="178"/>
      <c r="F12" s="178"/>
      <c r="G12" s="16"/>
      <c r="H12" s="16"/>
      <c r="I12" s="178"/>
      <c r="J12" s="16"/>
      <c r="K12" s="183"/>
      <c r="L12" s="183"/>
      <c r="M12" s="174"/>
      <c r="N12" s="181"/>
      <c r="Q12" s="105" t="s">
        <v>61</v>
      </c>
    </row>
    <row r="13" spans="1:17" ht="18.75">
      <c r="A13" s="179" t="s">
        <v>91</v>
      </c>
      <c r="B13" s="180"/>
      <c r="C13" s="100">
        <f>IF(D4=0,0,SUMPRODUCT(B3:C3,B3:C3,B4:C4)/D4-C5*C5)</f>
        <v>0</v>
      </c>
      <c r="D13" s="16"/>
      <c r="E13" s="154" t="s">
        <v>101</v>
      </c>
      <c r="F13" s="184"/>
      <c r="G13" s="184"/>
      <c r="H13" s="184"/>
      <c r="I13" s="185"/>
      <c r="J13" s="21">
        <f>J$11-C13</f>
        <v>0.25</v>
      </c>
      <c r="K13" s="11"/>
      <c r="L13" s="11"/>
      <c r="M13" s="174"/>
      <c r="N13" s="181"/>
      <c r="Q13" s="105" t="s">
        <v>71</v>
      </c>
    </row>
    <row r="14" spans="1:17" ht="18.75">
      <c r="A14" s="179" t="s">
        <v>87</v>
      </c>
      <c r="B14" s="180"/>
      <c r="C14" s="100">
        <f>IF(O3=0,0,(SUM(B27,B45,B63,B81,B99,B117,B135,B153,B171,B189,B207,B225,B243,B261,B279,B297,B315,B333,B351,B369,B387,B405,B423,B441,B459,B477,B495,B513,B531,B549,B567,B585,B603,B621,B639,B657,B675,B693,B711,B729))/O3)</f>
        <v>0</v>
      </c>
      <c r="D14" s="16"/>
      <c r="E14" s="154" t="s">
        <v>97</v>
      </c>
      <c r="F14" s="184"/>
      <c r="G14" s="184"/>
      <c r="H14" s="184"/>
      <c r="I14" s="185"/>
      <c r="J14" s="21">
        <f>J$11-C14</f>
        <v>0.25</v>
      </c>
      <c r="K14" s="10"/>
      <c r="L14" s="10"/>
      <c r="M14" s="174"/>
      <c r="N14" s="181"/>
      <c r="Q14" s="105" t="s">
        <v>52</v>
      </c>
    </row>
    <row r="15" spans="1:17" ht="18.75">
      <c r="A15" s="179" t="s">
        <v>88</v>
      </c>
      <c r="B15" s="180"/>
      <c r="C15" s="100">
        <f>IF(O3=0,0,(SUM(B34,B52,B70,B88,B106,B124,B142,B160,B178,B196,B214,B232,B250,B268,B286,B304,B322,B340,B358,B376,B394,B412,B430,B448,B466,B484,B502,B520,B538,B556,B574,B592,B610,B628,B646,B664,B682,B700,B718,B736))/O3)</f>
        <v>0</v>
      </c>
      <c r="D15" s="16"/>
      <c r="E15" s="154" t="s">
        <v>98</v>
      </c>
      <c r="F15" s="184"/>
      <c r="G15" s="184"/>
      <c r="H15" s="184"/>
      <c r="I15" s="185"/>
      <c r="J15" s="21">
        <f>J$11-C15</f>
        <v>0.25</v>
      </c>
      <c r="K15" s="11"/>
      <c r="L15" s="11"/>
      <c r="M15" s="174"/>
      <c r="N15" s="181"/>
      <c r="Q15" s="105" t="s">
        <v>56</v>
      </c>
    </row>
    <row r="16" spans="1:17" ht="18.75">
      <c r="A16" s="179" t="s">
        <v>95</v>
      </c>
      <c r="B16" s="180"/>
      <c r="C16" s="100">
        <f>IF(O3=0,0,(SUM(B28,B46,B64,B82,B100,B118,B136,B154,B172,B190,B208,B226,B244,B262,B280,B298,B316,B334,B352,B370,B388,B406,B424,B442,B460,B478,B496,B514,B532,B550,B568,B586,B604,B622,B640,B658,B676,B694,B712,B730))/O3)</f>
        <v>0</v>
      </c>
      <c r="D16" s="16"/>
      <c r="E16" s="154" t="s">
        <v>99</v>
      </c>
      <c r="F16" s="184"/>
      <c r="G16" s="184"/>
      <c r="H16" s="184"/>
      <c r="I16" s="185"/>
      <c r="J16" s="21">
        <f>J$11-C16</f>
        <v>0.25</v>
      </c>
      <c r="K16" s="10"/>
      <c r="L16" s="10"/>
      <c r="M16" s="174"/>
      <c r="N16" s="181"/>
      <c r="Q16" s="105" t="s">
        <v>69</v>
      </c>
    </row>
    <row r="17" spans="1:17" ht="18.75">
      <c r="A17" s="179" t="s">
        <v>96</v>
      </c>
      <c r="B17" s="180"/>
      <c r="C17" s="101">
        <f>IF(O3=0,0,(SUM(B35,B53,B71,B89,B107,B125,B143,B161,B179,B197,B215,B233,B251,B269,B287,B305,B323,B341,B359,B377,B395,B413,B431,B449,B467,B485,B503,B521,B539,B557,B575,B593,B611,B629,B647,B665,B683,B701,B719,B737))/O3)</f>
        <v>0</v>
      </c>
      <c r="D17" s="10"/>
      <c r="E17" s="154" t="s">
        <v>100</v>
      </c>
      <c r="F17" s="184"/>
      <c r="G17" s="184"/>
      <c r="H17" s="184"/>
      <c r="I17" s="185"/>
      <c r="J17" s="21">
        <f>J$11-C17</f>
        <v>0.25</v>
      </c>
      <c r="K17" s="10"/>
      <c r="L17" s="10"/>
      <c r="M17" s="174"/>
      <c r="N17" s="181"/>
      <c r="Q17" s="102" t="s">
        <v>103</v>
      </c>
    </row>
    <row r="18" spans="1:17" ht="18.75">
      <c r="A18" s="6"/>
      <c r="B18" s="6"/>
      <c r="C18" s="6"/>
    </row>
    <row r="19" spans="1:17" ht="18.75">
      <c r="A19" s="5" t="str">
        <f>'Название и список группы'!A2</f>
        <v>Ахаррам</v>
      </c>
      <c r="B19" s="5"/>
      <c r="C19" s="135" t="str">
        <f>'Название и список группы'!B2</f>
        <v>Юнесс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7" ht="18.75" thickBot="1">
      <c r="A20" s="145" t="s">
        <v>50</v>
      </c>
      <c r="B20" s="146"/>
      <c r="C20" s="17">
        <v>1</v>
      </c>
      <c r="D20" s="15">
        <v>2</v>
      </c>
      <c r="E20" s="15">
        <v>3</v>
      </c>
      <c r="F20" s="15">
        <v>4</v>
      </c>
      <c r="G20" s="15">
        <v>5</v>
      </c>
      <c r="H20" s="15">
        <v>6</v>
      </c>
      <c r="I20" s="15">
        <v>7</v>
      </c>
      <c r="J20" s="15">
        <v>8</v>
      </c>
      <c r="K20" s="15">
        <v>9</v>
      </c>
      <c r="L20" s="15">
        <v>10</v>
      </c>
      <c r="M20" s="15">
        <v>11</v>
      </c>
      <c r="N20" s="15">
        <v>12</v>
      </c>
      <c r="O20" s="3" t="s">
        <v>1</v>
      </c>
      <c r="Q20" s="4" t="str">
        <f>Q$2</f>
        <v>Выполняется 12 бросков монеты</v>
      </c>
    </row>
    <row r="21" spans="1:17" ht="19.5" thickTop="1" thickBot="1">
      <c r="A21" s="147" t="s">
        <v>53</v>
      </c>
      <c r="B21" s="148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4"/>
      <c r="N21" s="35"/>
      <c r="O21" s="68">
        <f>IF(SUM(C21:N21)&gt;0,1,10^(-5))</f>
        <v>1.0000000000000001E-5</v>
      </c>
      <c r="Q21" s="106" t="str">
        <f>Q$3</f>
        <v>Генеральная совокупность состоит из бросков.</v>
      </c>
    </row>
    <row r="22" spans="1:17" ht="19.5" thickTop="1" thickBot="1">
      <c r="A22" s="37" t="s">
        <v>113</v>
      </c>
      <c r="B22" s="38"/>
      <c r="C22" s="140">
        <v>1</v>
      </c>
      <c r="D22" s="140"/>
      <c r="E22" s="141">
        <v>2</v>
      </c>
      <c r="F22" s="142"/>
      <c r="G22" s="141">
        <v>3</v>
      </c>
      <c r="H22" s="142"/>
      <c r="I22" s="141">
        <v>4</v>
      </c>
      <c r="J22" s="142"/>
      <c r="K22" s="141">
        <v>5</v>
      </c>
      <c r="L22" s="142"/>
      <c r="M22" s="143">
        <v>6</v>
      </c>
      <c r="N22" s="144"/>
      <c r="Q22" s="106" t="str">
        <f>Q$4</f>
        <v>Если выпадает орел, начисляется 1 балл,</v>
      </c>
    </row>
    <row r="23" spans="1:17">
      <c r="A23" s="19" t="s">
        <v>55</v>
      </c>
      <c r="B23" s="40"/>
      <c r="C23" s="45">
        <v>0</v>
      </c>
      <c r="D23" s="46">
        <v>1</v>
      </c>
      <c r="E23" s="42">
        <v>0</v>
      </c>
      <c r="F23" s="40">
        <v>1</v>
      </c>
      <c r="G23" s="45">
        <v>0</v>
      </c>
      <c r="H23" s="46">
        <v>1</v>
      </c>
      <c r="I23" s="42">
        <v>0</v>
      </c>
      <c r="J23" s="40">
        <v>1</v>
      </c>
      <c r="K23" s="45">
        <v>0</v>
      </c>
      <c r="L23" s="46">
        <v>1</v>
      </c>
      <c r="M23" s="50">
        <v>0</v>
      </c>
      <c r="N23" s="36">
        <v>1</v>
      </c>
      <c r="Q23" s="106" t="str">
        <f>Q$5</f>
        <v>если "решка", начисляется 0 баллов</v>
      </c>
    </row>
    <row r="24" spans="1:17">
      <c r="A24" s="18" t="s">
        <v>54</v>
      </c>
      <c r="B24" s="41"/>
      <c r="C24" s="47"/>
      <c r="D24" s="26"/>
      <c r="E24" s="43"/>
      <c r="F24" s="49"/>
      <c r="G24" s="47"/>
      <c r="H24" s="26"/>
      <c r="I24" s="43"/>
      <c r="J24" s="49"/>
      <c r="K24" s="47"/>
      <c r="L24" s="26"/>
      <c r="M24" s="43"/>
      <c r="N24" s="23"/>
      <c r="Q24" s="106" t="str">
        <f>Q$6</f>
        <v>Разбивается на</v>
      </c>
    </row>
    <row r="25" spans="1:17" ht="18.75" thickBot="1">
      <c r="A25" s="18" t="s">
        <v>62</v>
      </c>
      <c r="B25" s="41"/>
      <c r="C25" s="108" t="s">
        <v>110</v>
      </c>
      <c r="D25" s="109" t="s">
        <v>110</v>
      </c>
      <c r="E25" s="110" t="s">
        <v>110</v>
      </c>
      <c r="F25" s="111" t="s">
        <v>110</v>
      </c>
      <c r="G25" s="108" t="s">
        <v>110</v>
      </c>
      <c r="H25" s="109" t="s">
        <v>110</v>
      </c>
      <c r="I25" s="110" t="s">
        <v>110</v>
      </c>
      <c r="J25" s="111" t="s">
        <v>110</v>
      </c>
      <c r="K25" s="108" t="s">
        <v>110</v>
      </c>
      <c r="L25" s="109" t="s">
        <v>110</v>
      </c>
      <c r="M25" s="110" t="s">
        <v>110</v>
      </c>
      <c r="N25" s="112" t="s">
        <v>110</v>
      </c>
      <c r="Q25" s="106" t="str">
        <f>Q$7</f>
        <v>а) 6 выборок по 2 броска в выборке;</v>
      </c>
    </row>
    <row r="26" spans="1:17" ht="18.75" thickTop="1">
      <c r="A26" s="18" t="s">
        <v>75</v>
      </c>
      <c r="B26" s="88" t="s">
        <v>110</v>
      </c>
      <c r="C26" s="120" t="s">
        <v>110</v>
      </c>
      <c r="D26" s="121"/>
      <c r="E26" s="120" t="s">
        <v>110</v>
      </c>
      <c r="F26" s="121"/>
      <c r="G26" s="120" t="s">
        <v>110</v>
      </c>
      <c r="H26" s="121"/>
      <c r="I26" s="120" t="s">
        <v>110</v>
      </c>
      <c r="J26" s="121"/>
      <c r="K26" s="120" t="s">
        <v>110</v>
      </c>
      <c r="L26" s="121"/>
      <c r="M26" s="113" t="s">
        <v>110</v>
      </c>
      <c r="N26" s="61" t="s">
        <v>77</v>
      </c>
      <c r="O26" s="69">
        <f>SUM(C21:N21)/12</f>
        <v>0</v>
      </c>
      <c r="Q26" s="106" t="str">
        <f>Q$8</f>
        <v>б) 3 выборки по 4 броска в выборке.</v>
      </c>
    </row>
    <row r="27" spans="1:17" ht="18.75" thickBot="1">
      <c r="A27" s="18" t="s">
        <v>76</v>
      </c>
      <c r="B27" s="111" t="s">
        <v>110</v>
      </c>
      <c r="C27" s="120" t="s">
        <v>110</v>
      </c>
      <c r="D27" s="121"/>
      <c r="E27" s="120" t="s">
        <v>110</v>
      </c>
      <c r="F27" s="121"/>
      <c r="G27" s="120" t="s">
        <v>110</v>
      </c>
      <c r="H27" s="121"/>
      <c r="I27" s="120" t="s">
        <v>110</v>
      </c>
      <c r="J27" s="121"/>
      <c r="K27" s="120" t="s">
        <v>110</v>
      </c>
      <c r="L27" s="121"/>
      <c r="M27" s="113" t="s">
        <v>110</v>
      </c>
      <c r="N27" s="62" t="s">
        <v>78</v>
      </c>
      <c r="O27" s="70">
        <f>(12/11)*SUMPRODUCT(C21:N21,C21:N21)/12-O26*O26</f>
        <v>0</v>
      </c>
      <c r="Q27" s="106" t="str">
        <f>Q$9</f>
        <v>Составить эмпирические законы</v>
      </c>
    </row>
    <row r="28" spans="1:17" ht="19.5" thickTop="1" thickBot="1">
      <c r="A28" s="20" t="s">
        <v>80</v>
      </c>
      <c r="B28" s="112" t="s">
        <v>110</v>
      </c>
      <c r="C28" s="27"/>
      <c r="D28" s="27"/>
      <c r="E28" s="27"/>
      <c r="F28" s="57" t="s">
        <v>74</v>
      </c>
      <c r="G28" s="58" t="e">
        <f>O27-B27</f>
        <v>#VALUE!</v>
      </c>
      <c r="H28" s="28"/>
      <c r="I28" s="28"/>
      <c r="J28" s="28"/>
      <c r="K28" s="28"/>
      <c r="L28" s="57" t="s">
        <v>81</v>
      </c>
      <c r="M28" s="59" t="e">
        <f>O27-B28</f>
        <v>#VALUE!</v>
      </c>
      <c r="N28" s="60"/>
      <c r="Q28" s="106" t="str">
        <f>Q$10</f>
        <v>распределения для а), б)</v>
      </c>
    </row>
    <row r="29" spans="1:17" ht="19.5" thickTop="1" thickBot="1">
      <c r="A29" s="37" t="s">
        <v>111</v>
      </c>
      <c r="B29" s="39"/>
      <c r="C29" s="132">
        <v>1</v>
      </c>
      <c r="D29" s="132"/>
      <c r="E29" s="133">
        <v>2</v>
      </c>
      <c r="F29" s="134"/>
      <c r="G29" s="133">
        <v>3</v>
      </c>
      <c r="H29" s="134"/>
      <c r="I29" s="115"/>
      <c r="J29" s="122" t="s">
        <v>84</v>
      </c>
      <c r="K29" s="123"/>
      <c r="L29" s="103">
        <v>0</v>
      </c>
      <c r="M29" s="63">
        <v>1</v>
      </c>
      <c r="N29" s="39"/>
      <c r="Q29" s="106" t="str">
        <f>Q$11</f>
        <v>Сравнить с теоретическими.</v>
      </c>
    </row>
    <row r="30" spans="1:17" ht="18.75" thickBot="1">
      <c r="A30" s="19" t="s">
        <v>63</v>
      </c>
      <c r="B30" s="51"/>
      <c r="C30" s="45">
        <v>0</v>
      </c>
      <c r="D30" s="46">
        <v>1</v>
      </c>
      <c r="E30" s="42">
        <v>0</v>
      </c>
      <c r="F30" s="40">
        <v>1</v>
      </c>
      <c r="G30" s="45">
        <v>0</v>
      </c>
      <c r="H30" s="46">
        <v>1</v>
      </c>
      <c r="I30" s="31"/>
      <c r="J30" s="116" t="s">
        <v>85</v>
      </c>
      <c r="K30" s="117"/>
      <c r="L30" s="152">
        <f>IF(O21&lt;1,0,12-SUM(C21:N21))</f>
        <v>0</v>
      </c>
      <c r="M30" s="42">
        <f>IF(O21&lt;1,0,SUM(C21:N21))</f>
        <v>0</v>
      </c>
      <c r="N30" s="24"/>
      <c r="Q30" s="106" t="str">
        <f>Q$12</f>
        <v>Сравнить M[X] и D[X] с выборочными</v>
      </c>
    </row>
    <row r="31" spans="1:17" ht="19.5" thickTop="1" thickBot="1">
      <c r="A31" s="18" t="s">
        <v>64</v>
      </c>
      <c r="B31" s="41"/>
      <c r="C31" s="47"/>
      <c r="D31" s="26"/>
      <c r="E31" s="43"/>
      <c r="F31" s="49"/>
      <c r="G31" s="52"/>
      <c r="H31" s="26"/>
      <c r="I31" s="31"/>
      <c r="J31" s="118" t="s">
        <v>112</v>
      </c>
      <c r="K31" s="119"/>
      <c r="L31" s="153">
        <f>IF(O21&lt;1,0,L30/12)</f>
        <v>0</v>
      </c>
      <c r="M31" s="151">
        <f>IF(O21&lt;1,0,M30/12)</f>
        <v>0</v>
      </c>
      <c r="N31" s="22"/>
      <c r="Q31" s="106" t="str">
        <f>Q$13</f>
        <v>для  а), б)</v>
      </c>
    </row>
    <row r="32" spans="1:17" ht="19.5" thickTop="1" thickBot="1">
      <c r="A32" s="18" t="s">
        <v>65</v>
      </c>
      <c r="B32" s="66"/>
      <c r="C32" s="108" t="s">
        <v>110</v>
      </c>
      <c r="D32" s="109" t="s">
        <v>110</v>
      </c>
      <c r="E32" s="110" t="s">
        <v>110</v>
      </c>
      <c r="F32" s="111" t="s">
        <v>110</v>
      </c>
      <c r="G32" s="108" t="s">
        <v>110</v>
      </c>
      <c r="H32" s="109" t="s">
        <v>110</v>
      </c>
      <c r="I32" s="42"/>
      <c r="J32" s="24"/>
      <c r="K32" s="24"/>
      <c r="L32" s="24"/>
      <c r="M32" s="21"/>
      <c r="N32" s="28"/>
      <c r="Q32" s="106" t="str">
        <f>Q$14</f>
        <v>Разбивается на</v>
      </c>
    </row>
    <row r="33" spans="1:17" ht="18.75" thickTop="1">
      <c r="A33" s="18" t="s">
        <v>93</v>
      </c>
      <c r="B33" s="88" t="s">
        <v>110</v>
      </c>
      <c r="C33" s="120" t="s">
        <v>110</v>
      </c>
      <c r="D33" s="121"/>
      <c r="E33" s="120" t="s">
        <v>110</v>
      </c>
      <c r="F33" s="121"/>
      <c r="G33" s="120" t="s">
        <v>110</v>
      </c>
      <c r="H33" s="121"/>
      <c r="I33" s="25"/>
      <c r="J33" s="21"/>
      <c r="K33" s="21"/>
      <c r="L33" s="21"/>
      <c r="M33" s="30"/>
      <c r="N33" s="61" t="s">
        <v>77</v>
      </c>
      <c r="O33" s="69">
        <f>SUM(C21:N21)/12</f>
        <v>0</v>
      </c>
      <c r="Q33" s="106" t="str">
        <f>Q$15</f>
        <v>а) 6 серий по 2 броска;</v>
      </c>
    </row>
    <row r="34" spans="1:17" ht="18.75" thickBot="1">
      <c r="A34" s="18" t="s">
        <v>94</v>
      </c>
      <c r="B34" s="111" t="s">
        <v>110</v>
      </c>
      <c r="C34" s="120" t="s">
        <v>110</v>
      </c>
      <c r="D34" s="121"/>
      <c r="E34" s="120" t="s">
        <v>110</v>
      </c>
      <c r="F34" s="121"/>
      <c r="G34" s="120" t="s">
        <v>110</v>
      </c>
      <c r="H34" s="121"/>
      <c r="I34" s="25"/>
      <c r="J34" s="21"/>
      <c r="K34" s="21"/>
      <c r="L34" s="21"/>
      <c r="M34" s="30"/>
      <c r="N34" s="62" t="s">
        <v>78</v>
      </c>
      <c r="O34" s="70">
        <f>(12/11)*SUMPRODUCT(C21:N21,C21:N21)/12-O26*O26</f>
        <v>0</v>
      </c>
      <c r="Q34" s="106" t="str">
        <f>Q$16</f>
        <v>б) 3 серии по 4 броска;</v>
      </c>
    </row>
    <row r="35" spans="1:17" ht="18.75" thickTop="1">
      <c r="A35" s="65" t="s">
        <v>83</v>
      </c>
      <c r="B35" s="112" t="s">
        <v>110</v>
      </c>
      <c r="C35" s="44"/>
      <c r="D35" s="22"/>
      <c r="E35" s="22"/>
      <c r="F35" s="54" t="s">
        <v>79</v>
      </c>
      <c r="G35" s="55" t="e">
        <f>O34-B34</f>
        <v>#VALUE!</v>
      </c>
      <c r="H35" s="21"/>
      <c r="I35" s="21"/>
      <c r="J35" s="21"/>
      <c r="K35" s="21"/>
      <c r="L35" s="54" t="s">
        <v>82</v>
      </c>
      <c r="M35" s="55" t="e">
        <f>O34-B35</f>
        <v>#VALUE!</v>
      </c>
      <c r="N35" s="36"/>
      <c r="Q35" s="102" t="str">
        <f>Q$17</f>
        <v>См. Образец</v>
      </c>
    </row>
    <row r="36" spans="1:17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7" ht="18.75">
      <c r="A37" s="5" t="str">
        <f>'Название и список группы'!A3</f>
        <v>Дауд</v>
      </c>
      <c r="B37" s="5"/>
      <c r="C37" s="135" t="str">
        <f>'Название и список группы'!B3</f>
        <v>Мохамед Оссама Мохамед Абдраббу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</row>
    <row r="38" spans="1:17" ht="18.75" thickBot="1">
      <c r="A38" s="145" t="s">
        <v>50</v>
      </c>
      <c r="B38" s="146"/>
      <c r="C38" s="17">
        <v>1</v>
      </c>
      <c r="D38" s="15">
        <v>2</v>
      </c>
      <c r="E38" s="15">
        <v>3</v>
      </c>
      <c r="F38" s="15">
        <v>4</v>
      </c>
      <c r="G38" s="15">
        <v>5</v>
      </c>
      <c r="H38" s="15">
        <v>6</v>
      </c>
      <c r="I38" s="15">
        <v>7</v>
      </c>
      <c r="J38" s="15">
        <v>8</v>
      </c>
      <c r="K38" s="15">
        <v>9</v>
      </c>
      <c r="L38" s="15">
        <v>10</v>
      </c>
      <c r="M38" s="15">
        <v>11</v>
      </c>
      <c r="N38" s="15">
        <v>12</v>
      </c>
      <c r="O38" s="3" t="s">
        <v>1</v>
      </c>
      <c r="Q38" s="4" t="str">
        <f>Q$2</f>
        <v>Выполняется 12 бросков монеты</v>
      </c>
    </row>
    <row r="39" spans="1:17" ht="19.5" thickTop="1" thickBot="1">
      <c r="A39" s="147" t="s">
        <v>53</v>
      </c>
      <c r="B39" s="148"/>
      <c r="C39" s="32"/>
      <c r="D39" s="33"/>
      <c r="E39" s="33"/>
      <c r="F39" s="33"/>
      <c r="G39" s="33"/>
      <c r="H39" s="33"/>
      <c r="I39" s="33"/>
      <c r="J39" s="33"/>
      <c r="K39" s="33"/>
      <c r="L39" s="33"/>
      <c r="M39" s="34"/>
      <c r="N39" s="35"/>
      <c r="O39" s="68">
        <f>IF(SUM(C39:N39)&gt;0,1,10^(-5))</f>
        <v>1.0000000000000001E-5</v>
      </c>
      <c r="Q39" s="106" t="str">
        <f>Q$3</f>
        <v>Генеральная совокупность состоит из бросков.</v>
      </c>
    </row>
    <row r="40" spans="1:17" ht="19.5" thickTop="1" thickBot="1">
      <c r="A40" s="37" t="s">
        <v>113</v>
      </c>
      <c r="B40" s="38"/>
      <c r="C40" s="140">
        <v>1</v>
      </c>
      <c r="D40" s="140"/>
      <c r="E40" s="141">
        <v>2</v>
      </c>
      <c r="F40" s="142"/>
      <c r="G40" s="141">
        <v>3</v>
      </c>
      <c r="H40" s="142"/>
      <c r="I40" s="141">
        <v>4</v>
      </c>
      <c r="J40" s="142"/>
      <c r="K40" s="141">
        <v>5</v>
      </c>
      <c r="L40" s="142"/>
      <c r="M40" s="143">
        <v>6</v>
      </c>
      <c r="N40" s="144"/>
      <c r="Q40" s="106" t="str">
        <f>Q$4</f>
        <v>Если выпадает орел, начисляется 1 балл,</v>
      </c>
    </row>
    <row r="41" spans="1:17">
      <c r="A41" s="19" t="s">
        <v>55</v>
      </c>
      <c r="B41" s="40"/>
      <c r="C41" s="45">
        <v>0</v>
      </c>
      <c r="D41" s="46">
        <v>1</v>
      </c>
      <c r="E41" s="42">
        <v>0</v>
      </c>
      <c r="F41" s="40">
        <v>1</v>
      </c>
      <c r="G41" s="45">
        <v>0</v>
      </c>
      <c r="H41" s="46">
        <v>1</v>
      </c>
      <c r="I41" s="42">
        <v>0</v>
      </c>
      <c r="J41" s="40">
        <v>1</v>
      </c>
      <c r="K41" s="45">
        <v>0</v>
      </c>
      <c r="L41" s="46">
        <v>1</v>
      </c>
      <c r="M41" s="50">
        <v>0</v>
      </c>
      <c r="N41" s="36">
        <v>1</v>
      </c>
      <c r="Q41" s="106" t="str">
        <f>Q$5</f>
        <v>если "решка", начисляется 0 баллов</v>
      </c>
    </row>
    <row r="42" spans="1:17">
      <c r="A42" s="18" t="s">
        <v>54</v>
      </c>
      <c r="B42" s="41"/>
      <c r="C42" s="47"/>
      <c r="D42" s="26"/>
      <c r="E42" s="43"/>
      <c r="F42" s="49"/>
      <c r="G42" s="47"/>
      <c r="H42" s="26"/>
      <c r="I42" s="43"/>
      <c r="J42" s="49"/>
      <c r="K42" s="47"/>
      <c r="L42" s="26"/>
      <c r="M42" s="43"/>
      <c r="N42" s="23"/>
      <c r="Q42" s="106" t="str">
        <f>Q$6</f>
        <v>Разбивается на</v>
      </c>
    </row>
    <row r="43" spans="1:17" ht="18.75" thickBot="1">
      <c r="A43" s="18" t="s">
        <v>62</v>
      </c>
      <c r="B43" s="41"/>
      <c r="C43" s="108" t="s">
        <v>110</v>
      </c>
      <c r="D43" s="109" t="s">
        <v>110</v>
      </c>
      <c r="E43" s="110" t="s">
        <v>110</v>
      </c>
      <c r="F43" s="111" t="s">
        <v>110</v>
      </c>
      <c r="G43" s="108" t="s">
        <v>110</v>
      </c>
      <c r="H43" s="109" t="s">
        <v>110</v>
      </c>
      <c r="I43" s="110" t="s">
        <v>110</v>
      </c>
      <c r="J43" s="111" t="s">
        <v>110</v>
      </c>
      <c r="K43" s="108" t="s">
        <v>110</v>
      </c>
      <c r="L43" s="109" t="s">
        <v>110</v>
      </c>
      <c r="M43" s="110" t="s">
        <v>110</v>
      </c>
      <c r="N43" s="112" t="s">
        <v>110</v>
      </c>
      <c r="Q43" s="106" t="str">
        <f>Q$7</f>
        <v>а) 6 выборок по 2 броска в выборке;</v>
      </c>
    </row>
    <row r="44" spans="1:17" ht="18.75" thickTop="1">
      <c r="A44" s="18" t="s">
        <v>75</v>
      </c>
      <c r="B44" s="88" t="s">
        <v>110</v>
      </c>
      <c r="C44" s="120" t="s">
        <v>110</v>
      </c>
      <c r="D44" s="121"/>
      <c r="E44" s="120" t="s">
        <v>110</v>
      </c>
      <c r="F44" s="121"/>
      <c r="G44" s="120" t="s">
        <v>110</v>
      </c>
      <c r="H44" s="121"/>
      <c r="I44" s="120" t="s">
        <v>110</v>
      </c>
      <c r="J44" s="121"/>
      <c r="K44" s="120" t="s">
        <v>110</v>
      </c>
      <c r="L44" s="121"/>
      <c r="M44" s="113" t="s">
        <v>110</v>
      </c>
      <c r="N44" s="61" t="s">
        <v>77</v>
      </c>
      <c r="O44" s="69">
        <f>SUM(C39:N39)/12</f>
        <v>0</v>
      </c>
      <c r="Q44" s="106" t="str">
        <f>Q$8</f>
        <v>б) 3 выборки по 4 броска в выборке.</v>
      </c>
    </row>
    <row r="45" spans="1:17" ht="18.75" thickBot="1">
      <c r="A45" s="18" t="s">
        <v>76</v>
      </c>
      <c r="B45" s="111" t="s">
        <v>110</v>
      </c>
      <c r="C45" s="120" t="s">
        <v>110</v>
      </c>
      <c r="D45" s="121"/>
      <c r="E45" s="120" t="s">
        <v>110</v>
      </c>
      <c r="F45" s="121"/>
      <c r="G45" s="120" t="s">
        <v>110</v>
      </c>
      <c r="H45" s="121"/>
      <c r="I45" s="120" t="s">
        <v>110</v>
      </c>
      <c r="J45" s="121"/>
      <c r="K45" s="120" t="s">
        <v>110</v>
      </c>
      <c r="L45" s="121"/>
      <c r="M45" s="113" t="s">
        <v>110</v>
      </c>
      <c r="N45" s="62" t="s">
        <v>78</v>
      </c>
      <c r="O45" s="70">
        <f>(12/11)*SUMPRODUCT(C39:N39,C39:N39)/12-O44*O44</f>
        <v>0</v>
      </c>
      <c r="Q45" s="106" t="str">
        <f>Q$9</f>
        <v>Составить эмпирические законы</v>
      </c>
    </row>
    <row r="46" spans="1:17" ht="19.5" thickTop="1" thickBot="1">
      <c r="A46" s="20" t="s">
        <v>80</v>
      </c>
      <c r="B46" s="112" t="s">
        <v>110</v>
      </c>
      <c r="C46" s="27"/>
      <c r="D46" s="27"/>
      <c r="E46" s="27"/>
      <c r="F46" s="57" t="s">
        <v>74</v>
      </c>
      <c r="G46" s="58" t="e">
        <f>O45-B45</f>
        <v>#VALUE!</v>
      </c>
      <c r="H46" s="28"/>
      <c r="I46" s="28"/>
      <c r="J46" s="28"/>
      <c r="K46" s="28"/>
      <c r="L46" s="57" t="s">
        <v>81</v>
      </c>
      <c r="M46" s="59" t="e">
        <f>O45-B46</f>
        <v>#VALUE!</v>
      </c>
      <c r="N46" s="60"/>
      <c r="Q46" s="106" t="str">
        <f>Q$10</f>
        <v>распределения для а), б)</v>
      </c>
    </row>
    <row r="47" spans="1:17" ht="19.5" thickTop="1" thickBot="1">
      <c r="A47" s="37" t="s">
        <v>111</v>
      </c>
      <c r="B47" s="103"/>
      <c r="C47" s="132">
        <v>1</v>
      </c>
      <c r="D47" s="132"/>
      <c r="E47" s="133">
        <v>2</v>
      </c>
      <c r="F47" s="134"/>
      <c r="G47" s="133">
        <v>3</v>
      </c>
      <c r="H47" s="134"/>
      <c r="I47" s="115"/>
      <c r="J47" s="122" t="s">
        <v>84</v>
      </c>
      <c r="K47" s="123"/>
      <c r="L47" s="103">
        <v>0</v>
      </c>
      <c r="M47" s="63">
        <v>1</v>
      </c>
      <c r="N47" s="103"/>
      <c r="Q47" s="106" t="str">
        <f>Q$11</f>
        <v>Сравнить с теоретическими.</v>
      </c>
    </row>
    <row r="48" spans="1:17" ht="18.75" thickBot="1">
      <c r="A48" s="19" t="s">
        <v>63</v>
      </c>
      <c r="B48" s="51"/>
      <c r="C48" s="45">
        <v>0</v>
      </c>
      <c r="D48" s="46">
        <v>1</v>
      </c>
      <c r="E48" s="42">
        <v>0</v>
      </c>
      <c r="F48" s="40">
        <v>1</v>
      </c>
      <c r="G48" s="45">
        <v>0</v>
      </c>
      <c r="H48" s="46">
        <v>1</v>
      </c>
      <c r="I48" s="31"/>
      <c r="J48" s="116" t="s">
        <v>85</v>
      </c>
      <c r="K48" s="117"/>
      <c r="L48" s="64">
        <f>IF(O39&lt;1,0,12-SUM(C39:N39))</f>
        <v>0</v>
      </c>
      <c r="M48" s="42">
        <f>IF(O39&lt;1,0,SUM(C39:N39))</f>
        <v>0</v>
      </c>
      <c r="N48" s="24"/>
      <c r="Q48" s="106" t="str">
        <f>Q$12</f>
        <v>Сравнить M[X] и D[X] с выборочными</v>
      </c>
    </row>
    <row r="49" spans="1:17" ht="19.5" thickTop="1" thickBot="1">
      <c r="A49" s="18" t="s">
        <v>64</v>
      </c>
      <c r="B49" s="41"/>
      <c r="C49" s="47"/>
      <c r="D49" s="26"/>
      <c r="E49" s="43"/>
      <c r="F49" s="49"/>
      <c r="G49" s="52"/>
      <c r="H49" s="26"/>
      <c r="I49" s="31"/>
      <c r="J49" s="118" t="s">
        <v>112</v>
      </c>
      <c r="K49" s="119"/>
      <c r="L49" s="114">
        <f>IF(O39&lt;1,0,L48/12)</f>
        <v>0</v>
      </c>
      <c r="M49" s="114">
        <f>IF(O39&lt;1,0,M48/12)</f>
        <v>0</v>
      </c>
      <c r="N49" s="22"/>
      <c r="Q49" s="106" t="str">
        <f>Q$13</f>
        <v>для  а), б)</v>
      </c>
    </row>
    <row r="50" spans="1:17" ht="19.5" thickTop="1" thickBot="1">
      <c r="A50" s="18" t="s">
        <v>65</v>
      </c>
      <c r="B50" s="66"/>
      <c r="C50" s="108" t="s">
        <v>110</v>
      </c>
      <c r="D50" s="109" t="s">
        <v>110</v>
      </c>
      <c r="E50" s="110" t="s">
        <v>110</v>
      </c>
      <c r="F50" s="111" t="s">
        <v>110</v>
      </c>
      <c r="G50" s="108" t="s">
        <v>110</v>
      </c>
      <c r="H50" s="109" t="s">
        <v>110</v>
      </c>
      <c r="I50" s="42"/>
      <c r="J50" s="24"/>
      <c r="K50" s="24"/>
      <c r="L50" s="24"/>
      <c r="M50" s="21"/>
      <c r="N50" s="28"/>
      <c r="Q50" s="106" t="str">
        <f>Q$14</f>
        <v>Разбивается на</v>
      </c>
    </row>
    <row r="51" spans="1:17" ht="18.75" thickTop="1">
      <c r="A51" s="18" t="s">
        <v>93</v>
      </c>
      <c r="B51" s="88" t="s">
        <v>110</v>
      </c>
      <c r="C51" s="120" t="s">
        <v>110</v>
      </c>
      <c r="D51" s="121"/>
      <c r="E51" s="120" t="s">
        <v>110</v>
      </c>
      <c r="F51" s="121"/>
      <c r="G51" s="120" t="s">
        <v>110</v>
      </c>
      <c r="H51" s="121"/>
      <c r="I51" s="25"/>
      <c r="J51" s="21"/>
      <c r="K51" s="21"/>
      <c r="L51" s="21"/>
      <c r="M51" s="30"/>
      <c r="N51" s="61" t="s">
        <v>77</v>
      </c>
      <c r="O51" s="69">
        <f>SUM(C39:N39)/12</f>
        <v>0</v>
      </c>
      <c r="Q51" s="106" t="str">
        <f>Q$15</f>
        <v>а) 6 серий по 2 броска;</v>
      </c>
    </row>
    <row r="52" spans="1:17" ht="18.75" thickBot="1">
      <c r="A52" s="18" t="s">
        <v>94</v>
      </c>
      <c r="B52" s="111" t="s">
        <v>110</v>
      </c>
      <c r="C52" s="120" t="s">
        <v>110</v>
      </c>
      <c r="D52" s="121"/>
      <c r="E52" s="120" t="s">
        <v>110</v>
      </c>
      <c r="F52" s="121"/>
      <c r="G52" s="120" t="s">
        <v>110</v>
      </c>
      <c r="H52" s="121"/>
      <c r="I52" s="25"/>
      <c r="J52" s="21"/>
      <c r="K52" s="21"/>
      <c r="L52" s="21"/>
      <c r="M52" s="30"/>
      <c r="N52" s="62" t="s">
        <v>78</v>
      </c>
      <c r="O52" s="70">
        <f>(12/11)*SUMPRODUCT(C39:N39,C39:N39)/12-O44*O44</f>
        <v>0</v>
      </c>
      <c r="Q52" s="106" t="str">
        <f>Q$16</f>
        <v>б) 3 серии по 4 броска;</v>
      </c>
    </row>
    <row r="53" spans="1:17" ht="18.75" thickTop="1">
      <c r="A53" s="65" t="s">
        <v>83</v>
      </c>
      <c r="B53" s="112" t="s">
        <v>110</v>
      </c>
      <c r="C53" s="44"/>
      <c r="D53" s="22"/>
      <c r="E53" s="22"/>
      <c r="F53" s="54" t="s">
        <v>79</v>
      </c>
      <c r="G53" s="55" t="e">
        <f>O52-B52</f>
        <v>#VALUE!</v>
      </c>
      <c r="H53" s="21"/>
      <c r="I53" s="21"/>
      <c r="J53" s="21"/>
      <c r="K53" s="21"/>
      <c r="L53" s="54" t="s">
        <v>82</v>
      </c>
      <c r="M53" s="55" t="e">
        <f>O52-B53</f>
        <v>#VALUE!</v>
      </c>
      <c r="N53" s="36"/>
      <c r="Q53" s="102" t="str">
        <f>Q$17</f>
        <v>См. Образец</v>
      </c>
    </row>
    <row r="55" spans="1:17" ht="18.75">
      <c r="A55" s="5" t="str">
        <f>'Название и список группы'!A4</f>
        <v>Дехиби</v>
      </c>
      <c r="B55" s="5"/>
      <c r="C55" s="135" t="str">
        <f>'Название и список группы'!B4</f>
        <v>Хишем</v>
      </c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</row>
    <row r="56" spans="1:17" ht="18.75" thickBot="1">
      <c r="A56" s="145" t="s">
        <v>50</v>
      </c>
      <c r="B56" s="146"/>
      <c r="C56" s="17">
        <v>1</v>
      </c>
      <c r="D56" s="15">
        <v>2</v>
      </c>
      <c r="E56" s="15">
        <v>3</v>
      </c>
      <c r="F56" s="15">
        <v>4</v>
      </c>
      <c r="G56" s="15">
        <v>5</v>
      </c>
      <c r="H56" s="15">
        <v>6</v>
      </c>
      <c r="I56" s="15">
        <v>7</v>
      </c>
      <c r="J56" s="15">
        <v>8</v>
      </c>
      <c r="K56" s="15">
        <v>9</v>
      </c>
      <c r="L56" s="15">
        <v>10</v>
      </c>
      <c r="M56" s="15">
        <v>11</v>
      </c>
      <c r="N56" s="15">
        <v>12</v>
      </c>
      <c r="O56" s="3" t="s">
        <v>1</v>
      </c>
      <c r="Q56" s="4" t="str">
        <f>Q$2</f>
        <v>Выполняется 12 бросков монеты</v>
      </c>
    </row>
    <row r="57" spans="1:17" ht="19.5" thickTop="1" thickBot="1">
      <c r="A57" s="147" t="s">
        <v>53</v>
      </c>
      <c r="B57" s="148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4"/>
      <c r="N57" s="35"/>
      <c r="O57" s="68">
        <f>IF(SUM(C57:N57)&gt;0,1,10^(-5))</f>
        <v>1.0000000000000001E-5</v>
      </c>
      <c r="Q57" s="106" t="str">
        <f>Q$3</f>
        <v>Генеральная совокупность состоит из бросков.</v>
      </c>
    </row>
    <row r="58" spans="1:17" ht="19.5" thickTop="1" thickBot="1">
      <c r="A58" s="37" t="s">
        <v>113</v>
      </c>
      <c r="B58" s="38"/>
      <c r="C58" s="140">
        <v>1</v>
      </c>
      <c r="D58" s="140"/>
      <c r="E58" s="141">
        <v>2</v>
      </c>
      <c r="F58" s="142"/>
      <c r="G58" s="141">
        <v>3</v>
      </c>
      <c r="H58" s="142"/>
      <c r="I58" s="141">
        <v>4</v>
      </c>
      <c r="J58" s="142"/>
      <c r="K58" s="141">
        <v>5</v>
      </c>
      <c r="L58" s="142"/>
      <c r="M58" s="143">
        <v>6</v>
      </c>
      <c r="N58" s="144"/>
      <c r="Q58" s="106" t="str">
        <f>Q$4</f>
        <v>Если выпадает орел, начисляется 1 балл,</v>
      </c>
    </row>
    <row r="59" spans="1:17">
      <c r="A59" s="19" t="s">
        <v>55</v>
      </c>
      <c r="B59" s="40"/>
      <c r="C59" s="45">
        <v>0</v>
      </c>
      <c r="D59" s="46">
        <v>1</v>
      </c>
      <c r="E59" s="42">
        <v>0</v>
      </c>
      <c r="F59" s="40">
        <v>1</v>
      </c>
      <c r="G59" s="45">
        <v>0</v>
      </c>
      <c r="H59" s="46">
        <v>1</v>
      </c>
      <c r="I59" s="42">
        <v>0</v>
      </c>
      <c r="J59" s="40">
        <v>1</v>
      </c>
      <c r="K59" s="45">
        <v>0</v>
      </c>
      <c r="L59" s="46">
        <v>1</v>
      </c>
      <c r="M59" s="50">
        <v>0</v>
      </c>
      <c r="N59" s="36">
        <v>1</v>
      </c>
      <c r="Q59" s="106" t="str">
        <f>Q$5</f>
        <v>если "решка", начисляется 0 баллов</v>
      </c>
    </row>
    <row r="60" spans="1:17">
      <c r="A60" s="18" t="s">
        <v>54</v>
      </c>
      <c r="B60" s="41"/>
      <c r="C60" s="47"/>
      <c r="D60" s="26"/>
      <c r="E60" s="43"/>
      <c r="F60" s="49"/>
      <c r="G60" s="47"/>
      <c r="H60" s="26"/>
      <c r="I60" s="43"/>
      <c r="J60" s="49"/>
      <c r="K60" s="47"/>
      <c r="L60" s="26"/>
      <c r="M60" s="43"/>
      <c r="N60" s="23"/>
      <c r="Q60" s="106" t="str">
        <f>Q$6</f>
        <v>Разбивается на</v>
      </c>
    </row>
    <row r="61" spans="1:17" ht="18.75" thickBot="1">
      <c r="A61" s="18" t="s">
        <v>62</v>
      </c>
      <c r="B61" s="41"/>
      <c r="C61" s="108" t="s">
        <v>110</v>
      </c>
      <c r="D61" s="109" t="s">
        <v>110</v>
      </c>
      <c r="E61" s="110" t="s">
        <v>110</v>
      </c>
      <c r="F61" s="111" t="s">
        <v>110</v>
      </c>
      <c r="G61" s="108" t="s">
        <v>110</v>
      </c>
      <c r="H61" s="109" t="s">
        <v>110</v>
      </c>
      <c r="I61" s="110" t="s">
        <v>110</v>
      </c>
      <c r="J61" s="111" t="s">
        <v>110</v>
      </c>
      <c r="K61" s="108" t="s">
        <v>110</v>
      </c>
      <c r="L61" s="109" t="s">
        <v>110</v>
      </c>
      <c r="M61" s="110" t="s">
        <v>110</v>
      </c>
      <c r="N61" s="112" t="s">
        <v>110</v>
      </c>
      <c r="Q61" s="106" t="str">
        <f>Q$7</f>
        <v>а) 6 выборок по 2 броска в выборке;</v>
      </c>
    </row>
    <row r="62" spans="1:17" ht="18.75" thickTop="1">
      <c r="A62" s="18" t="s">
        <v>75</v>
      </c>
      <c r="B62" s="88" t="s">
        <v>110</v>
      </c>
      <c r="C62" s="120" t="s">
        <v>110</v>
      </c>
      <c r="D62" s="121"/>
      <c r="E62" s="120" t="s">
        <v>110</v>
      </c>
      <c r="F62" s="121"/>
      <c r="G62" s="120" t="s">
        <v>110</v>
      </c>
      <c r="H62" s="121"/>
      <c r="I62" s="120" t="s">
        <v>110</v>
      </c>
      <c r="J62" s="121"/>
      <c r="K62" s="120" t="s">
        <v>110</v>
      </c>
      <c r="L62" s="121"/>
      <c r="M62" s="113" t="s">
        <v>110</v>
      </c>
      <c r="N62" s="61" t="s">
        <v>77</v>
      </c>
      <c r="O62" s="69">
        <f>SUM(C57:N57)/12</f>
        <v>0</v>
      </c>
      <c r="Q62" s="106" t="str">
        <f>Q$8</f>
        <v>б) 3 выборки по 4 броска в выборке.</v>
      </c>
    </row>
    <row r="63" spans="1:17" ht="18.75" thickBot="1">
      <c r="A63" s="18" t="s">
        <v>76</v>
      </c>
      <c r="B63" s="111" t="s">
        <v>110</v>
      </c>
      <c r="C63" s="120" t="s">
        <v>110</v>
      </c>
      <c r="D63" s="121"/>
      <c r="E63" s="120" t="s">
        <v>110</v>
      </c>
      <c r="F63" s="121"/>
      <c r="G63" s="120" t="s">
        <v>110</v>
      </c>
      <c r="H63" s="121"/>
      <c r="I63" s="120" t="s">
        <v>110</v>
      </c>
      <c r="J63" s="121"/>
      <c r="K63" s="120" t="s">
        <v>110</v>
      </c>
      <c r="L63" s="121"/>
      <c r="M63" s="113" t="s">
        <v>110</v>
      </c>
      <c r="N63" s="62" t="s">
        <v>78</v>
      </c>
      <c r="O63" s="70">
        <f>(12/11)*SUMPRODUCT(C57:N57,C57:N57)/12-O62*O62</f>
        <v>0</v>
      </c>
      <c r="Q63" s="106" t="str">
        <f>Q$9</f>
        <v>Составить эмпирические законы</v>
      </c>
    </row>
    <row r="64" spans="1:17" ht="19.5" thickTop="1" thickBot="1">
      <c r="A64" s="20" t="s">
        <v>80</v>
      </c>
      <c r="B64" s="112" t="s">
        <v>110</v>
      </c>
      <c r="C64" s="27"/>
      <c r="D64" s="27"/>
      <c r="E64" s="27"/>
      <c r="F64" s="57" t="s">
        <v>74</v>
      </c>
      <c r="G64" s="58" t="e">
        <f>O63-B63</f>
        <v>#VALUE!</v>
      </c>
      <c r="H64" s="28"/>
      <c r="I64" s="28"/>
      <c r="J64" s="28"/>
      <c r="K64" s="28"/>
      <c r="L64" s="57" t="s">
        <v>81</v>
      </c>
      <c r="M64" s="59" t="e">
        <f>O63-B64</f>
        <v>#VALUE!</v>
      </c>
      <c r="N64" s="60"/>
      <c r="Q64" s="106" t="str">
        <f>Q$10</f>
        <v>распределения для а), б)</v>
      </c>
    </row>
    <row r="65" spans="1:17" ht="19.5" thickTop="1" thickBot="1">
      <c r="A65" s="37" t="s">
        <v>111</v>
      </c>
      <c r="B65" s="103"/>
      <c r="C65" s="132">
        <v>1</v>
      </c>
      <c r="D65" s="132"/>
      <c r="E65" s="133">
        <v>2</v>
      </c>
      <c r="F65" s="134"/>
      <c r="G65" s="133">
        <v>3</v>
      </c>
      <c r="H65" s="134"/>
      <c r="I65" s="115"/>
      <c r="J65" s="122" t="s">
        <v>84</v>
      </c>
      <c r="K65" s="123"/>
      <c r="L65" s="103">
        <v>0</v>
      </c>
      <c r="M65" s="63">
        <v>1</v>
      </c>
      <c r="N65" s="103"/>
      <c r="Q65" s="106" t="str">
        <f>Q$11</f>
        <v>Сравнить с теоретическими.</v>
      </c>
    </row>
    <row r="66" spans="1:17" ht="18.75" thickBot="1">
      <c r="A66" s="19" t="s">
        <v>63</v>
      </c>
      <c r="B66" s="51"/>
      <c r="C66" s="45">
        <v>0</v>
      </c>
      <c r="D66" s="46">
        <v>1</v>
      </c>
      <c r="E66" s="42">
        <v>0</v>
      </c>
      <c r="F66" s="40">
        <v>1</v>
      </c>
      <c r="G66" s="45">
        <v>0</v>
      </c>
      <c r="H66" s="46">
        <v>1</v>
      </c>
      <c r="I66" s="31"/>
      <c r="J66" s="116" t="s">
        <v>85</v>
      </c>
      <c r="K66" s="117"/>
      <c r="L66" s="64">
        <f>IF(O57&lt;1,0,12-SUM(C57:N57))</f>
        <v>0</v>
      </c>
      <c r="M66" s="42">
        <f>IF(O57&lt;1,0,SUM(C57:N57))</f>
        <v>0</v>
      </c>
      <c r="N66" s="24"/>
      <c r="Q66" s="106" t="str">
        <f>Q$12</f>
        <v>Сравнить M[X] и D[X] с выборочными</v>
      </c>
    </row>
    <row r="67" spans="1:17" ht="19.5" thickTop="1" thickBot="1">
      <c r="A67" s="18" t="s">
        <v>64</v>
      </c>
      <c r="B67" s="41"/>
      <c r="C67" s="47"/>
      <c r="D67" s="26"/>
      <c r="E67" s="43"/>
      <c r="F67" s="49"/>
      <c r="G67" s="52"/>
      <c r="H67" s="26"/>
      <c r="I67" s="31"/>
      <c r="J67" s="118" t="s">
        <v>112</v>
      </c>
      <c r="K67" s="119"/>
      <c r="L67" s="114">
        <f>IF(O57&lt;1,0,L66/12)</f>
        <v>0</v>
      </c>
      <c r="M67" s="114">
        <f>IF(O57&lt;1,0,M66/12)</f>
        <v>0</v>
      </c>
      <c r="N67" s="22"/>
      <c r="Q67" s="106" t="str">
        <f>Q$13</f>
        <v>для  а), б)</v>
      </c>
    </row>
    <row r="68" spans="1:17" ht="19.5" thickTop="1" thickBot="1">
      <c r="A68" s="18" t="s">
        <v>65</v>
      </c>
      <c r="B68" s="66"/>
      <c r="C68" s="108" t="s">
        <v>110</v>
      </c>
      <c r="D68" s="109" t="s">
        <v>110</v>
      </c>
      <c r="E68" s="110" t="s">
        <v>110</v>
      </c>
      <c r="F68" s="111" t="s">
        <v>110</v>
      </c>
      <c r="G68" s="108" t="s">
        <v>110</v>
      </c>
      <c r="H68" s="109" t="s">
        <v>110</v>
      </c>
      <c r="I68" s="42"/>
      <c r="J68" s="24"/>
      <c r="K68" s="24"/>
      <c r="L68" s="24"/>
      <c r="M68" s="21"/>
      <c r="N68" s="28"/>
      <c r="Q68" s="106" t="str">
        <f>Q$14</f>
        <v>Разбивается на</v>
      </c>
    </row>
    <row r="69" spans="1:17" ht="18.75" thickTop="1">
      <c r="A69" s="18" t="s">
        <v>93</v>
      </c>
      <c r="B69" s="88" t="s">
        <v>110</v>
      </c>
      <c r="C69" s="120" t="s">
        <v>110</v>
      </c>
      <c r="D69" s="121"/>
      <c r="E69" s="120" t="s">
        <v>110</v>
      </c>
      <c r="F69" s="121"/>
      <c r="G69" s="120" t="s">
        <v>110</v>
      </c>
      <c r="H69" s="121"/>
      <c r="I69" s="25"/>
      <c r="J69" s="21"/>
      <c r="K69" s="21"/>
      <c r="L69" s="21"/>
      <c r="M69" s="30"/>
      <c r="N69" s="61" t="s">
        <v>77</v>
      </c>
      <c r="O69" s="69">
        <f>SUM(C57:N57)/12</f>
        <v>0</v>
      </c>
      <c r="Q69" s="106" t="str">
        <f>Q$15</f>
        <v>а) 6 серий по 2 броска;</v>
      </c>
    </row>
    <row r="70" spans="1:17" ht="18.75" thickBot="1">
      <c r="A70" s="18" t="s">
        <v>94</v>
      </c>
      <c r="B70" s="111" t="s">
        <v>110</v>
      </c>
      <c r="C70" s="120" t="s">
        <v>110</v>
      </c>
      <c r="D70" s="121"/>
      <c r="E70" s="120" t="s">
        <v>110</v>
      </c>
      <c r="F70" s="121"/>
      <c r="G70" s="120" t="s">
        <v>110</v>
      </c>
      <c r="H70" s="121"/>
      <c r="I70" s="25"/>
      <c r="J70" s="21"/>
      <c r="K70" s="21"/>
      <c r="L70" s="21"/>
      <c r="M70" s="30"/>
      <c r="N70" s="62" t="s">
        <v>78</v>
      </c>
      <c r="O70" s="70">
        <f>(12/11)*SUMPRODUCT(C57:N57,C57:N57)/12-O62*O62</f>
        <v>0</v>
      </c>
      <c r="Q70" s="106" t="str">
        <f>Q$16</f>
        <v>б) 3 серии по 4 броска;</v>
      </c>
    </row>
    <row r="71" spans="1:17" ht="18.75" thickTop="1">
      <c r="A71" s="65" t="s">
        <v>83</v>
      </c>
      <c r="B71" s="112" t="s">
        <v>110</v>
      </c>
      <c r="C71" s="44"/>
      <c r="D71" s="22"/>
      <c r="E71" s="22"/>
      <c r="F71" s="54" t="s">
        <v>79</v>
      </c>
      <c r="G71" s="55" t="e">
        <f>O70-B70</f>
        <v>#VALUE!</v>
      </c>
      <c r="H71" s="21"/>
      <c r="I71" s="21"/>
      <c r="J71" s="21"/>
      <c r="K71" s="21"/>
      <c r="L71" s="54" t="s">
        <v>82</v>
      </c>
      <c r="M71" s="55" t="e">
        <f>O70-B71</f>
        <v>#VALUE!</v>
      </c>
      <c r="N71" s="36"/>
      <c r="Q71" s="102" t="str">
        <f>Q$17</f>
        <v>См. Образец</v>
      </c>
    </row>
    <row r="73" spans="1:17" ht="18.75">
      <c r="A73" s="5" t="str">
        <f>'Название и список группы'!A5</f>
        <v>Исмаили</v>
      </c>
      <c r="B73" s="5"/>
      <c r="C73" s="135" t="str">
        <f>'Название и список группы'!B5</f>
        <v>Исмаил</v>
      </c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</row>
    <row r="74" spans="1:17" ht="18.75" thickBot="1">
      <c r="A74" s="145" t="s">
        <v>50</v>
      </c>
      <c r="B74" s="146"/>
      <c r="C74" s="17">
        <v>1</v>
      </c>
      <c r="D74" s="15">
        <v>2</v>
      </c>
      <c r="E74" s="15">
        <v>3</v>
      </c>
      <c r="F74" s="15">
        <v>4</v>
      </c>
      <c r="G74" s="15">
        <v>5</v>
      </c>
      <c r="H74" s="15">
        <v>6</v>
      </c>
      <c r="I74" s="15">
        <v>7</v>
      </c>
      <c r="J74" s="15">
        <v>8</v>
      </c>
      <c r="K74" s="15">
        <v>9</v>
      </c>
      <c r="L74" s="15">
        <v>10</v>
      </c>
      <c r="M74" s="15">
        <v>11</v>
      </c>
      <c r="N74" s="15">
        <v>12</v>
      </c>
      <c r="O74" s="3" t="s">
        <v>1</v>
      </c>
      <c r="Q74" s="4" t="str">
        <f>Q$2</f>
        <v>Выполняется 12 бросков монеты</v>
      </c>
    </row>
    <row r="75" spans="1:17" ht="19.5" thickTop="1" thickBot="1">
      <c r="A75" s="147" t="s">
        <v>53</v>
      </c>
      <c r="B75" s="148"/>
      <c r="C75" s="32"/>
      <c r="D75" s="33"/>
      <c r="E75" s="33"/>
      <c r="F75" s="33"/>
      <c r="G75" s="33"/>
      <c r="H75" s="33"/>
      <c r="I75" s="33"/>
      <c r="J75" s="33"/>
      <c r="K75" s="33"/>
      <c r="L75" s="33"/>
      <c r="M75" s="34"/>
      <c r="N75" s="35"/>
      <c r="O75" s="68">
        <f>IF(SUM(C75:N75)&gt;0,1,10^(-5))</f>
        <v>1.0000000000000001E-5</v>
      </c>
      <c r="Q75" s="106" t="str">
        <f>Q$3</f>
        <v>Генеральная совокупность состоит из бросков.</v>
      </c>
    </row>
    <row r="76" spans="1:17" ht="19.5" thickTop="1" thickBot="1">
      <c r="A76" s="37" t="s">
        <v>113</v>
      </c>
      <c r="B76" s="38"/>
      <c r="C76" s="140">
        <v>1</v>
      </c>
      <c r="D76" s="140"/>
      <c r="E76" s="141">
        <v>2</v>
      </c>
      <c r="F76" s="142"/>
      <c r="G76" s="141">
        <v>3</v>
      </c>
      <c r="H76" s="142"/>
      <c r="I76" s="141">
        <v>4</v>
      </c>
      <c r="J76" s="142"/>
      <c r="K76" s="141">
        <v>5</v>
      </c>
      <c r="L76" s="142"/>
      <c r="M76" s="143">
        <v>6</v>
      </c>
      <c r="N76" s="144"/>
      <c r="Q76" s="106" t="str">
        <f>Q$4</f>
        <v>Если выпадает орел, начисляется 1 балл,</v>
      </c>
    </row>
    <row r="77" spans="1:17">
      <c r="A77" s="19" t="s">
        <v>55</v>
      </c>
      <c r="B77" s="40"/>
      <c r="C77" s="45">
        <v>0</v>
      </c>
      <c r="D77" s="46">
        <v>1</v>
      </c>
      <c r="E77" s="42">
        <v>0</v>
      </c>
      <c r="F77" s="40">
        <v>1</v>
      </c>
      <c r="G77" s="45">
        <v>0</v>
      </c>
      <c r="H77" s="46">
        <v>1</v>
      </c>
      <c r="I77" s="42">
        <v>0</v>
      </c>
      <c r="J77" s="40">
        <v>1</v>
      </c>
      <c r="K77" s="45">
        <v>0</v>
      </c>
      <c r="L77" s="46">
        <v>1</v>
      </c>
      <c r="M77" s="50">
        <v>0</v>
      </c>
      <c r="N77" s="36">
        <v>1</v>
      </c>
      <c r="Q77" s="106" t="str">
        <f>Q$5</f>
        <v>если "решка", начисляется 0 баллов</v>
      </c>
    </row>
    <row r="78" spans="1:17">
      <c r="A78" s="18" t="s">
        <v>54</v>
      </c>
      <c r="B78" s="41"/>
      <c r="C78" s="47"/>
      <c r="D78" s="26"/>
      <c r="E78" s="43"/>
      <c r="F78" s="49"/>
      <c r="G78" s="47"/>
      <c r="H78" s="26"/>
      <c r="I78" s="43"/>
      <c r="J78" s="49"/>
      <c r="K78" s="47"/>
      <c r="L78" s="26"/>
      <c r="M78" s="43"/>
      <c r="N78" s="23"/>
      <c r="Q78" s="106" t="str">
        <f>Q$6</f>
        <v>Разбивается на</v>
      </c>
    </row>
    <row r="79" spans="1:17" ht="18.75" thickBot="1">
      <c r="A79" s="18" t="s">
        <v>62</v>
      </c>
      <c r="B79" s="41"/>
      <c r="C79" s="108" t="s">
        <v>110</v>
      </c>
      <c r="D79" s="109" t="s">
        <v>110</v>
      </c>
      <c r="E79" s="110" t="s">
        <v>110</v>
      </c>
      <c r="F79" s="111" t="s">
        <v>110</v>
      </c>
      <c r="G79" s="108" t="s">
        <v>110</v>
      </c>
      <c r="H79" s="109" t="s">
        <v>110</v>
      </c>
      <c r="I79" s="110" t="s">
        <v>110</v>
      </c>
      <c r="J79" s="111" t="s">
        <v>110</v>
      </c>
      <c r="K79" s="108" t="s">
        <v>110</v>
      </c>
      <c r="L79" s="109" t="s">
        <v>110</v>
      </c>
      <c r="M79" s="110" t="s">
        <v>110</v>
      </c>
      <c r="N79" s="112" t="s">
        <v>110</v>
      </c>
      <c r="Q79" s="106" t="str">
        <f>Q$7</f>
        <v>а) 6 выборок по 2 броска в выборке;</v>
      </c>
    </row>
    <row r="80" spans="1:17" ht="18.75" thickTop="1">
      <c r="A80" s="18" t="s">
        <v>75</v>
      </c>
      <c r="B80" s="88" t="s">
        <v>110</v>
      </c>
      <c r="C80" s="120" t="s">
        <v>110</v>
      </c>
      <c r="D80" s="121"/>
      <c r="E80" s="120" t="s">
        <v>110</v>
      </c>
      <c r="F80" s="121"/>
      <c r="G80" s="120" t="s">
        <v>110</v>
      </c>
      <c r="H80" s="121"/>
      <c r="I80" s="120" t="s">
        <v>110</v>
      </c>
      <c r="J80" s="121"/>
      <c r="K80" s="120" t="s">
        <v>110</v>
      </c>
      <c r="L80" s="121"/>
      <c r="M80" s="113" t="s">
        <v>110</v>
      </c>
      <c r="N80" s="61" t="s">
        <v>77</v>
      </c>
      <c r="O80" s="69">
        <f>SUM(C75:N75)/12</f>
        <v>0</v>
      </c>
      <c r="Q80" s="106" t="str">
        <f>Q$8</f>
        <v>б) 3 выборки по 4 броска в выборке.</v>
      </c>
    </row>
    <row r="81" spans="1:17" ht="18.75" thickBot="1">
      <c r="A81" s="18" t="s">
        <v>76</v>
      </c>
      <c r="B81" s="111" t="s">
        <v>110</v>
      </c>
      <c r="C81" s="120" t="s">
        <v>110</v>
      </c>
      <c r="D81" s="121"/>
      <c r="E81" s="120" t="s">
        <v>110</v>
      </c>
      <c r="F81" s="121"/>
      <c r="G81" s="120" t="s">
        <v>110</v>
      </c>
      <c r="H81" s="121"/>
      <c r="I81" s="120" t="s">
        <v>110</v>
      </c>
      <c r="J81" s="121"/>
      <c r="K81" s="120" t="s">
        <v>110</v>
      </c>
      <c r="L81" s="121"/>
      <c r="M81" s="113" t="s">
        <v>110</v>
      </c>
      <c r="N81" s="62" t="s">
        <v>78</v>
      </c>
      <c r="O81" s="70">
        <f>(12/11)*SUMPRODUCT(C75:N75,C75:N75)/12-O80*O80</f>
        <v>0</v>
      </c>
      <c r="Q81" s="106" t="str">
        <f>Q$9</f>
        <v>Составить эмпирические законы</v>
      </c>
    </row>
    <row r="82" spans="1:17" ht="19.5" thickTop="1" thickBot="1">
      <c r="A82" s="20" t="s">
        <v>80</v>
      </c>
      <c r="B82" s="112" t="s">
        <v>110</v>
      </c>
      <c r="C82" s="27"/>
      <c r="D82" s="27"/>
      <c r="E82" s="27"/>
      <c r="F82" s="57" t="s">
        <v>74</v>
      </c>
      <c r="G82" s="58" t="e">
        <f>O81-B81</f>
        <v>#VALUE!</v>
      </c>
      <c r="H82" s="28"/>
      <c r="I82" s="28"/>
      <c r="J82" s="28"/>
      <c r="K82" s="28"/>
      <c r="L82" s="57" t="s">
        <v>81</v>
      </c>
      <c r="M82" s="59" t="e">
        <f>O81-B82</f>
        <v>#VALUE!</v>
      </c>
      <c r="N82" s="60"/>
      <c r="Q82" s="106" t="str">
        <f>Q$10</f>
        <v>распределения для а), б)</v>
      </c>
    </row>
    <row r="83" spans="1:17" ht="19.5" thickTop="1" thickBot="1">
      <c r="A83" s="37" t="s">
        <v>111</v>
      </c>
      <c r="B83" s="103"/>
      <c r="C83" s="132">
        <v>1</v>
      </c>
      <c r="D83" s="132"/>
      <c r="E83" s="133">
        <v>2</v>
      </c>
      <c r="F83" s="134"/>
      <c r="G83" s="133">
        <v>3</v>
      </c>
      <c r="H83" s="134"/>
      <c r="I83" s="115"/>
      <c r="J83" s="122" t="s">
        <v>84</v>
      </c>
      <c r="K83" s="123"/>
      <c r="L83" s="103">
        <v>0</v>
      </c>
      <c r="M83" s="63">
        <v>1</v>
      </c>
      <c r="N83" s="103"/>
      <c r="Q83" s="106" t="str">
        <f>Q$11</f>
        <v>Сравнить с теоретическими.</v>
      </c>
    </row>
    <row r="84" spans="1:17" ht="18.75" thickBot="1">
      <c r="A84" s="19" t="s">
        <v>63</v>
      </c>
      <c r="B84" s="51"/>
      <c r="C84" s="45">
        <v>0</v>
      </c>
      <c r="D84" s="46">
        <v>1</v>
      </c>
      <c r="E84" s="42">
        <v>0</v>
      </c>
      <c r="F84" s="40">
        <v>1</v>
      </c>
      <c r="G84" s="45">
        <v>0</v>
      </c>
      <c r="H84" s="46">
        <v>1</v>
      </c>
      <c r="I84" s="31"/>
      <c r="J84" s="116" t="s">
        <v>85</v>
      </c>
      <c r="K84" s="117"/>
      <c r="L84" s="64">
        <f>IF(O75&lt;1,0,12-SUM(C75:N75))</f>
        <v>0</v>
      </c>
      <c r="M84" s="42">
        <f>IF(O75&lt;1,0,SUM(C75:N75))</f>
        <v>0</v>
      </c>
      <c r="N84" s="24"/>
      <c r="Q84" s="106" t="str">
        <f>Q$12</f>
        <v>Сравнить M[X] и D[X] с выборочными</v>
      </c>
    </row>
    <row r="85" spans="1:17" ht="19.5" thickTop="1" thickBot="1">
      <c r="A85" s="18" t="s">
        <v>64</v>
      </c>
      <c r="B85" s="41"/>
      <c r="C85" s="47"/>
      <c r="D85" s="26"/>
      <c r="E85" s="43"/>
      <c r="F85" s="49"/>
      <c r="G85" s="52"/>
      <c r="H85" s="26"/>
      <c r="I85" s="31"/>
      <c r="J85" s="118" t="s">
        <v>112</v>
      </c>
      <c r="K85" s="119"/>
      <c r="L85" s="114">
        <f>IF(O75&lt;1,0,L84/12)</f>
        <v>0</v>
      </c>
      <c r="M85" s="114">
        <f>IF(O75&lt;1,0,M84/12)</f>
        <v>0</v>
      </c>
      <c r="N85" s="22"/>
      <c r="Q85" s="106" t="str">
        <f>Q$13</f>
        <v>для  а), б)</v>
      </c>
    </row>
    <row r="86" spans="1:17" ht="19.5" thickTop="1" thickBot="1">
      <c r="A86" s="18" t="s">
        <v>65</v>
      </c>
      <c r="B86" s="66"/>
      <c r="C86" s="108" t="s">
        <v>110</v>
      </c>
      <c r="D86" s="109" t="s">
        <v>110</v>
      </c>
      <c r="E86" s="110" t="s">
        <v>110</v>
      </c>
      <c r="F86" s="111" t="s">
        <v>110</v>
      </c>
      <c r="G86" s="108" t="s">
        <v>110</v>
      </c>
      <c r="H86" s="109" t="s">
        <v>110</v>
      </c>
      <c r="I86" s="42"/>
      <c r="J86" s="24"/>
      <c r="K86" s="24"/>
      <c r="L86" s="24"/>
      <c r="M86" s="21"/>
      <c r="N86" s="28"/>
      <c r="Q86" s="106" t="str">
        <f>Q$14</f>
        <v>Разбивается на</v>
      </c>
    </row>
    <row r="87" spans="1:17" ht="18.75" thickTop="1">
      <c r="A87" s="18" t="s">
        <v>93</v>
      </c>
      <c r="B87" s="88" t="s">
        <v>110</v>
      </c>
      <c r="C87" s="120" t="s">
        <v>110</v>
      </c>
      <c r="D87" s="121"/>
      <c r="E87" s="120" t="s">
        <v>110</v>
      </c>
      <c r="F87" s="121"/>
      <c r="G87" s="120" t="s">
        <v>110</v>
      </c>
      <c r="H87" s="121"/>
      <c r="I87" s="25"/>
      <c r="J87" s="21"/>
      <c r="K87" s="21"/>
      <c r="L87" s="21"/>
      <c r="M87" s="30"/>
      <c r="N87" s="61" t="s">
        <v>77</v>
      </c>
      <c r="O87" s="69">
        <f>SUM(C75:N75)/12</f>
        <v>0</v>
      </c>
      <c r="Q87" s="106" t="str">
        <f>Q$15</f>
        <v>а) 6 серий по 2 броска;</v>
      </c>
    </row>
    <row r="88" spans="1:17" ht="18.75" thickBot="1">
      <c r="A88" s="18" t="s">
        <v>94</v>
      </c>
      <c r="B88" s="111" t="s">
        <v>110</v>
      </c>
      <c r="C88" s="120" t="s">
        <v>110</v>
      </c>
      <c r="D88" s="121"/>
      <c r="E88" s="120" t="s">
        <v>110</v>
      </c>
      <c r="F88" s="121"/>
      <c r="G88" s="120" t="s">
        <v>110</v>
      </c>
      <c r="H88" s="121"/>
      <c r="I88" s="25"/>
      <c r="J88" s="21"/>
      <c r="K88" s="21"/>
      <c r="L88" s="21"/>
      <c r="M88" s="30"/>
      <c r="N88" s="62" t="s">
        <v>78</v>
      </c>
      <c r="O88" s="70">
        <f>(12/11)*SUMPRODUCT(C75:N75,C75:N75)/12-O80*O80</f>
        <v>0</v>
      </c>
      <c r="Q88" s="106" t="str">
        <f>Q$16</f>
        <v>б) 3 серии по 4 броска;</v>
      </c>
    </row>
    <row r="89" spans="1:17" ht="18.75" thickTop="1">
      <c r="A89" s="65" t="s">
        <v>83</v>
      </c>
      <c r="B89" s="112" t="s">
        <v>110</v>
      </c>
      <c r="C89" s="44"/>
      <c r="D89" s="22"/>
      <c r="E89" s="22"/>
      <c r="F89" s="54" t="s">
        <v>79</v>
      </c>
      <c r="G89" s="55" t="e">
        <f>O88-B88</f>
        <v>#VALUE!</v>
      </c>
      <c r="H89" s="21"/>
      <c r="I89" s="21"/>
      <c r="J89" s="21"/>
      <c r="K89" s="21"/>
      <c r="L89" s="54" t="s">
        <v>82</v>
      </c>
      <c r="M89" s="55" t="e">
        <f>O88-B89</f>
        <v>#VALUE!</v>
      </c>
      <c r="N89" s="36"/>
      <c r="Q89" s="102" t="str">
        <f>Q$17</f>
        <v>См. Образец</v>
      </c>
    </row>
    <row r="91" spans="1:17" ht="18.75">
      <c r="A91" s="5" t="str">
        <f>'Название и список группы'!A6</f>
        <v>Камалов</v>
      </c>
      <c r="B91" s="5"/>
      <c r="C91" s="135" t="str">
        <f>'Название и список группы'!B6</f>
        <v>Владислав Валерьевич</v>
      </c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</row>
    <row r="92" spans="1:17" ht="18.75" thickBot="1">
      <c r="A92" s="145" t="s">
        <v>50</v>
      </c>
      <c r="B92" s="146"/>
      <c r="C92" s="17">
        <v>1</v>
      </c>
      <c r="D92" s="15">
        <v>2</v>
      </c>
      <c r="E92" s="15">
        <v>3</v>
      </c>
      <c r="F92" s="15">
        <v>4</v>
      </c>
      <c r="G92" s="15">
        <v>5</v>
      </c>
      <c r="H92" s="15">
        <v>6</v>
      </c>
      <c r="I92" s="15">
        <v>7</v>
      </c>
      <c r="J92" s="15">
        <v>8</v>
      </c>
      <c r="K92" s="15">
        <v>9</v>
      </c>
      <c r="L92" s="15">
        <v>10</v>
      </c>
      <c r="M92" s="15">
        <v>11</v>
      </c>
      <c r="N92" s="15">
        <v>12</v>
      </c>
      <c r="O92" s="3" t="s">
        <v>1</v>
      </c>
      <c r="Q92" s="4" t="str">
        <f>Q$2</f>
        <v>Выполняется 12 бросков монеты</v>
      </c>
    </row>
    <row r="93" spans="1:17" ht="19.5" thickTop="1" thickBot="1">
      <c r="A93" s="147" t="s">
        <v>53</v>
      </c>
      <c r="B93" s="148"/>
      <c r="C93" s="32"/>
      <c r="D93" s="33"/>
      <c r="E93" s="33"/>
      <c r="F93" s="33"/>
      <c r="G93" s="33"/>
      <c r="H93" s="33"/>
      <c r="I93" s="33"/>
      <c r="J93" s="33"/>
      <c r="K93" s="33"/>
      <c r="L93" s="33"/>
      <c r="M93" s="34"/>
      <c r="N93" s="35"/>
      <c r="O93" s="68">
        <f>IF(SUM(C93:N93)&gt;0,1,10^(-5))</f>
        <v>1.0000000000000001E-5</v>
      </c>
      <c r="Q93" s="106" t="str">
        <f>Q$3</f>
        <v>Генеральная совокупность состоит из бросков.</v>
      </c>
    </row>
    <row r="94" spans="1:17" ht="19.5" thickTop="1" thickBot="1">
      <c r="A94" s="37" t="s">
        <v>113</v>
      </c>
      <c r="B94" s="38"/>
      <c r="C94" s="140">
        <v>1</v>
      </c>
      <c r="D94" s="140"/>
      <c r="E94" s="141">
        <v>2</v>
      </c>
      <c r="F94" s="142"/>
      <c r="G94" s="141">
        <v>3</v>
      </c>
      <c r="H94" s="142"/>
      <c r="I94" s="141">
        <v>4</v>
      </c>
      <c r="J94" s="142"/>
      <c r="K94" s="141">
        <v>5</v>
      </c>
      <c r="L94" s="142"/>
      <c r="M94" s="143">
        <v>6</v>
      </c>
      <c r="N94" s="144"/>
      <c r="Q94" s="106" t="str">
        <f>Q$4</f>
        <v>Если выпадает орел, начисляется 1 балл,</v>
      </c>
    </row>
    <row r="95" spans="1:17">
      <c r="A95" s="19" t="s">
        <v>55</v>
      </c>
      <c r="B95" s="40"/>
      <c r="C95" s="45">
        <v>0</v>
      </c>
      <c r="D95" s="46">
        <v>1</v>
      </c>
      <c r="E95" s="42">
        <v>0</v>
      </c>
      <c r="F95" s="40">
        <v>1</v>
      </c>
      <c r="G95" s="45">
        <v>0</v>
      </c>
      <c r="H95" s="46">
        <v>1</v>
      </c>
      <c r="I95" s="42">
        <v>0</v>
      </c>
      <c r="J95" s="40">
        <v>1</v>
      </c>
      <c r="K95" s="45">
        <v>0</v>
      </c>
      <c r="L95" s="46">
        <v>1</v>
      </c>
      <c r="M95" s="50">
        <v>0</v>
      </c>
      <c r="N95" s="36">
        <v>1</v>
      </c>
      <c r="Q95" s="106" t="str">
        <f>Q$5</f>
        <v>если "решка", начисляется 0 баллов</v>
      </c>
    </row>
    <row r="96" spans="1:17">
      <c r="A96" s="18" t="s">
        <v>54</v>
      </c>
      <c r="B96" s="41"/>
      <c r="C96" s="47"/>
      <c r="D96" s="26"/>
      <c r="E96" s="43"/>
      <c r="F96" s="49"/>
      <c r="G96" s="47"/>
      <c r="H96" s="26"/>
      <c r="I96" s="43"/>
      <c r="J96" s="49"/>
      <c r="K96" s="47"/>
      <c r="L96" s="26"/>
      <c r="M96" s="43"/>
      <c r="N96" s="23"/>
      <c r="Q96" s="106" t="str">
        <f>Q$6</f>
        <v>Разбивается на</v>
      </c>
    </row>
    <row r="97" spans="1:17" ht="18.75" thickBot="1">
      <c r="A97" s="18" t="s">
        <v>62</v>
      </c>
      <c r="B97" s="41"/>
      <c r="C97" s="108" t="s">
        <v>110</v>
      </c>
      <c r="D97" s="109" t="s">
        <v>110</v>
      </c>
      <c r="E97" s="110" t="s">
        <v>110</v>
      </c>
      <c r="F97" s="111" t="s">
        <v>110</v>
      </c>
      <c r="G97" s="108" t="s">
        <v>110</v>
      </c>
      <c r="H97" s="109" t="s">
        <v>110</v>
      </c>
      <c r="I97" s="110" t="s">
        <v>110</v>
      </c>
      <c r="J97" s="111" t="s">
        <v>110</v>
      </c>
      <c r="K97" s="108" t="s">
        <v>110</v>
      </c>
      <c r="L97" s="109" t="s">
        <v>110</v>
      </c>
      <c r="M97" s="110" t="s">
        <v>110</v>
      </c>
      <c r="N97" s="112" t="s">
        <v>110</v>
      </c>
      <c r="Q97" s="106" t="str">
        <f>Q$7</f>
        <v>а) 6 выборок по 2 броска в выборке;</v>
      </c>
    </row>
    <row r="98" spans="1:17" ht="18.75" thickTop="1">
      <c r="A98" s="18" t="s">
        <v>75</v>
      </c>
      <c r="B98" s="88" t="s">
        <v>110</v>
      </c>
      <c r="C98" s="120" t="s">
        <v>110</v>
      </c>
      <c r="D98" s="121"/>
      <c r="E98" s="120" t="s">
        <v>110</v>
      </c>
      <c r="F98" s="121"/>
      <c r="G98" s="120" t="s">
        <v>110</v>
      </c>
      <c r="H98" s="121"/>
      <c r="I98" s="120" t="s">
        <v>110</v>
      </c>
      <c r="J98" s="121"/>
      <c r="K98" s="120" t="s">
        <v>110</v>
      </c>
      <c r="L98" s="121"/>
      <c r="M98" s="113" t="s">
        <v>110</v>
      </c>
      <c r="N98" s="61" t="s">
        <v>77</v>
      </c>
      <c r="O98" s="69">
        <f>SUM(C93:N93)/12</f>
        <v>0</v>
      </c>
      <c r="Q98" s="106" t="str">
        <f>Q$8</f>
        <v>б) 3 выборки по 4 броска в выборке.</v>
      </c>
    </row>
    <row r="99" spans="1:17" ht="18.75" thickBot="1">
      <c r="A99" s="18" t="s">
        <v>76</v>
      </c>
      <c r="B99" s="111" t="s">
        <v>110</v>
      </c>
      <c r="C99" s="120" t="s">
        <v>110</v>
      </c>
      <c r="D99" s="121"/>
      <c r="E99" s="120" t="s">
        <v>110</v>
      </c>
      <c r="F99" s="121"/>
      <c r="G99" s="120" t="s">
        <v>110</v>
      </c>
      <c r="H99" s="121"/>
      <c r="I99" s="120" t="s">
        <v>110</v>
      </c>
      <c r="J99" s="121"/>
      <c r="K99" s="120" t="s">
        <v>110</v>
      </c>
      <c r="L99" s="121"/>
      <c r="M99" s="113" t="s">
        <v>110</v>
      </c>
      <c r="N99" s="62" t="s">
        <v>78</v>
      </c>
      <c r="O99" s="70">
        <f>(12/11)*SUMPRODUCT(C93:N93,C93:N93)/12-O98*O98</f>
        <v>0</v>
      </c>
      <c r="Q99" s="106" t="str">
        <f>Q$9</f>
        <v>Составить эмпирические законы</v>
      </c>
    </row>
    <row r="100" spans="1:17" ht="19.5" thickTop="1" thickBot="1">
      <c r="A100" s="20" t="s">
        <v>80</v>
      </c>
      <c r="B100" s="112" t="s">
        <v>110</v>
      </c>
      <c r="C100" s="27"/>
      <c r="D100" s="27"/>
      <c r="E100" s="27"/>
      <c r="F100" s="57" t="s">
        <v>74</v>
      </c>
      <c r="G100" s="58" t="e">
        <f>O99-B99</f>
        <v>#VALUE!</v>
      </c>
      <c r="H100" s="28"/>
      <c r="I100" s="28"/>
      <c r="J100" s="28"/>
      <c r="K100" s="28"/>
      <c r="L100" s="57" t="s">
        <v>81</v>
      </c>
      <c r="M100" s="59" t="e">
        <f>O99-B100</f>
        <v>#VALUE!</v>
      </c>
      <c r="N100" s="60"/>
      <c r="Q100" s="106" t="str">
        <f>Q$10</f>
        <v>распределения для а), б)</v>
      </c>
    </row>
    <row r="101" spans="1:17" ht="19.5" thickTop="1" thickBot="1">
      <c r="A101" s="37" t="s">
        <v>111</v>
      </c>
      <c r="B101" s="103"/>
      <c r="C101" s="132">
        <v>1</v>
      </c>
      <c r="D101" s="132"/>
      <c r="E101" s="133">
        <v>2</v>
      </c>
      <c r="F101" s="134"/>
      <c r="G101" s="133">
        <v>3</v>
      </c>
      <c r="H101" s="134"/>
      <c r="I101" s="115"/>
      <c r="J101" s="122" t="s">
        <v>84</v>
      </c>
      <c r="K101" s="123"/>
      <c r="L101" s="103">
        <v>0</v>
      </c>
      <c r="M101" s="63">
        <v>1</v>
      </c>
      <c r="N101" s="103"/>
      <c r="Q101" s="106" t="str">
        <f>Q$11</f>
        <v>Сравнить с теоретическими.</v>
      </c>
    </row>
    <row r="102" spans="1:17" ht="18.75" thickBot="1">
      <c r="A102" s="19" t="s">
        <v>63</v>
      </c>
      <c r="B102" s="51"/>
      <c r="C102" s="45">
        <v>0</v>
      </c>
      <c r="D102" s="46">
        <v>1</v>
      </c>
      <c r="E102" s="42">
        <v>0</v>
      </c>
      <c r="F102" s="40">
        <v>1</v>
      </c>
      <c r="G102" s="45">
        <v>0</v>
      </c>
      <c r="H102" s="46">
        <v>1</v>
      </c>
      <c r="I102" s="31"/>
      <c r="J102" s="116" t="s">
        <v>85</v>
      </c>
      <c r="K102" s="117"/>
      <c r="L102" s="64">
        <f>IF(O93&lt;1,0,12-SUM(C93:N93))</f>
        <v>0</v>
      </c>
      <c r="M102" s="42">
        <f>IF(O93&lt;1,0,SUM(C93:N93))</f>
        <v>0</v>
      </c>
      <c r="N102" s="24"/>
      <c r="Q102" s="106" t="str">
        <f>Q$12</f>
        <v>Сравнить M[X] и D[X] с выборочными</v>
      </c>
    </row>
    <row r="103" spans="1:17" ht="19.5" thickTop="1" thickBot="1">
      <c r="A103" s="18" t="s">
        <v>64</v>
      </c>
      <c r="B103" s="41"/>
      <c r="C103" s="47"/>
      <c r="D103" s="26"/>
      <c r="E103" s="43"/>
      <c r="F103" s="49"/>
      <c r="G103" s="52"/>
      <c r="H103" s="26"/>
      <c r="I103" s="31"/>
      <c r="J103" s="118" t="s">
        <v>112</v>
      </c>
      <c r="K103" s="119"/>
      <c r="L103" s="114">
        <f>IF(O93&lt;1,0,L102/12)</f>
        <v>0</v>
      </c>
      <c r="M103" s="114">
        <f>IF(O93&lt;1,0,M102/12)</f>
        <v>0</v>
      </c>
      <c r="N103" s="22"/>
      <c r="Q103" s="106" t="str">
        <f>Q$13</f>
        <v>для  а), б)</v>
      </c>
    </row>
    <row r="104" spans="1:17" ht="19.5" thickTop="1" thickBot="1">
      <c r="A104" s="18" t="s">
        <v>65</v>
      </c>
      <c r="B104" s="66"/>
      <c r="C104" s="108" t="s">
        <v>110</v>
      </c>
      <c r="D104" s="109" t="s">
        <v>110</v>
      </c>
      <c r="E104" s="110" t="s">
        <v>110</v>
      </c>
      <c r="F104" s="111" t="s">
        <v>110</v>
      </c>
      <c r="G104" s="108" t="s">
        <v>110</v>
      </c>
      <c r="H104" s="109" t="s">
        <v>110</v>
      </c>
      <c r="I104" s="42"/>
      <c r="J104" s="24"/>
      <c r="K104" s="24"/>
      <c r="L104" s="24"/>
      <c r="M104" s="21"/>
      <c r="N104" s="28"/>
      <c r="Q104" s="106" t="str">
        <f>Q$14</f>
        <v>Разбивается на</v>
      </c>
    </row>
    <row r="105" spans="1:17" ht="18.75" thickTop="1">
      <c r="A105" s="18" t="s">
        <v>93</v>
      </c>
      <c r="B105" s="88" t="s">
        <v>110</v>
      </c>
      <c r="C105" s="120" t="s">
        <v>110</v>
      </c>
      <c r="D105" s="121"/>
      <c r="E105" s="120" t="s">
        <v>110</v>
      </c>
      <c r="F105" s="121"/>
      <c r="G105" s="120" t="s">
        <v>110</v>
      </c>
      <c r="H105" s="121"/>
      <c r="I105" s="25"/>
      <c r="J105" s="21"/>
      <c r="K105" s="21"/>
      <c r="L105" s="21"/>
      <c r="M105" s="30"/>
      <c r="N105" s="61" t="s">
        <v>77</v>
      </c>
      <c r="O105" s="69">
        <f>SUM(C93:N93)/12</f>
        <v>0</v>
      </c>
      <c r="Q105" s="106" t="str">
        <f>Q$15</f>
        <v>а) 6 серий по 2 броска;</v>
      </c>
    </row>
    <row r="106" spans="1:17" ht="18.75" thickBot="1">
      <c r="A106" s="18" t="s">
        <v>94</v>
      </c>
      <c r="B106" s="111" t="s">
        <v>110</v>
      </c>
      <c r="C106" s="120" t="s">
        <v>110</v>
      </c>
      <c r="D106" s="121"/>
      <c r="E106" s="120" t="s">
        <v>110</v>
      </c>
      <c r="F106" s="121"/>
      <c r="G106" s="120" t="s">
        <v>110</v>
      </c>
      <c r="H106" s="121"/>
      <c r="I106" s="25"/>
      <c r="J106" s="21"/>
      <c r="K106" s="21"/>
      <c r="L106" s="21"/>
      <c r="M106" s="30"/>
      <c r="N106" s="62" t="s">
        <v>78</v>
      </c>
      <c r="O106" s="70">
        <f>(12/11)*SUMPRODUCT(C93:N93,C93:N93)/12-O98*O98</f>
        <v>0</v>
      </c>
      <c r="Q106" s="106" t="str">
        <f>Q$16</f>
        <v>б) 3 серии по 4 броска;</v>
      </c>
    </row>
    <row r="107" spans="1:17" ht="18.75" thickTop="1">
      <c r="A107" s="65" t="s">
        <v>83</v>
      </c>
      <c r="B107" s="112" t="s">
        <v>110</v>
      </c>
      <c r="C107" s="44"/>
      <c r="D107" s="22"/>
      <c r="E107" s="22"/>
      <c r="F107" s="54" t="s">
        <v>79</v>
      </c>
      <c r="G107" s="55" t="e">
        <f>O106-B106</f>
        <v>#VALUE!</v>
      </c>
      <c r="H107" s="21"/>
      <c r="I107" s="21"/>
      <c r="J107" s="21"/>
      <c r="K107" s="21"/>
      <c r="L107" s="54" t="s">
        <v>82</v>
      </c>
      <c r="M107" s="55" t="e">
        <f>O106-B107</f>
        <v>#VALUE!</v>
      </c>
      <c r="N107" s="36"/>
      <c r="Q107" s="102" t="str">
        <f>Q$17</f>
        <v>См. Образец</v>
      </c>
    </row>
    <row r="109" spans="1:17" ht="18.75">
      <c r="A109" s="5" t="str">
        <f>'Название и список группы'!A7</f>
        <v>Касымов</v>
      </c>
      <c r="B109" s="5"/>
      <c r="C109" s="135" t="str">
        <f>'Название и список группы'!B7</f>
        <v>Мухаммад Анварджонович</v>
      </c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</row>
    <row r="110" spans="1:17" ht="18.75" thickBot="1">
      <c r="A110" s="145" t="s">
        <v>50</v>
      </c>
      <c r="B110" s="146"/>
      <c r="C110" s="17">
        <v>1</v>
      </c>
      <c r="D110" s="15">
        <v>2</v>
      </c>
      <c r="E110" s="15">
        <v>3</v>
      </c>
      <c r="F110" s="15">
        <v>4</v>
      </c>
      <c r="G110" s="15">
        <v>5</v>
      </c>
      <c r="H110" s="15">
        <v>6</v>
      </c>
      <c r="I110" s="15">
        <v>7</v>
      </c>
      <c r="J110" s="15">
        <v>8</v>
      </c>
      <c r="K110" s="15">
        <v>9</v>
      </c>
      <c r="L110" s="15">
        <v>10</v>
      </c>
      <c r="M110" s="15">
        <v>11</v>
      </c>
      <c r="N110" s="15">
        <v>12</v>
      </c>
      <c r="O110" s="3" t="s">
        <v>1</v>
      </c>
      <c r="Q110" s="4" t="str">
        <f>Q$2</f>
        <v>Выполняется 12 бросков монеты</v>
      </c>
    </row>
    <row r="111" spans="1:17" ht="19.5" thickTop="1" thickBot="1">
      <c r="A111" s="147" t="s">
        <v>53</v>
      </c>
      <c r="B111" s="148"/>
      <c r="C111" s="32"/>
      <c r="D111" s="33"/>
      <c r="E111" s="33"/>
      <c r="F111" s="33"/>
      <c r="G111" s="33"/>
      <c r="H111" s="33"/>
      <c r="I111" s="33"/>
      <c r="J111" s="33"/>
      <c r="K111" s="33"/>
      <c r="L111" s="33"/>
      <c r="M111" s="34"/>
      <c r="N111" s="35"/>
      <c r="O111" s="68">
        <f>IF(SUM(C111:N111)&gt;0,1,10^(-5))</f>
        <v>1.0000000000000001E-5</v>
      </c>
      <c r="Q111" s="106" t="str">
        <f>Q$3</f>
        <v>Генеральная совокупность состоит из бросков.</v>
      </c>
    </row>
    <row r="112" spans="1:17" ht="19.5" thickTop="1" thickBot="1">
      <c r="A112" s="37" t="s">
        <v>113</v>
      </c>
      <c r="B112" s="38"/>
      <c r="C112" s="140">
        <v>1</v>
      </c>
      <c r="D112" s="140"/>
      <c r="E112" s="141">
        <v>2</v>
      </c>
      <c r="F112" s="142"/>
      <c r="G112" s="141">
        <v>3</v>
      </c>
      <c r="H112" s="142"/>
      <c r="I112" s="141">
        <v>4</v>
      </c>
      <c r="J112" s="142"/>
      <c r="K112" s="141">
        <v>5</v>
      </c>
      <c r="L112" s="142"/>
      <c r="M112" s="143">
        <v>6</v>
      </c>
      <c r="N112" s="144"/>
      <c r="Q112" s="106" t="str">
        <f>Q$4</f>
        <v>Если выпадает орел, начисляется 1 балл,</v>
      </c>
    </row>
    <row r="113" spans="1:17">
      <c r="A113" s="19" t="s">
        <v>55</v>
      </c>
      <c r="B113" s="40"/>
      <c r="C113" s="45">
        <v>0</v>
      </c>
      <c r="D113" s="46">
        <v>1</v>
      </c>
      <c r="E113" s="42">
        <v>0</v>
      </c>
      <c r="F113" s="40">
        <v>1</v>
      </c>
      <c r="G113" s="45">
        <v>0</v>
      </c>
      <c r="H113" s="46">
        <v>1</v>
      </c>
      <c r="I113" s="42">
        <v>0</v>
      </c>
      <c r="J113" s="40">
        <v>1</v>
      </c>
      <c r="K113" s="45">
        <v>0</v>
      </c>
      <c r="L113" s="46">
        <v>1</v>
      </c>
      <c r="M113" s="50">
        <v>0</v>
      </c>
      <c r="N113" s="36">
        <v>1</v>
      </c>
      <c r="Q113" s="106" t="str">
        <f>Q$5</f>
        <v>если "решка", начисляется 0 баллов</v>
      </c>
    </row>
    <row r="114" spans="1:17">
      <c r="A114" s="18" t="s">
        <v>54</v>
      </c>
      <c r="B114" s="41"/>
      <c r="C114" s="47"/>
      <c r="D114" s="26"/>
      <c r="E114" s="43"/>
      <c r="F114" s="49"/>
      <c r="G114" s="47"/>
      <c r="H114" s="26"/>
      <c r="I114" s="43"/>
      <c r="J114" s="49"/>
      <c r="K114" s="47"/>
      <c r="L114" s="26"/>
      <c r="M114" s="43"/>
      <c r="N114" s="23"/>
      <c r="Q114" s="106" t="str">
        <f>Q$6</f>
        <v>Разбивается на</v>
      </c>
    </row>
    <row r="115" spans="1:17" ht="18.75" thickBot="1">
      <c r="A115" s="18" t="s">
        <v>62</v>
      </c>
      <c r="B115" s="41"/>
      <c r="C115" s="108" t="s">
        <v>110</v>
      </c>
      <c r="D115" s="109" t="s">
        <v>110</v>
      </c>
      <c r="E115" s="110" t="s">
        <v>110</v>
      </c>
      <c r="F115" s="111" t="s">
        <v>110</v>
      </c>
      <c r="G115" s="108" t="s">
        <v>110</v>
      </c>
      <c r="H115" s="109" t="s">
        <v>110</v>
      </c>
      <c r="I115" s="110" t="s">
        <v>110</v>
      </c>
      <c r="J115" s="111" t="s">
        <v>110</v>
      </c>
      <c r="K115" s="108" t="s">
        <v>110</v>
      </c>
      <c r="L115" s="109" t="s">
        <v>110</v>
      </c>
      <c r="M115" s="110" t="s">
        <v>110</v>
      </c>
      <c r="N115" s="112" t="s">
        <v>110</v>
      </c>
      <c r="Q115" s="106" t="str">
        <f>Q$7</f>
        <v>а) 6 выборок по 2 броска в выборке;</v>
      </c>
    </row>
    <row r="116" spans="1:17" ht="18.75" thickTop="1">
      <c r="A116" s="18" t="s">
        <v>75</v>
      </c>
      <c r="B116" s="88" t="s">
        <v>110</v>
      </c>
      <c r="C116" s="120" t="s">
        <v>110</v>
      </c>
      <c r="D116" s="121"/>
      <c r="E116" s="120" t="s">
        <v>110</v>
      </c>
      <c r="F116" s="121"/>
      <c r="G116" s="120" t="s">
        <v>110</v>
      </c>
      <c r="H116" s="121"/>
      <c r="I116" s="120" t="s">
        <v>110</v>
      </c>
      <c r="J116" s="121"/>
      <c r="K116" s="120" t="s">
        <v>110</v>
      </c>
      <c r="L116" s="121"/>
      <c r="M116" s="113" t="s">
        <v>110</v>
      </c>
      <c r="N116" s="61" t="s">
        <v>77</v>
      </c>
      <c r="O116" s="69">
        <f>SUM(C111:N111)/12</f>
        <v>0</v>
      </c>
      <c r="Q116" s="106" t="str">
        <f>Q$8</f>
        <v>б) 3 выборки по 4 броска в выборке.</v>
      </c>
    </row>
    <row r="117" spans="1:17" ht="18.75" thickBot="1">
      <c r="A117" s="18" t="s">
        <v>76</v>
      </c>
      <c r="B117" s="111" t="s">
        <v>110</v>
      </c>
      <c r="C117" s="120" t="s">
        <v>110</v>
      </c>
      <c r="D117" s="121"/>
      <c r="E117" s="120" t="s">
        <v>110</v>
      </c>
      <c r="F117" s="121"/>
      <c r="G117" s="120" t="s">
        <v>110</v>
      </c>
      <c r="H117" s="121"/>
      <c r="I117" s="120" t="s">
        <v>110</v>
      </c>
      <c r="J117" s="121"/>
      <c r="K117" s="120" t="s">
        <v>110</v>
      </c>
      <c r="L117" s="121"/>
      <c r="M117" s="113" t="s">
        <v>110</v>
      </c>
      <c r="N117" s="62" t="s">
        <v>78</v>
      </c>
      <c r="O117" s="70">
        <f>(12/11)*SUMPRODUCT(C111:N111,C111:N111)/12-O116*O116</f>
        <v>0</v>
      </c>
      <c r="Q117" s="106" t="str">
        <f>Q$9</f>
        <v>Составить эмпирические законы</v>
      </c>
    </row>
    <row r="118" spans="1:17" ht="19.5" thickTop="1" thickBot="1">
      <c r="A118" s="20" t="s">
        <v>80</v>
      </c>
      <c r="B118" s="112" t="s">
        <v>110</v>
      </c>
      <c r="C118" s="27"/>
      <c r="D118" s="27"/>
      <c r="E118" s="27"/>
      <c r="F118" s="57" t="s">
        <v>74</v>
      </c>
      <c r="G118" s="58" t="e">
        <f>O117-B117</f>
        <v>#VALUE!</v>
      </c>
      <c r="H118" s="28"/>
      <c r="I118" s="28"/>
      <c r="J118" s="28"/>
      <c r="K118" s="28"/>
      <c r="L118" s="57" t="s">
        <v>81</v>
      </c>
      <c r="M118" s="59" t="e">
        <f>O117-B118</f>
        <v>#VALUE!</v>
      </c>
      <c r="N118" s="60"/>
      <c r="Q118" s="106" t="str">
        <f>Q$10</f>
        <v>распределения для а), б)</v>
      </c>
    </row>
    <row r="119" spans="1:17" ht="19.5" thickTop="1" thickBot="1">
      <c r="A119" s="37" t="s">
        <v>111</v>
      </c>
      <c r="B119" s="103"/>
      <c r="C119" s="132">
        <v>1</v>
      </c>
      <c r="D119" s="132"/>
      <c r="E119" s="133">
        <v>2</v>
      </c>
      <c r="F119" s="134"/>
      <c r="G119" s="133">
        <v>3</v>
      </c>
      <c r="H119" s="134"/>
      <c r="I119" s="115"/>
      <c r="J119" s="122" t="s">
        <v>84</v>
      </c>
      <c r="K119" s="123"/>
      <c r="L119" s="103">
        <v>0</v>
      </c>
      <c r="M119" s="63">
        <v>1</v>
      </c>
      <c r="N119" s="103"/>
      <c r="Q119" s="106" t="str">
        <f>Q$11</f>
        <v>Сравнить с теоретическими.</v>
      </c>
    </row>
    <row r="120" spans="1:17" ht="18.75" thickBot="1">
      <c r="A120" s="19" t="s">
        <v>63</v>
      </c>
      <c r="B120" s="51"/>
      <c r="C120" s="45">
        <v>0</v>
      </c>
      <c r="D120" s="46">
        <v>1</v>
      </c>
      <c r="E120" s="42">
        <v>0</v>
      </c>
      <c r="F120" s="40">
        <v>1</v>
      </c>
      <c r="G120" s="45">
        <v>0</v>
      </c>
      <c r="H120" s="46">
        <v>1</v>
      </c>
      <c r="I120" s="31"/>
      <c r="J120" s="116" t="s">
        <v>85</v>
      </c>
      <c r="K120" s="117"/>
      <c r="L120" s="64">
        <f>IF(O111&lt;1,0,12-SUM(C111:N111))</f>
        <v>0</v>
      </c>
      <c r="M120" s="42">
        <f>IF(O111&lt;1,0,SUM(C111:N111))</f>
        <v>0</v>
      </c>
      <c r="N120" s="24"/>
      <c r="Q120" s="106" t="str">
        <f>Q$12</f>
        <v>Сравнить M[X] и D[X] с выборочными</v>
      </c>
    </row>
    <row r="121" spans="1:17" ht="19.5" thickTop="1" thickBot="1">
      <c r="A121" s="18" t="s">
        <v>64</v>
      </c>
      <c r="B121" s="41"/>
      <c r="C121" s="47"/>
      <c r="D121" s="26"/>
      <c r="E121" s="43"/>
      <c r="F121" s="49"/>
      <c r="G121" s="52"/>
      <c r="H121" s="26"/>
      <c r="I121" s="31"/>
      <c r="J121" s="118" t="s">
        <v>112</v>
      </c>
      <c r="K121" s="119"/>
      <c r="L121" s="114">
        <f>IF(O111&lt;1,0,L120/12)</f>
        <v>0</v>
      </c>
      <c r="M121" s="114">
        <f>IF(O111&lt;1,0,M120/12)</f>
        <v>0</v>
      </c>
      <c r="N121" s="22"/>
      <c r="Q121" s="106" t="str">
        <f>Q$13</f>
        <v>для  а), б)</v>
      </c>
    </row>
    <row r="122" spans="1:17" ht="19.5" thickTop="1" thickBot="1">
      <c r="A122" s="18" t="s">
        <v>65</v>
      </c>
      <c r="B122" s="66"/>
      <c r="C122" s="108" t="s">
        <v>110</v>
      </c>
      <c r="D122" s="109" t="s">
        <v>110</v>
      </c>
      <c r="E122" s="110" t="s">
        <v>110</v>
      </c>
      <c r="F122" s="111" t="s">
        <v>110</v>
      </c>
      <c r="G122" s="108" t="s">
        <v>110</v>
      </c>
      <c r="H122" s="109" t="s">
        <v>110</v>
      </c>
      <c r="I122" s="42"/>
      <c r="J122" s="24"/>
      <c r="K122" s="24"/>
      <c r="L122" s="24"/>
      <c r="M122" s="21"/>
      <c r="N122" s="28"/>
      <c r="Q122" s="106" t="str">
        <f>Q$14</f>
        <v>Разбивается на</v>
      </c>
    </row>
    <row r="123" spans="1:17" ht="18.75" thickTop="1">
      <c r="A123" s="18" t="s">
        <v>93</v>
      </c>
      <c r="B123" s="88" t="s">
        <v>110</v>
      </c>
      <c r="C123" s="120" t="s">
        <v>110</v>
      </c>
      <c r="D123" s="121"/>
      <c r="E123" s="120" t="s">
        <v>110</v>
      </c>
      <c r="F123" s="121"/>
      <c r="G123" s="120" t="s">
        <v>110</v>
      </c>
      <c r="H123" s="121"/>
      <c r="I123" s="25"/>
      <c r="J123" s="21"/>
      <c r="K123" s="21"/>
      <c r="L123" s="21"/>
      <c r="M123" s="30"/>
      <c r="N123" s="61" t="s">
        <v>77</v>
      </c>
      <c r="O123" s="69">
        <f>SUM(C111:N111)/12</f>
        <v>0</v>
      </c>
      <c r="Q123" s="106" t="str">
        <f>Q$15</f>
        <v>а) 6 серий по 2 броска;</v>
      </c>
    </row>
    <row r="124" spans="1:17" ht="18.75" thickBot="1">
      <c r="A124" s="18" t="s">
        <v>94</v>
      </c>
      <c r="B124" s="111" t="s">
        <v>110</v>
      </c>
      <c r="C124" s="120" t="s">
        <v>110</v>
      </c>
      <c r="D124" s="121"/>
      <c r="E124" s="120" t="s">
        <v>110</v>
      </c>
      <c r="F124" s="121"/>
      <c r="G124" s="120" t="s">
        <v>110</v>
      </c>
      <c r="H124" s="121"/>
      <c r="I124" s="25"/>
      <c r="J124" s="21"/>
      <c r="K124" s="21"/>
      <c r="L124" s="21"/>
      <c r="M124" s="30"/>
      <c r="N124" s="62" t="s">
        <v>78</v>
      </c>
      <c r="O124" s="70">
        <f>(12/11)*SUMPRODUCT(C111:N111,C111:N111)/12-O116*O116</f>
        <v>0</v>
      </c>
      <c r="Q124" s="106" t="str">
        <f>Q$16</f>
        <v>б) 3 серии по 4 броска;</v>
      </c>
    </row>
    <row r="125" spans="1:17" ht="18.75" thickTop="1">
      <c r="A125" s="65" t="s">
        <v>83</v>
      </c>
      <c r="B125" s="112" t="s">
        <v>110</v>
      </c>
      <c r="C125" s="44"/>
      <c r="D125" s="22"/>
      <c r="E125" s="22"/>
      <c r="F125" s="54" t="s">
        <v>79</v>
      </c>
      <c r="G125" s="55" t="e">
        <f>O124-B124</f>
        <v>#VALUE!</v>
      </c>
      <c r="H125" s="21"/>
      <c r="I125" s="21"/>
      <c r="J125" s="21"/>
      <c r="K125" s="21"/>
      <c r="L125" s="54" t="s">
        <v>82</v>
      </c>
      <c r="M125" s="55" t="e">
        <f>O124-B125</f>
        <v>#VALUE!</v>
      </c>
      <c r="N125" s="36"/>
      <c r="Q125" s="102" t="str">
        <f>Q$17</f>
        <v>См. Образец</v>
      </c>
    </row>
    <row r="127" spans="1:17" ht="18.75">
      <c r="A127" s="5" t="str">
        <f>'Название и список группы'!A8</f>
        <v>Лотфи</v>
      </c>
      <c r="B127" s="5"/>
      <c r="C127" s="135" t="str">
        <f>'Название и список группы'!B8</f>
        <v>Мохамед</v>
      </c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</row>
    <row r="128" spans="1:17" ht="18.75" thickBot="1">
      <c r="A128" s="145" t="s">
        <v>50</v>
      </c>
      <c r="B128" s="146"/>
      <c r="C128" s="17">
        <v>1</v>
      </c>
      <c r="D128" s="15">
        <v>2</v>
      </c>
      <c r="E128" s="15">
        <v>3</v>
      </c>
      <c r="F128" s="15">
        <v>4</v>
      </c>
      <c r="G128" s="15">
        <v>5</v>
      </c>
      <c r="H128" s="15">
        <v>6</v>
      </c>
      <c r="I128" s="15">
        <v>7</v>
      </c>
      <c r="J128" s="15">
        <v>8</v>
      </c>
      <c r="K128" s="15">
        <v>9</v>
      </c>
      <c r="L128" s="15">
        <v>10</v>
      </c>
      <c r="M128" s="15">
        <v>11</v>
      </c>
      <c r="N128" s="15">
        <v>12</v>
      </c>
      <c r="O128" s="3" t="s">
        <v>1</v>
      </c>
      <c r="Q128" s="4" t="str">
        <f>Q$2</f>
        <v>Выполняется 12 бросков монеты</v>
      </c>
    </row>
    <row r="129" spans="1:17" ht="19.5" thickTop="1" thickBot="1">
      <c r="A129" s="147" t="s">
        <v>53</v>
      </c>
      <c r="B129" s="148"/>
      <c r="C129" s="32"/>
      <c r="D129" s="33"/>
      <c r="E129" s="33"/>
      <c r="F129" s="33"/>
      <c r="G129" s="33"/>
      <c r="H129" s="33"/>
      <c r="I129" s="33"/>
      <c r="J129" s="33"/>
      <c r="K129" s="33"/>
      <c r="L129" s="33"/>
      <c r="M129" s="34"/>
      <c r="N129" s="35"/>
      <c r="O129" s="68">
        <f>IF(SUM(C129:N129)&gt;0,1,10^(-5))</f>
        <v>1.0000000000000001E-5</v>
      </c>
      <c r="Q129" s="106" t="str">
        <f>Q$3</f>
        <v>Генеральная совокупность состоит из бросков.</v>
      </c>
    </row>
    <row r="130" spans="1:17" ht="19.5" thickTop="1" thickBot="1">
      <c r="A130" s="37" t="s">
        <v>113</v>
      </c>
      <c r="B130" s="38"/>
      <c r="C130" s="140">
        <v>1</v>
      </c>
      <c r="D130" s="140"/>
      <c r="E130" s="141">
        <v>2</v>
      </c>
      <c r="F130" s="142"/>
      <c r="G130" s="141">
        <v>3</v>
      </c>
      <c r="H130" s="142"/>
      <c r="I130" s="141">
        <v>4</v>
      </c>
      <c r="J130" s="142"/>
      <c r="K130" s="141">
        <v>5</v>
      </c>
      <c r="L130" s="142"/>
      <c r="M130" s="143">
        <v>6</v>
      </c>
      <c r="N130" s="144"/>
      <c r="Q130" s="106" t="str">
        <f>Q$4</f>
        <v>Если выпадает орел, начисляется 1 балл,</v>
      </c>
    </row>
    <row r="131" spans="1:17">
      <c r="A131" s="19" t="s">
        <v>55</v>
      </c>
      <c r="B131" s="40"/>
      <c r="C131" s="45">
        <v>0</v>
      </c>
      <c r="D131" s="46">
        <v>1</v>
      </c>
      <c r="E131" s="42">
        <v>0</v>
      </c>
      <c r="F131" s="40">
        <v>1</v>
      </c>
      <c r="G131" s="45">
        <v>0</v>
      </c>
      <c r="H131" s="46">
        <v>1</v>
      </c>
      <c r="I131" s="42">
        <v>0</v>
      </c>
      <c r="J131" s="40">
        <v>1</v>
      </c>
      <c r="K131" s="45">
        <v>0</v>
      </c>
      <c r="L131" s="46">
        <v>1</v>
      </c>
      <c r="M131" s="50">
        <v>0</v>
      </c>
      <c r="N131" s="36">
        <v>1</v>
      </c>
      <c r="Q131" s="106" t="str">
        <f>Q$5</f>
        <v>если "решка", начисляется 0 баллов</v>
      </c>
    </row>
    <row r="132" spans="1:17">
      <c r="A132" s="18" t="s">
        <v>54</v>
      </c>
      <c r="B132" s="41"/>
      <c r="C132" s="47"/>
      <c r="D132" s="26"/>
      <c r="E132" s="43"/>
      <c r="F132" s="49"/>
      <c r="G132" s="47"/>
      <c r="H132" s="26"/>
      <c r="I132" s="43"/>
      <c r="J132" s="49"/>
      <c r="K132" s="47"/>
      <c r="L132" s="26"/>
      <c r="M132" s="43"/>
      <c r="N132" s="23"/>
      <c r="Q132" s="106" t="str">
        <f>Q$6</f>
        <v>Разбивается на</v>
      </c>
    </row>
    <row r="133" spans="1:17" ht="18.75" thickBot="1">
      <c r="A133" s="18" t="s">
        <v>62</v>
      </c>
      <c r="B133" s="41"/>
      <c r="C133" s="108" t="s">
        <v>110</v>
      </c>
      <c r="D133" s="109" t="s">
        <v>110</v>
      </c>
      <c r="E133" s="110" t="s">
        <v>110</v>
      </c>
      <c r="F133" s="111" t="s">
        <v>110</v>
      </c>
      <c r="G133" s="108" t="s">
        <v>110</v>
      </c>
      <c r="H133" s="109" t="s">
        <v>110</v>
      </c>
      <c r="I133" s="110" t="s">
        <v>110</v>
      </c>
      <c r="J133" s="111" t="s">
        <v>110</v>
      </c>
      <c r="K133" s="108" t="s">
        <v>110</v>
      </c>
      <c r="L133" s="109" t="s">
        <v>110</v>
      </c>
      <c r="M133" s="110" t="s">
        <v>110</v>
      </c>
      <c r="N133" s="112" t="s">
        <v>110</v>
      </c>
      <c r="Q133" s="106" t="str">
        <f>Q$7</f>
        <v>а) 6 выборок по 2 броска в выборке;</v>
      </c>
    </row>
    <row r="134" spans="1:17" ht="18.75" thickTop="1">
      <c r="A134" s="18" t="s">
        <v>75</v>
      </c>
      <c r="B134" s="88" t="s">
        <v>110</v>
      </c>
      <c r="C134" s="120" t="s">
        <v>110</v>
      </c>
      <c r="D134" s="121"/>
      <c r="E134" s="120" t="s">
        <v>110</v>
      </c>
      <c r="F134" s="121"/>
      <c r="G134" s="120" t="s">
        <v>110</v>
      </c>
      <c r="H134" s="121"/>
      <c r="I134" s="120" t="s">
        <v>110</v>
      </c>
      <c r="J134" s="121"/>
      <c r="K134" s="120" t="s">
        <v>110</v>
      </c>
      <c r="L134" s="121"/>
      <c r="M134" s="113" t="s">
        <v>110</v>
      </c>
      <c r="N134" s="61" t="s">
        <v>77</v>
      </c>
      <c r="O134" s="69">
        <f>SUM(C129:N129)/12</f>
        <v>0</v>
      </c>
      <c r="Q134" s="106" t="str">
        <f>Q$8</f>
        <v>б) 3 выборки по 4 броска в выборке.</v>
      </c>
    </row>
    <row r="135" spans="1:17" ht="18.75" thickBot="1">
      <c r="A135" s="18" t="s">
        <v>76</v>
      </c>
      <c r="B135" s="111" t="s">
        <v>110</v>
      </c>
      <c r="C135" s="120" t="s">
        <v>110</v>
      </c>
      <c r="D135" s="121"/>
      <c r="E135" s="120" t="s">
        <v>110</v>
      </c>
      <c r="F135" s="121"/>
      <c r="G135" s="120" t="s">
        <v>110</v>
      </c>
      <c r="H135" s="121"/>
      <c r="I135" s="120" t="s">
        <v>110</v>
      </c>
      <c r="J135" s="121"/>
      <c r="K135" s="120" t="s">
        <v>110</v>
      </c>
      <c r="L135" s="121"/>
      <c r="M135" s="113" t="s">
        <v>110</v>
      </c>
      <c r="N135" s="62" t="s">
        <v>78</v>
      </c>
      <c r="O135" s="70">
        <f>(12/11)*SUMPRODUCT(C129:N129,C129:N129)/12-O134*O134</f>
        <v>0</v>
      </c>
      <c r="Q135" s="106" t="str">
        <f>Q$9</f>
        <v>Составить эмпирические законы</v>
      </c>
    </row>
    <row r="136" spans="1:17" ht="19.5" thickTop="1" thickBot="1">
      <c r="A136" s="20" t="s">
        <v>80</v>
      </c>
      <c r="B136" s="112" t="s">
        <v>110</v>
      </c>
      <c r="C136" s="27"/>
      <c r="D136" s="27"/>
      <c r="E136" s="27"/>
      <c r="F136" s="57" t="s">
        <v>74</v>
      </c>
      <c r="G136" s="58" t="e">
        <f>O135-B135</f>
        <v>#VALUE!</v>
      </c>
      <c r="H136" s="28"/>
      <c r="I136" s="28"/>
      <c r="J136" s="28"/>
      <c r="K136" s="28"/>
      <c r="L136" s="57" t="s">
        <v>81</v>
      </c>
      <c r="M136" s="59" t="e">
        <f>O135-B136</f>
        <v>#VALUE!</v>
      </c>
      <c r="N136" s="60"/>
      <c r="Q136" s="106" t="str">
        <f>Q$10</f>
        <v>распределения для а), б)</v>
      </c>
    </row>
    <row r="137" spans="1:17" ht="19.5" thickTop="1" thickBot="1">
      <c r="A137" s="37" t="s">
        <v>111</v>
      </c>
      <c r="B137" s="103"/>
      <c r="C137" s="132">
        <v>1</v>
      </c>
      <c r="D137" s="132"/>
      <c r="E137" s="133">
        <v>2</v>
      </c>
      <c r="F137" s="134"/>
      <c r="G137" s="133">
        <v>3</v>
      </c>
      <c r="H137" s="134"/>
      <c r="I137" s="115"/>
      <c r="J137" s="122" t="s">
        <v>84</v>
      </c>
      <c r="K137" s="123"/>
      <c r="L137" s="103">
        <v>0</v>
      </c>
      <c r="M137" s="63">
        <v>1</v>
      </c>
      <c r="N137" s="103"/>
      <c r="Q137" s="106" t="str">
        <f>Q$11</f>
        <v>Сравнить с теоретическими.</v>
      </c>
    </row>
    <row r="138" spans="1:17" ht="18.75" thickBot="1">
      <c r="A138" s="19" t="s">
        <v>63</v>
      </c>
      <c r="B138" s="51"/>
      <c r="C138" s="45">
        <v>0</v>
      </c>
      <c r="D138" s="46">
        <v>1</v>
      </c>
      <c r="E138" s="42">
        <v>0</v>
      </c>
      <c r="F138" s="40">
        <v>1</v>
      </c>
      <c r="G138" s="45">
        <v>0</v>
      </c>
      <c r="H138" s="46">
        <v>1</v>
      </c>
      <c r="I138" s="31"/>
      <c r="J138" s="116" t="s">
        <v>85</v>
      </c>
      <c r="K138" s="117"/>
      <c r="L138" s="64">
        <f>IF(O129&lt;1,0,12-SUM(C129:N129))</f>
        <v>0</v>
      </c>
      <c r="M138" s="42">
        <f>IF(O129&lt;1,0,SUM(C129:N129))</f>
        <v>0</v>
      </c>
      <c r="N138" s="24"/>
      <c r="Q138" s="106" t="str">
        <f>Q$12</f>
        <v>Сравнить M[X] и D[X] с выборочными</v>
      </c>
    </row>
    <row r="139" spans="1:17" ht="19.5" thickTop="1" thickBot="1">
      <c r="A139" s="18" t="s">
        <v>64</v>
      </c>
      <c r="B139" s="41"/>
      <c r="C139" s="47"/>
      <c r="D139" s="26"/>
      <c r="E139" s="43"/>
      <c r="F139" s="49"/>
      <c r="G139" s="52"/>
      <c r="H139" s="26"/>
      <c r="I139" s="31"/>
      <c r="J139" s="118" t="s">
        <v>112</v>
      </c>
      <c r="K139" s="119"/>
      <c r="L139" s="114">
        <f>IF(O129&lt;1,0,L138/12)</f>
        <v>0</v>
      </c>
      <c r="M139" s="114">
        <f>IF(O129&lt;1,0,M138/12)</f>
        <v>0</v>
      </c>
      <c r="N139" s="22"/>
      <c r="Q139" s="106" t="str">
        <f>Q$13</f>
        <v>для  а), б)</v>
      </c>
    </row>
    <row r="140" spans="1:17" ht="19.5" thickTop="1" thickBot="1">
      <c r="A140" s="18" t="s">
        <v>65</v>
      </c>
      <c r="B140" s="66"/>
      <c r="C140" s="108" t="s">
        <v>110</v>
      </c>
      <c r="D140" s="109" t="s">
        <v>110</v>
      </c>
      <c r="E140" s="110" t="s">
        <v>110</v>
      </c>
      <c r="F140" s="111" t="s">
        <v>110</v>
      </c>
      <c r="G140" s="108" t="s">
        <v>110</v>
      </c>
      <c r="H140" s="109" t="s">
        <v>110</v>
      </c>
      <c r="I140" s="42"/>
      <c r="J140" s="24"/>
      <c r="K140" s="24"/>
      <c r="L140" s="24"/>
      <c r="M140" s="21"/>
      <c r="N140" s="28"/>
      <c r="Q140" s="106" t="str">
        <f>Q$14</f>
        <v>Разбивается на</v>
      </c>
    </row>
    <row r="141" spans="1:17" ht="18.75" thickTop="1">
      <c r="A141" s="18" t="s">
        <v>93</v>
      </c>
      <c r="B141" s="88" t="s">
        <v>110</v>
      </c>
      <c r="C141" s="120" t="s">
        <v>110</v>
      </c>
      <c r="D141" s="121"/>
      <c r="E141" s="120" t="s">
        <v>110</v>
      </c>
      <c r="F141" s="121"/>
      <c r="G141" s="120" t="s">
        <v>110</v>
      </c>
      <c r="H141" s="121"/>
      <c r="I141" s="25"/>
      <c r="J141" s="21"/>
      <c r="K141" s="21"/>
      <c r="L141" s="21"/>
      <c r="M141" s="30"/>
      <c r="N141" s="61" t="s">
        <v>77</v>
      </c>
      <c r="O141" s="69">
        <f>SUM(C129:N129)/12</f>
        <v>0</v>
      </c>
      <c r="Q141" s="106" t="str">
        <f>Q$15</f>
        <v>а) 6 серий по 2 броска;</v>
      </c>
    </row>
    <row r="142" spans="1:17" ht="18.75" thickBot="1">
      <c r="A142" s="18" t="s">
        <v>94</v>
      </c>
      <c r="B142" s="111" t="s">
        <v>110</v>
      </c>
      <c r="C142" s="120" t="s">
        <v>110</v>
      </c>
      <c r="D142" s="121"/>
      <c r="E142" s="120" t="s">
        <v>110</v>
      </c>
      <c r="F142" s="121"/>
      <c r="G142" s="120" t="s">
        <v>110</v>
      </c>
      <c r="H142" s="121"/>
      <c r="I142" s="25"/>
      <c r="J142" s="21"/>
      <c r="K142" s="21"/>
      <c r="L142" s="21"/>
      <c r="M142" s="30"/>
      <c r="N142" s="62" t="s">
        <v>78</v>
      </c>
      <c r="O142" s="70">
        <f>(12/11)*SUMPRODUCT(C129:N129,C129:N129)/12-O134*O134</f>
        <v>0</v>
      </c>
      <c r="Q142" s="106" t="str">
        <f>Q$16</f>
        <v>б) 3 серии по 4 броска;</v>
      </c>
    </row>
    <row r="143" spans="1:17" ht="18.75" thickTop="1">
      <c r="A143" s="65" t="s">
        <v>83</v>
      </c>
      <c r="B143" s="112" t="s">
        <v>110</v>
      </c>
      <c r="C143" s="44"/>
      <c r="D143" s="22"/>
      <c r="E143" s="22"/>
      <c r="F143" s="54" t="s">
        <v>79</v>
      </c>
      <c r="G143" s="55" t="e">
        <f>O142-B142</f>
        <v>#VALUE!</v>
      </c>
      <c r="H143" s="21"/>
      <c r="I143" s="21"/>
      <c r="J143" s="21"/>
      <c r="K143" s="21"/>
      <c r="L143" s="54" t="s">
        <v>82</v>
      </c>
      <c r="M143" s="55" t="e">
        <f>O142-B143</f>
        <v>#VALUE!</v>
      </c>
      <c r="N143" s="36"/>
      <c r="Q143" s="102" t="str">
        <f>Q$17</f>
        <v>См. Образец</v>
      </c>
    </row>
    <row r="145" spans="1:17" ht="18.75">
      <c r="A145" s="5" t="str">
        <f>'Название и список группы'!A9</f>
        <v>Мохамед Ахмед Нурелдин Саид</v>
      </c>
      <c r="B145" s="5"/>
      <c r="C145" s="135" t="str">
        <f>'Название и список группы'!B9</f>
        <v>Махмуд Ахмед Нурелдин</v>
      </c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</row>
    <row r="146" spans="1:17" ht="18.75" thickBot="1">
      <c r="A146" s="145" t="s">
        <v>50</v>
      </c>
      <c r="B146" s="146"/>
      <c r="C146" s="17">
        <v>1</v>
      </c>
      <c r="D146" s="15">
        <v>2</v>
      </c>
      <c r="E146" s="15">
        <v>3</v>
      </c>
      <c r="F146" s="15">
        <v>4</v>
      </c>
      <c r="G146" s="15">
        <v>5</v>
      </c>
      <c r="H146" s="15">
        <v>6</v>
      </c>
      <c r="I146" s="15">
        <v>7</v>
      </c>
      <c r="J146" s="15">
        <v>8</v>
      </c>
      <c r="K146" s="15">
        <v>9</v>
      </c>
      <c r="L146" s="15">
        <v>10</v>
      </c>
      <c r="M146" s="15">
        <v>11</v>
      </c>
      <c r="N146" s="15">
        <v>12</v>
      </c>
      <c r="O146" s="3" t="s">
        <v>1</v>
      </c>
      <c r="Q146" s="4" t="str">
        <f>Q$2</f>
        <v>Выполняется 12 бросков монеты</v>
      </c>
    </row>
    <row r="147" spans="1:17" ht="19.5" thickTop="1" thickBot="1">
      <c r="A147" s="147" t="s">
        <v>53</v>
      </c>
      <c r="B147" s="148"/>
      <c r="C147" s="32"/>
      <c r="D147" s="33"/>
      <c r="E147" s="33"/>
      <c r="F147" s="33"/>
      <c r="G147" s="33"/>
      <c r="H147" s="33"/>
      <c r="I147" s="33"/>
      <c r="J147" s="33"/>
      <c r="K147" s="33"/>
      <c r="L147" s="33"/>
      <c r="M147" s="34"/>
      <c r="N147" s="35"/>
      <c r="O147" s="68">
        <f>IF(SUM(C147:N147)&gt;0,1,10^(-5))</f>
        <v>1.0000000000000001E-5</v>
      </c>
      <c r="Q147" s="106" t="str">
        <f>Q$3</f>
        <v>Генеральная совокупность состоит из бросков.</v>
      </c>
    </row>
    <row r="148" spans="1:17" ht="19.5" thickTop="1" thickBot="1">
      <c r="A148" s="37" t="s">
        <v>113</v>
      </c>
      <c r="B148" s="38"/>
      <c r="C148" s="140">
        <v>1</v>
      </c>
      <c r="D148" s="140"/>
      <c r="E148" s="141">
        <v>2</v>
      </c>
      <c r="F148" s="142"/>
      <c r="G148" s="141">
        <v>3</v>
      </c>
      <c r="H148" s="142"/>
      <c r="I148" s="141">
        <v>4</v>
      </c>
      <c r="J148" s="142"/>
      <c r="K148" s="141">
        <v>5</v>
      </c>
      <c r="L148" s="142"/>
      <c r="M148" s="143">
        <v>6</v>
      </c>
      <c r="N148" s="144"/>
      <c r="Q148" s="106" t="str">
        <f>Q$4</f>
        <v>Если выпадает орел, начисляется 1 балл,</v>
      </c>
    </row>
    <row r="149" spans="1:17">
      <c r="A149" s="19" t="s">
        <v>55</v>
      </c>
      <c r="B149" s="40"/>
      <c r="C149" s="45">
        <v>0</v>
      </c>
      <c r="D149" s="46">
        <v>1</v>
      </c>
      <c r="E149" s="42">
        <v>0</v>
      </c>
      <c r="F149" s="40">
        <v>1</v>
      </c>
      <c r="G149" s="45">
        <v>0</v>
      </c>
      <c r="H149" s="46">
        <v>1</v>
      </c>
      <c r="I149" s="42">
        <v>0</v>
      </c>
      <c r="J149" s="40">
        <v>1</v>
      </c>
      <c r="K149" s="45">
        <v>0</v>
      </c>
      <c r="L149" s="46">
        <v>1</v>
      </c>
      <c r="M149" s="50">
        <v>0</v>
      </c>
      <c r="N149" s="36">
        <v>1</v>
      </c>
      <c r="Q149" s="106" t="str">
        <f>Q$5</f>
        <v>если "решка", начисляется 0 баллов</v>
      </c>
    </row>
    <row r="150" spans="1:17">
      <c r="A150" s="18" t="s">
        <v>54</v>
      </c>
      <c r="B150" s="41"/>
      <c r="C150" s="47"/>
      <c r="D150" s="26"/>
      <c r="E150" s="43"/>
      <c r="F150" s="49"/>
      <c r="G150" s="47"/>
      <c r="H150" s="26"/>
      <c r="I150" s="43"/>
      <c r="J150" s="49"/>
      <c r="K150" s="47"/>
      <c r="L150" s="26"/>
      <c r="M150" s="43"/>
      <c r="N150" s="23"/>
      <c r="Q150" s="106" t="str">
        <f>Q$6</f>
        <v>Разбивается на</v>
      </c>
    </row>
    <row r="151" spans="1:17" ht="18.75" thickBot="1">
      <c r="A151" s="18" t="s">
        <v>62</v>
      </c>
      <c r="B151" s="41"/>
      <c r="C151" s="108" t="s">
        <v>110</v>
      </c>
      <c r="D151" s="109" t="s">
        <v>110</v>
      </c>
      <c r="E151" s="110" t="s">
        <v>110</v>
      </c>
      <c r="F151" s="111" t="s">
        <v>110</v>
      </c>
      <c r="G151" s="108" t="s">
        <v>110</v>
      </c>
      <c r="H151" s="109" t="s">
        <v>110</v>
      </c>
      <c r="I151" s="110" t="s">
        <v>110</v>
      </c>
      <c r="J151" s="111" t="s">
        <v>110</v>
      </c>
      <c r="K151" s="108" t="s">
        <v>110</v>
      </c>
      <c r="L151" s="109" t="s">
        <v>110</v>
      </c>
      <c r="M151" s="110" t="s">
        <v>110</v>
      </c>
      <c r="N151" s="112" t="s">
        <v>110</v>
      </c>
      <c r="Q151" s="106" t="str">
        <f>Q$7</f>
        <v>а) 6 выборок по 2 броска в выборке;</v>
      </c>
    </row>
    <row r="152" spans="1:17" ht="18.75" thickTop="1">
      <c r="A152" s="18" t="s">
        <v>75</v>
      </c>
      <c r="B152" s="88" t="s">
        <v>110</v>
      </c>
      <c r="C152" s="120" t="s">
        <v>110</v>
      </c>
      <c r="D152" s="121"/>
      <c r="E152" s="120" t="s">
        <v>110</v>
      </c>
      <c r="F152" s="121"/>
      <c r="G152" s="120" t="s">
        <v>110</v>
      </c>
      <c r="H152" s="121"/>
      <c r="I152" s="120" t="s">
        <v>110</v>
      </c>
      <c r="J152" s="121"/>
      <c r="K152" s="120" t="s">
        <v>110</v>
      </c>
      <c r="L152" s="121"/>
      <c r="M152" s="113" t="s">
        <v>110</v>
      </c>
      <c r="N152" s="61" t="s">
        <v>77</v>
      </c>
      <c r="O152" s="69">
        <f>SUM(C147:N147)/12</f>
        <v>0</v>
      </c>
      <c r="Q152" s="106" t="str">
        <f>Q$8</f>
        <v>б) 3 выборки по 4 броска в выборке.</v>
      </c>
    </row>
    <row r="153" spans="1:17" ht="18.75" thickBot="1">
      <c r="A153" s="18" t="s">
        <v>76</v>
      </c>
      <c r="B153" s="111" t="s">
        <v>110</v>
      </c>
      <c r="C153" s="120" t="s">
        <v>110</v>
      </c>
      <c r="D153" s="121"/>
      <c r="E153" s="120" t="s">
        <v>110</v>
      </c>
      <c r="F153" s="121"/>
      <c r="G153" s="120" t="s">
        <v>110</v>
      </c>
      <c r="H153" s="121"/>
      <c r="I153" s="120" t="s">
        <v>110</v>
      </c>
      <c r="J153" s="121"/>
      <c r="K153" s="120" t="s">
        <v>110</v>
      </c>
      <c r="L153" s="121"/>
      <c r="M153" s="113" t="s">
        <v>110</v>
      </c>
      <c r="N153" s="62" t="s">
        <v>78</v>
      </c>
      <c r="O153" s="70">
        <f>(12/11)*SUMPRODUCT(C147:N147,C147:N147)/12-O152*O152</f>
        <v>0</v>
      </c>
      <c r="Q153" s="106" t="str">
        <f>Q$9</f>
        <v>Составить эмпирические законы</v>
      </c>
    </row>
    <row r="154" spans="1:17" ht="19.5" thickTop="1" thickBot="1">
      <c r="A154" s="20" t="s">
        <v>80</v>
      </c>
      <c r="B154" s="112" t="s">
        <v>110</v>
      </c>
      <c r="C154" s="27"/>
      <c r="D154" s="27"/>
      <c r="E154" s="27"/>
      <c r="F154" s="57" t="s">
        <v>74</v>
      </c>
      <c r="G154" s="58" t="e">
        <f>O153-B153</f>
        <v>#VALUE!</v>
      </c>
      <c r="H154" s="28"/>
      <c r="I154" s="28"/>
      <c r="J154" s="28"/>
      <c r="K154" s="28"/>
      <c r="L154" s="57" t="s">
        <v>81</v>
      </c>
      <c r="M154" s="59" t="e">
        <f>O153-B154</f>
        <v>#VALUE!</v>
      </c>
      <c r="N154" s="60"/>
      <c r="Q154" s="106" t="str">
        <f>Q$10</f>
        <v>распределения для а), б)</v>
      </c>
    </row>
    <row r="155" spans="1:17" ht="19.5" thickTop="1" thickBot="1">
      <c r="A155" s="37" t="s">
        <v>111</v>
      </c>
      <c r="B155" s="103"/>
      <c r="C155" s="132">
        <v>1</v>
      </c>
      <c r="D155" s="132"/>
      <c r="E155" s="133">
        <v>2</v>
      </c>
      <c r="F155" s="134"/>
      <c r="G155" s="133">
        <v>3</v>
      </c>
      <c r="H155" s="134"/>
      <c r="I155" s="115"/>
      <c r="J155" s="122" t="s">
        <v>84</v>
      </c>
      <c r="K155" s="123"/>
      <c r="L155" s="103">
        <v>0</v>
      </c>
      <c r="M155" s="63">
        <v>1</v>
      </c>
      <c r="N155" s="103"/>
      <c r="Q155" s="106" t="str">
        <f>Q$11</f>
        <v>Сравнить с теоретическими.</v>
      </c>
    </row>
    <row r="156" spans="1:17" ht="18.75" thickBot="1">
      <c r="A156" s="19" t="s">
        <v>63</v>
      </c>
      <c r="B156" s="51"/>
      <c r="C156" s="45">
        <v>0</v>
      </c>
      <c r="D156" s="46">
        <v>1</v>
      </c>
      <c r="E156" s="42">
        <v>0</v>
      </c>
      <c r="F156" s="40">
        <v>1</v>
      </c>
      <c r="G156" s="45">
        <v>0</v>
      </c>
      <c r="H156" s="46">
        <v>1</v>
      </c>
      <c r="I156" s="31"/>
      <c r="J156" s="116" t="s">
        <v>85</v>
      </c>
      <c r="K156" s="117"/>
      <c r="L156" s="64">
        <f>IF(O147&lt;1,0,12-SUM(C147:N147))</f>
        <v>0</v>
      </c>
      <c r="M156" s="42">
        <f>IF(O147&lt;1,0,SUM(C147:N147))</f>
        <v>0</v>
      </c>
      <c r="N156" s="24"/>
      <c r="Q156" s="106" t="str">
        <f>Q$12</f>
        <v>Сравнить M[X] и D[X] с выборочными</v>
      </c>
    </row>
    <row r="157" spans="1:17" ht="19.5" thickTop="1" thickBot="1">
      <c r="A157" s="18" t="s">
        <v>64</v>
      </c>
      <c r="B157" s="41"/>
      <c r="C157" s="47"/>
      <c r="D157" s="26"/>
      <c r="E157" s="43"/>
      <c r="F157" s="49"/>
      <c r="G157" s="52"/>
      <c r="H157" s="26"/>
      <c r="I157" s="31"/>
      <c r="J157" s="118" t="s">
        <v>112</v>
      </c>
      <c r="K157" s="119"/>
      <c r="L157" s="114">
        <f>IF(O147&lt;1,0,L156/12)</f>
        <v>0</v>
      </c>
      <c r="M157" s="114">
        <f>IF(O147&lt;1,0,M156/12)</f>
        <v>0</v>
      </c>
      <c r="N157" s="22"/>
      <c r="Q157" s="106" t="str">
        <f>Q$13</f>
        <v>для  а), б)</v>
      </c>
    </row>
    <row r="158" spans="1:17" ht="19.5" thickTop="1" thickBot="1">
      <c r="A158" s="18" t="s">
        <v>65</v>
      </c>
      <c r="B158" s="66"/>
      <c r="C158" s="108" t="s">
        <v>110</v>
      </c>
      <c r="D158" s="109" t="s">
        <v>110</v>
      </c>
      <c r="E158" s="110" t="s">
        <v>110</v>
      </c>
      <c r="F158" s="111" t="s">
        <v>110</v>
      </c>
      <c r="G158" s="108" t="s">
        <v>110</v>
      </c>
      <c r="H158" s="109" t="s">
        <v>110</v>
      </c>
      <c r="I158" s="42"/>
      <c r="J158" s="24"/>
      <c r="K158" s="24"/>
      <c r="L158" s="24"/>
      <c r="M158" s="21"/>
      <c r="N158" s="28"/>
      <c r="Q158" s="106" t="str">
        <f>Q$14</f>
        <v>Разбивается на</v>
      </c>
    </row>
    <row r="159" spans="1:17" ht="18.75" thickTop="1">
      <c r="A159" s="18" t="s">
        <v>93</v>
      </c>
      <c r="B159" s="88" t="s">
        <v>110</v>
      </c>
      <c r="C159" s="120" t="s">
        <v>110</v>
      </c>
      <c r="D159" s="121"/>
      <c r="E159" s="120" t="s">
        <v>110</v>
      </c>
      <c r="F159" s="121"/>
      <c r="G159" s="120" t="s">
        <v>110</v>
      </c>
      <c r="H159" s="121"/>
      <c r="I159" s="25"/>
      <c r="J159" s="21"/>
      <c r="K159" s="21"/>
      <c r="L159" s="21"/>
      <c r="M159" s="30"/>
      <c r="N159" s="61" t="s">
        <v>77</v>
      </c>
      <c r="O159" s="69">
        <f>SUM(C147:N147)/12</f>
        <v>0</v>
      </c>
      <c r="Q159" s="106" t="str">
        <f>Q$15</f>
        <v>а) 6 серий по 2 броска;</v>
      </c>
    </row>
    <row r="160" spans="1:17" ht="18.75" thickBot="1">
      <c r="A160" s="18" t="s">
        <v>94</v>
      </c>
      <c r="B160" s="111" t="s">
        <v>110</v>
      </c>
      <c r="C160" s="120" t="s">
        <v>110</v>
      </c>
      <c r="D160" s="121"/>
      <c r="E160" s="120" t="s">
        <v>110</v>
      </c>
      <c r="F160" s="121"/>
      <c r="G160" s="120" t="s">
        <v>110</v>
      </c>
      <c r="H160" s="121"/>
      <c r="I160" s="25"/>
      <c r="J160" s="21"/>
      <c r="K160" s="21"/>
      <c r="L160" s="21"/>
      <c r="M160" s="30"/>
      <c r="N160" s="62" t="s">
        <v>78</v>
      </c>
      <c r="O160" s="70">
        <f>(12/11)*SUMPRODUCT(C147:N147,C147:N147)/12-O152*O152</f>
        <v>0</v>
      </c>
      <c r="Q160" s="106" t="str">
        <f>Q$16</f>
        <v>б) 3 серии по 4 броска;</v>
      </c>
    </row>
    <row r="161" spans="1:17" ht="18.75" thickTop="1">
      <c r="A161" s="65" t="s">
        <v>83</v>
      </c>
      <c r="B161" s="112" t="s">
        <v>110</v>
      </c>
      <c r="C161" s="44"/>
      <c r="D161" s="22"/>
      <c r="E161" s="22"/>
      <c r="F161" s="54" t="s">
        <v>79</v>
      </c>
      <c r="G161" s="55" t="e">
        <f>O160-B160</f>
        <v>#VALUE!</v>
      </c>
      <c r="H161" s="21"/>
      <c r="I161" s="21"/>
      <c r="J161" s="21"/>
      <c r="K161" s="21"/>
      <c r="L161" s="54" t="s">
        <v>82</v>
      </c>
      <c r="M161" s="55" t="e">
        <f>O160-B161</f>
        <v>#VALUE!</v>
      </c>
      <c r="N161" s="36"/>
      <c r="Q161" s="102" t="str">
        <f>Q$17</f>
        <v>См. Образец</v>
      </c>
    </row>
    <row r="163" spans="1:17" ht="18.75">
      <c r="A163" s="5" t="str">
        <f>'Название и список группы'!A10</f>
        <v>Петрова</v>
      </c>
      <c r="B163" s="5"/>
      <c r="C163" s="135" t="str">
        <f>'Название и список группы'!B10</f>
        <v>Ольга Александровна</v>
      </c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</row>
    <row r="164" spans="1:17" ht="18.75" thickBot="1">
      <c r="A164" s="145" t="s">
        <v>50</v>
      </c>
      <c r="B164" s="146"/>
      <c r="C164" s="17">
        <v>1</v>
      </c>
      <c r="D164" s="15">
        <v>2</v>
      </c>
      <c r="E164" s="15">
        <v>3</v>
      </c>
      <c r="F164" s="15">
        <v>4</v>
      </c>
      <c r="G164" s="15">
        <v>5</v>
      </c>
      <c r="H164" s="15">
        <v>6</v>
      </c>
      <c r="I164" s="15">
        <v>7</v>
      </c>
      <c r="J164" s="15">
        <v>8</v>
      </c>
      <c r="K164" s="15">
        <v>9</v>
      </c>
      <c r="L164" s="15">
        <v>10</v>
      </c>
      <c r="M164" s="15">
        <v>11</v>
      </c>
      <c r="N164" s="15">
        <v>12</v>
      </c>
      <c r="O164" s="3" t="s">
        <v>1</v>
      </c>
      <c r="Q164" s="4" t="str">
        <f>Q$2</f>
        <v>Выполняется 12 бросков монеты</v>
      </c>
    </row>
    <row r="165" spans="1:17" ht="19.5" thickTop="1" thickBot="1">
      <c r="A165" s="147" t="s">
        <v>53</v>
      </c>
      <c r="B165" s="148"/>
      <c r="C165" s="32"/>
      <c r="D165" s="33"/>
      <c r="E165" s="33"/>
      <c r="F165" s="33"/>
      <c r="G165" s="33"/>
      <c r="H165" s="33"/>
      <c r="I165" s="33"/>
      <c r="J165" s="33"/>
      <c r="K165" s="33"/>
      <c r="L165" s="33"/>
      <c r="M165" s="34"/>
      <c r="N165" s="35"/>
      <c r="O165" s="68">
        <f>IF(SUM(C165:N165)&gt;0,1,10^(-5))</f>
        <v>1.0000000000000001E-5</v>
      </c>
      <c r="Q165" s="106" t="str">
        <f>Q$3</f>
        <v>Генеральная совокупность состоит из бросков.</v>
      </c>
    </row>
    <row r="166" spans="1:17" ht="19.5" thickTop="1" thickBot="1">
      <c r="A166" s="37" t="s">
        <v>113</v>
      </c>
      <c r="B166" s="38"/>
      <c r="C166" s="140">
        <v>1</v>
      </c>
      <c r="D166" s="140"/>
      <c r="E166" s="141">
        <v>2</v>
      </c>
      <c r="F166" s="142"/>
      <c r="G166" s="141">
        <v>3</v>
      </c>
      <c r="H166" s="142"/>
      <c r="I166" s="141">
        <v>4</v>
      </c>
      <c r="J166" s="142"/>
      <c r="K166" s="141">
        <v>5</v>
      </c>
      <c r="L166" s="142"/>
      <c r="M166" s="143">
        <v>6</v>
      </c>
      <c r="N166" s="144"/>
      <c r="Q166" s="106" t="str">
        <f>Q$4</f>
        <v>Если выпадает орел, начисляется 1 балл,</v>
      </c>
    </row>
    <row r="167" spans="1:17">
      <c r="A167" s="19" t="s">
        <v>55</v>
      </c>
      <c r="B167" s="40"/>
      <c r="C167" s="45">
        <v>0</v>
      </c>
      <c r="D167" s="46">
        <v>1</v>
      </c>
      <c r="E167" s="42">
        <v>0</v>
      </c>
      <c r="F167" s="40">
        <v>1</v>
      </c>
      <c r="G167" s="45">
        <v>0</v>
      </c>
      <c r="H167" s="46">
        <v>1</v>
      </c>
      <c r="I167" s="42">
        <v>0</v>
      </c>
      <c r="J167" s="40">
        <v>1</v>
      </c>
      <c r="K167" s="45">
        <v>0</v>
      </c>
      <c r="L167" s="46">
        <v>1</v>
      </c>
      <c r="M167" s="50">
        <v>0</v>
      </c>
      <c r="N167" s="36">
        <v>1</v>
      </c>
      <c r="Q167" s="106" t="str">
        <f>Q$5</f>
        <v>если "решка", начисляется 0 баллов</v>
      </c>
    </row>
    <row r="168" spans="1:17">
      <c r="A168" s="18" t="s">
        <v>54</v>
      </c>
      <c r="B168" s="41"/>
      <c r="C168" s="47"/>
      <c r="D168" s="26"/>
      <c r="E168" s="43"/>
      <c r="F168" s="49"/>
      <c r="G168" s="47"/>
      <c r="H168" s="26"/>
      <c r="I168" s="43"/>
      <c r="J168" s="49"/>
      <c r="K168" s="47"/>
      <c r="L168" s="26"/>
      <c r="M168" s="43"/>
      <c r="N168" s="23"/>
      <c r="Q168" s="106" t="str">
        <f>Q$6</f>
        <v>Разбивается на</v>
      </c>
    </row>
    <row r="169" spans="1:17" ht="18.75" thickBot="1">
      <c r="A169" s="18" t="s">
        <v>62</v>
      </c>
      <c r="B169" s="41"/>
      <c r="C169" s="108" t="s">
        <v>110</v>
      </c>
      <c r="D169" s="109" t="s">
        <v>110</v>
      </c>
      <c r="E169" s="110" t="s">
        <v>110</v>
      </c>
      <c r="F169" s="111" t="s">
        <v>110</v>
      </c>
      <c r="G169" s="108" t="s">
        <v>110</v>
      </c>
      <c r="H169" s="109" t="s">
        <v>110</v>
      </c>
      <c r="I169" s="110" t="s">
        <v>110</v>
      </c>
      <c r="J169" s="111" t="s">
        <v>110</v>
      </c>
      <c r="K169" s="108" t="s">
        <v>110</v>
      </c>
      <c r="L169" s="109" t="s">
        <v>110</v>
      </c>
      <c r="M169" s="110" t="s">
        <v>110</v>
      </c>
      <c r="N169" s="112" t="s">
        <v>110</v>
      </c>
      <c r="Q169" s="106" t="str">
        <f>Q$7</f>
        <v>а) 6 выборок по 2 броска в выборке;</v>
      </c>
    </row>
    <row r="170" spans="1:17" ht="18.75" thickTop="1">
      <c r="A170" s="18" t="s">
        <v>75</v>
      </c>
      <c r="B170" s="88" t="s">
        <v>110</v>
      </c>
      <c r="C170" s="120" t="s">
        <v>110</v>
      </c>
      <c r="D170" s="121"/>
      <c r="E170" s="120" t="s">
        <v>110</v>
      </c>
      <c r="F170" s="121"/>
      <c r="G170" s="120" t="s">
        <v>110</v>
      </c>
      <c r="H170" s="121"/>
      <c r="I170" s="120" t="s">
        <v>110</v>
      </c>
      <c r="J170" s="121"/>
      <c r="K170" s="120" t="s">
        <v>110</v>
      </c>
      <c r="L170" s="121"/>
      <c r="M170" s="113" t="s">
        <v>110</v>
      </c>
      <c r="N170" s="61" t="s">
        <v>77</v>
      </c>
      <c r="O170" s="69">
        <f>SUM(C165:N165)/12</f>
        <v>0</v>
      </c>
      <c r="Q170" s="106" t="str">
        <f>Q$8</f>
        <v>б) 3 выборки по 4 броска в выборке.</v>
      </c>
    </row>
    <row r="171" spans="1:17" ht="18.75" thickBot="1">
      <c r="A171" s="18" t="s">
        <v>76</v>
      </c>
      <c r="B171" s="111" t="s">
        <v>110</v>
      </c>
      <c r="C171" s="120" t="s">
        <v>110</v>
      </c>
      <c r="D171" s="121"/>
      <c r="E171" s="120" t="s">
        <v>110</v>
      </c>
      <c r="F171" s="121"/>
      <c r="G171" s="120" t="s">
        <v>110</v>
      </c>
      <c r="H171" s="121"/>
      <c r="I171" s="120" t="s">
        <v>110</v>
      </c>
      <c r="J171" s="121"/>
      <c r="K171" s="120" t="s">
        <v>110</v>
      </c>
      <c r="L171" s="121"/>
      <c r="M171" s="113" t="s">
        <v>110</v>
      </c>
      <c r="N171" s="62" t="s">
        <v>78</v>
      </c>
      <c r="O171" s="70">
        <f>(12/11)*SUMPRODUCT(C165:N165,C165:N165)/12-O170*O170</f>
        <v>0</v>
      </c>
      <c r="Q171" s="106" t="str">
        <f>Q$9</f>
        <v>Составить эмпирические законы</v>
      </c>
    </row>
    <row r="172" spans="1:17" ht="19.5" thickTop="1" thickBot="1">
      <c r="A172" s="20" t="s">
        <v>80</v>
      </c>
      <c r="B172" s="112" t="s">
        <v>110</v>
      </c>
      <c r="C172" s="27"/>
      <c r="D172" s="27"/>
      <c r="E172" s="27"/>
      <c r="F172" s="57" t="s">
        <v>74</v>
      </c>
      <c r="G172" s="58" t="e">
        <f>O171-B171</f>
        <v>#VALUE!</v>
      </c>
      <c r="H172" s="28"/>
      <c r="I172" s="28"/>
      <c r="J172" s="28"/>
      <c r="K172" s="28"/>
      <c r="L172" s="57" t="s">
        <v>81</v>
      </c>
      <c r="M172" s="59" t="e">
        <f>O171-B172</f>
        <v>#VALUE!</v>
      </c>
      <c r="N172" s="60"/>
      <c r="Q172" s="106" t="str">
        <f>Q$10</f>
        <v>распределения для а), б)</v>
      </c>
    </row>
    <row r="173" spans="1:17" ht="19.5" thickTop="1" thickBot="1">
      <c r="A173" s="37" t="s">
        <v>111</v>
      </c>
      <c r="B173" s="103"/>
      <c r="C173" s="132">
        <v>1</v>
      </c>
      <c r="D173" s="132"/>
      <c r="E173" s="133">
        <v>2</v>
      </c>
      <c r="F173" s="134"/>
      <c r="G173" s="133">
        <v>3</v>
      </c>
      <c r="H173" s="134"/>
      <c r="I173" s="115"/>
      <c r="J173" s="122" t="s">
        <v>84</v>
      </c>
      <c r="K173" s="123"/>
      <c r="L173" s="103">
        <v>0</v>
      </c>
      <c r="M173" s="63">
        <v>1</v>
      </c>
      <c r="N173" s="103"/>
      <c r="Q173" s="106" t="str">
        <f>Q$11</f>
        <v>Сравнить с теоретическими.</v>
      </c>
    </row>
    <row r="174" spans="1:17" ht="18.75" thickBot="1">
      <c r="A174" s="19" t="s">
        <v>63</v>
      </c>
      <c r="B174" s="51"/>
      <c r="C174" s="45">
        <v>0</v>
      </c>
      <c r="D174" s="46">
        <v>1</v>
      </c>
      <c r="E174" s="42">
        <v>0</v>
      </c>
      <c r="F174" s="40">
        <v>1</v>
      </c>
      <c r="G174" s="45">
        <v>0</v>
      </c>
      <c r="H174" s="46">
        <v>1</v>
      </c>
      <c r="I174" s="31"/>
      <c r="J174" s="116" t="s">
        <v>85</v>
      </c>
      <c r="K174" s="117"/>
      <c r="L174" s="64">
        <f>IF(O165&lt;1,0,12-SUM(C165:N165))</f>
        <v>0</v>
      </c>
      <c r="M174" s="42">
        <f>IF(O165&lt;1,0,SUM(C165:N165))</f>
        <v>0</v>
      </c>
      <c r="N174" s="24"/>
      <c r="Q174" s="106" t="str">
        <f>Q$12</f>
        <v>Сравнить M[X] и D[X] с выборочными</v>
      </c>
    </row>
    <row r="175" spans="1:17" ht="19.5" thickTop="1" thickBot="1">
      <c r="A175" s="18" t="s">
        <v>64</v>
      </c>
      <c r="B175" s="41"/>
      <c r="C175" s="47"/>
      <c r="D175" s="26"/>
      <c r="E175" s="43"/>
      <c r="F175" s="49"/>
      <c r="G175" s="52"/>
      <c r="H175" s="26"/>
      <c r="I175" s="31"/>
      <c r="J175" s="118" t="s">
        <v>112</v>
      </c>
      <c r="K175" s="119"/>
      <c r="L175" s="114">
        <f>IF(O165&lt;1,0,L174/12)</f>
        <v>0</v>
      </c>
      <c r="M175" s="114">
        <f>IF(O165&lt;1,0,M174/12)</f>
        <v>0</v>
      </c>
      <c r="N175" s="22"/>
      <c r="Q175" s="106" t="str">
        <f>Q$13</f>
        <v>для  а), б)</v>
      </c>
    </row>
    <row r="176" spans="1:17" ht="19.5" thickTop="1" thickBot="1">
      <c r="A176" s="18" t="s">
        <v>65</v>
      </c>
      <c r="B176" s="66"/>
      <c r="C176" s="108" t="s">
        <v>110</v>
      </c>
      <c r="D176" s="109" t="s">
        <v>110</v>
      </c>
      <c r="E176" s="110" t="s">
        <v>110</v>
      </c>
      <c r="F176" s="111" t="s">
        <v>110</v>
      </c>
      <c r="G176" s="108" t="s">
        <v>110</v>
      </c>
      <c r="H176" s="109" t="s">
        <v>110</v>
      </c>
      <c r="I176" s="42"/>
      <c r="J176" s="24"/>
      <c r="K176" s="24"/>
      <c r="L176" s="24"/>
      <c r="M176" s="21"/>
      <c r="N176" s="28"/>
      <c r="Q176" s="106" t="str">
        <f>Q$14</f>
        <v>Разбивается на</v>
      </c>
    </row>
    <row r="177" spans="1:17" ht="18.75" thickTop="1">
      <c r="A177" s="18" t="s">
        <v>93</v>
      </c>
      <c r="B177" s="88" t="s">
        <v>110</v>
      </c>
      <c r="C177" s="120" t="s">
        <v>110</v>
      </c>
      <c r="D177" s="121"/>
      <c r="E177" s="120" t="s">
        <v>110</v>
      </c>
      <c r="F177" s="121"/>
      <c r="G177" s="120" t="s">
        <v>110</v>
      </c>
      <c r="H177" s="121"/>
      <c r="I177" s="25"/>
      <c r="J177" s="21"/>
      <c r="K177" s="21"/>
      <c r="L177" s="21"/>
      <c r="M177" s="30"/>
      <c r="N177" s="61" t="s">
        <v>77</v>
      </c>
      <c r="O177" s="69">
        <f>SUM(C165:N165)/12</f>
        <v>0</v>
      </c>
      <c r="Q177" s="106" t="str">
        <f>Q$15</f>
        <v>а) 6 серий по 2 броска;</v>
      </c>
    </row>
    <row r="178" spans="1:17" ht="18.75" thickBot="1">
      <c r="A178" s="18" t="s">
        <v>94</v>
      </c>
      <c r="B178" s="111" t="s">
        <v>110</v>
      </c>
      <c r="C178" s="120" t="s">
        <v>110</v>
      </c>
      <c r="D178" s="121"/>
      <c r="E178" s="120" t="s">
        <v>110</v>
      </c>
      <c r="F178" s="121"/>
      <c r="G178" s="120" t="s">
        <v>110</v>
      </c>
      <c r="H178" s="121"/>
      <c r="I178" s="25"/>
      <c r="J178" s="21"/>
      <c r="K178" s="21"/>
      <c r="L178" s="21"/>
      <c r="M178" s="30"/>
      <c r="N178" s="62" t="s">
        <v>78</v>
      </c>
      <c r="O178" s="70">
        <f>(12/11)*SUMPRODUCT(C165:N165,C165:N165)/12-O170*O170</f>
        <v>0</v>
      </c>
      <c r="Q178" s="106" t="str">
        <f>Q$16</f>
        <v>б) 3 серии по 4 броска;</v>
      </c>
    </row>
    <row r="179" spans="1:17" ht="18.75" thickTop="1">
      <c r="A179" s="65" t="s">
        <v>83</v>
      </c>
      <c r="B179" s="112" t="s">
        <v>110</v>
      </c>
      <c r="C179" s="44"/>
      <c r="D179" s="22"/>
      <c r="E179" s="22"/>
      <c r="F179" s="54" t="s">
        <v>79</v>
      </c>
      <c r="G179" s="55" t="e">
        <f>O178-B178</f>
        <v>#VALUE!</v>
      </c>
      <c r="H179" s="21"/>
      <c r="I179" s="21"/>
      <c r="J179" s="21"/>
      <c r="K179" s="21"/>
      <c r="L179" s="54" t="s">
        <v>82</v>
      </c>
      <c r="M179" s="55" t="e">
        <f>O178-B179</f>
        <v>#VALUE!</v>
      </c>
      <c r="N179" s="36"/>
      <c r="Q179" s="102" t="str">
        <f>Q$17</f>
        <v>См. Образец</v>
      </c>
    </row>
    <row r="181" spans="1:17" ht="18.75">
      <c r="A181" s="5" t="str">
        <f>'Название и список группы'!A11</f>
        <v>Подшивалов</v>
      </c>
      <c r="B181" s="5"/>
      <c r="C181" s="135" t="str">
        <f>'Название и список группы'!B11</f>
        <v>Данил Дмитриевич</v>
      </c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</row>
    <row r="182" spans="1:17" ht="18.75" thickBot="1">
      <c r="A182" s="145" t="s">
        <v>50</v>
      </c>
      <c r="B182" s="146"/>
      <c r="C182" s="17">
        <v>1</v>
      </c>
      <c r="D182" s="15">
        <v>2</v>
      </c>
      <c r="E182" s="15">
        <v>3</v>
      </c>
      <c r="F182" s="15">
        <v>4</v>
      </c>
      <c r="G182" s="15">
        <v>5</v>
      </c>
      <c r="H182" s="15">
        <v>6</v>
      </c>
      <c r="I182" s="15">
        <v>7</v>
      </c>
      <c r="J182" s="15">
        <v>8</v>
      </c>
      <c r="K182" s="15">
        <v>9</v>
      </c>
      <c r="L182" s="15">
        <v>10</v>
      </c>
      <c r="M182" s="15">
        <v>11</v>
      </c>
      <c r="N182" s="15">
        <v>12</v>
      </c>
      <c r="O182" s="3" t="s">
        <v>1</v>
      </c>
      <c r="Q182" s="4" t="str">
        <f>Q$2</f>
        <v>Выполняется 12 бросков монеты</v>
      </c>
    </row>
    <row r="183" spans="1:17" ht="19.5" thickTop="1" thickBot="1">
      <c r="A183" s="147" t="s">
        <v>53</v>
      </c>
      <c r="B183" s="148"/>
      <c r="C183" s="32"/>
      <c r="D183" s="33"/>
      <c r="E183" s="33"/>
      <c r="F183" s="33"/>
      <c r="G183" s="33"/>
      <c r="H183" s="33"/>
      <c r="I183" s="33"/>
      <c r="J183" s="33"/>
      <c r="K183" s="33"/>
      <c r="L183" s="33"/>
      <c r="M183" s="34"/>
      <c r="N183" s="35"/>
      <c r="O183" s="68">
        <f>IF(SUM(C183:N183)&gt;0,1,10^(-5))</f>
        <v>1.0000000000000001E-5</v>
      </c>
      <c r="Q183" s="106" t="str">
        <f>Q$3</f>
        <v>Генеральная совокупность состоит из бросков.</v>
      </c>
    </row>
    <row r="184" spans="1:17" ht="19.5" thickTop="1" thickBot="1">
      <c r="A184" s="37" t="s">
        <v>113</v>
      </c>
      <c r="B184" s="38"/>
      <c r="C184" s="140">
        <v>1</v>
      </c>
      <c r="D184" s="140"/>
      <c r="E184" s="141">
        <v>2</v>
      </c>
      <c r="F184" s="142"/>
      <c r="G184" s="141">
        <v>3</v>
      </c>
      <c r="H184" s="142"/>
      <c r="I184" s="141">
        <v>4</v>
      </c>
      <c r="J184" s="142"/>
      <c r="K184" s="141">
        <v>5</v>
      </c>
      <c r="L184" s="142"/>
      <c r="M184" s="143">
        <v>6</v>
      </c>
      <c r="N184" s="144"/>
      <c r="Q184" s="106" t="str">
        <f>Q$4</f>
        <v>Если выпадает орел, начисляется 1 балл,</v>
      </c>
    </row>
    <row r="185" spans="1:17">
      <c r="A185" s="19" t="s">
        <v>55</v>
      </c>
      <c r="B185" s="40"/>
      <c r="C185" s="45">
        <v>0</v>
      </c>
      <c r="D185" s="46">
        <v>1</v>
      </c>
      <c r="E185" s="42">
        <v>0</v>
      </c>
      <c r="F185" s="40">
        <v>1</v>
      </c>
      <c r="G185" s="45">
        <v>0</v>
      </c>
      <c r="H185" s="46">
        <v>1</v>
      </c>
      <c r="I185" s="42">
        <v>0</v>
      </c>
      <c r="J185" s="40">
        <v>1</v>
      </c>
      <c r="K185" s="45">
        <v>0</v>
      </c>
      <c r="L185" s="46">
        <v>1</v>
      </c>
      <c r="M185" s="50">
        <v>0</v>
      </c>
      <c r="N185" s="36">
        <v>1</v>
      </c>
      <c r="Q185" s="106" t="str">
        <f>Q$5</f>
        <v>если "решка", начисляется 0 баллов</v>
      </c>
    </row>
    <row r="186" spans="1:17">
      <c r="A186" s="18" t="s">
        <v>54</v>
      </c>
      <c r="B186" s="41"/>
      <c r="C186" s="47"/>
      <c r="D186" s="26"/>
      <c r="E186" s="43"/>
      <c r="F186" s="49"/>
      <c r="G186" s="47"/>
      <c r="H186" s="26"/>
      <c r="I186" s="43"/>
      <c r="J186" s="49"/>
      <c r="K186" s="47"/>
      <c r="L186" s="26"/>
      <c r="M186" s="43"/>
      <c r="N186" s="23"/>
      <c r="Q186" s="106" t="str">
        <f>Q$6</f>
        <v>Разбивается на</v>
      </c>
    </row>
    <row r="187" spans="1:17" ht="18.75" thickBot="1">
      <c r="A187" s="18" t="s">
        <v>62</v>
      </c>
      <c r="B187" s="41"/>
      <c r="C187" s="108" t="s">
        <v>110</v>
      </c>
      <c r="D187" s="109" t="s">
        <v>110</v>
      </c>
      <c r="E187" s="110" t="s">
        <v>110</v>
      </c>
      <c r="F187" s="111" t="s">
        <v>110</v>
      </c>
      <c r="G187" s="108" t="s">
        <v>110</v>
      </c>
      <c r="H187" s="109" t="s">
        <v>110</v>
      </c>
      <c r="I187" s="110" t="s">
        <v>110</v>
      </c>
      <c r="J187" s="111" t="s">
        <v>110</v>
      </c>
      <c r="K187" s="108" t="s">
        <v>110</v>
      </c>
      <c r="L187" s="109" t="s">
        <v>110</v>
      </c>
      <c r="M187" s="110" t="s">
        <v>110</v>
      </c>
      <c r="N187" s="112" t="s">
        <v>110</v>
      </c>
      <c r="Q187" s="106" t="str">
        <f>Q$7</f>
        <v>а) 6 выборок по 2 броска в выборке;</v>
      </c>
    </row>
    <row r="188" spans="1:17" ht="18.75" thickTop="1">
      <c r="A188" s="18" t="s">
        <v>75</v>
      </c>
      <c r="B188" s="88" t="s">
        <v>110</v>
      </c>
      <c r="C188" s="120" t="s">
        <v>110</v>
      </c>
      <c r="D188" s="121"/>
      <c r="E188" s="120" t="s">
        <v>110</v>
      </c>
      <c r="F188" s="121"/>
      <c r="G188" s="120" t="s">
        <v>110</v>
      </c>
      <c r="H188" s="121"/>
      <c r="I188" s="120" t="s">
        <v>110</v>
      </c>
      <c r="J188" s="121"/>
      <c r="K188" s="120" t="s">
        <v>110</v>
      </c>
      <c r="L188" s="121"/>
      <c r="M188" s="113" t="s">
        <v>110</v>
      </c>
      <c r="N188" s="61" t="s">
        <v>77</v>
      </c>
      <c r="O188" s="69">
        <f>SUM(C183:N183)/12</f>
        <v>0</v>
      </c>
      <c r="Q188" s="106" t="str">
        <f>Q$8</f>
        <v>б) 3 выборки по 4 броска в выборке.</v>
      </c>
    </row>
    <row r="189" spans="1:17" ht="18.75" thickBot="1">
      <c r="A189" s="18" t="s">
        <v>76</v>
      </c>
      <c r="B189" s="111" t="s">
        <v>110</v>
      </c>
      <c r="C189" s="120" t="s">
        <v>110</v>
      </c>
      <c r="D189" s="121"/>
      <c r="E189" s="120" t="s">
        <v>110</v>
      </c>
      <c r="F189" s="121"/>
      <c r="G189" s="120" t="s">
        <v>110</v>
      </c>
      <c r="H189" s="121"/>
      <c r="I189" s="120" t="s">
        <v>110</v>
      </c>
      <c r="J189" s="121"/>
      <c r="K189" s="120" t="s">
        <v>110</v>
      </c>
      <c r="L189" s="121"/>
      <c r="M189" s="113" t="s">
        <v>110</v>
      </c>
      <c r="N189" s="62" t="s">
        <v>78</v>
      </c>
      <c r="O189" s="70">
        <f>(12/11)*SUMPRODUCT(C183:N183,C183:N183)/12-O188*O188</f>
        <v>0</v>
      </c>
      <c r="Q189" s="106" t="str">
        <f>Q$9</f>
        <v>Составить эмпирические законы</v>
      </c>
    </row>
    <row r="190" spans="1:17" ht="19.5" thickTop="1" thickBot="1">
      <c r="A190" s="20" t="s">
        <v>80</v>
      </c>
      <c r="B190" s="112" t="s">
        <v>110</v>
      </c>
      <c r="C190" s="27"/>
      <c r="D190" s="27"/>
      <c r="E190" s="27"/>
      <c r="F190" s="57" t="s">
        <v>74</v>
      </c>
      <c r="G190" s="58" t="e">
        <f>O189-B189</f>
        <v>#VALUE!</v>
      </c>
      <c r="H190" s="28"/>
      <c r="I190" s="28"/>
      <c r="J190" s="28"/>
      <c r="K190" s="28"/>
      <c r="L190" s="57" t="s">
        <v>81</v>
      </c>
      <c r="M190" s="59" t="e">
        <f>O189-B190</f>
        <v>#VALUE!</v>
      </c>
      <c r="N190" s="60"/>
      <c r="Q190" s="106" t="str">
        <f>Q$10</f>
        <v>распределения для а), б)</v>
      </c>
    </row>
    <row r="191" spans="1:17" ht="19.5" thickTop="1" thickBot="1">
      <c r="A191" s="37" t="s">
        <v>111</v>
      </c>
      <c r="B191" s="103"/>
      <c r="C191" s="132">
        <v>1</v>
      </c>
      <c r="D191" s="132"/>
      <c r="E191" s="133">
        <v>2</v>
      </c>
      <c r="F191" s="134"/>
      <c r="G191" s="133">
        <v>3</v>
      </c>
      <c r="H191" s="134"/>
      <c r="I191" s="115"/>
      <c r="J191" s="122" t="s">
        <v>84</v>
      </c>
      <c r="K191" s="123"/>
      <c r="L191" s="103">
        <v>0</v>
      </c>
      <c r="M191" s="63">
        <v>1</v>
      </c>
      <c r="N191" s="103"/>
      <c r="Q191" s="106" t="str">
        <f>Q$11</f>
        <v>Сравнить с теоретическими.</v>
      </c>
    </row>
    <row r="192" spans="1:17" ht="18.75" thickBot="1">
      <c r="A192" s="19" t="s">
        <v>63</v>
      </c>
      <c r="B192" s="51"/>
      <c r="C192" s="45">
        <v>0</v>
      </c>
      <c r="D192" s="46">
        <v>1</v>
      </c>
      <c r="E192" s="42">
        <v>0</v>
      </c>
      <c r="F192" s="40">
        <v>1</v>
      </c>
      <c r="G192" s="45">
        <v>0</v>
      </c>
      <c r="H192" s="46">
        <v>1</v>
      </c>
      <c r="I192" s="31"/>
      <c r="J192" s="116" t="s">
        <v>85</v>
      </c>
      <c r="K192" s="117"/>
      <c r="L192" s="64">
        <f>IF(O183&lt;1,0,12-SUM(C183:N183))</f>
        <v>0</v>
      </c>
      <c r="M192" s="42">
        <f>IF(O183&lt;1,0,SUM(C183:N183))</f>
        <v>0</v>
      </c>
      <c r="N192" s="24"/>
      <c r="Q192" s="106" t="str">
        <f>Q$12</f>
        <v>Сравнить M[X] и D[X] с выборочными</v>
      </c>
    </row>
    <row r="193" spans="1:17" ht="19.5" thickTop="1" thickBot="1">
      <c r="A193" s="18" t="s">
        <v>64</v>
      </c>
      <c r="B193" s="41"/>
      <c r="C193" s="47"/>
      <c r="D193" s="26"/>
      <c r="E193" s="43"/>
      <c r="F193" s="49"/>
      <c r="G193" s="52"/>
      <c r="H193" s="26"/>
      <c r="I193" s="31"/>
      <c r="J193" s="118" t="s">
        <v>112</v>
      </c>
      <c r="K193" s="119"/>
      <c r="L193" s="114">
        <f>IF(O183&lt;1,0,L192/12)</f>
        <v>0</v>
      </c>
      <c r="M193" s="114">
        <f>IF(O183&lt;1,0,M192/12)</f>
        <v>0</v>
      </c>
      <c r="N193" s="22"/>
      <c r="Q193" s="106" t="str">
        <f>Q$13</f>
        <v>для  а), б)</v>
      </c>
    </row>
    <row r="194" spans="1:17" ht="19.5" thickTop="1" thickBot="1">
      <c r="A194" s="18" t="s">
        <v>65</v>
      </c>
      <c r="B194" s="66"/>
      <c r="C194" s="108" t="s">
        <v>110</v>
      </c>
      <c r="D194" s="109" t="s">
        <v>110</v>
      </c>
      <c r="E194" s="110" t="s">
        <v>110</v>
      </c>
      <c r="F194" s="111" t="s">
        <v>110</v>
      </c>
      <c r="G194" s="108" t="s">
        <v>110</v>
      </c>
      <c r="H194" s="109" t="s">
        <v>110</v>
      </c>
      <c r="I194" s="42"/>
      <c r="J194" s="24"/>
      <c r="K194" s="24"/>
      <c r="L194" s="24"/>
      <c r="M194" s="21"/>
      <c r="N194" s="28"/>
      <c r="Q194" s="106" t="str">
        <f>Q$14</f>
        <v>Разбивается на</v>
      </c>
    </row>
    <row r="195" spans="1:17" ht="18.75" thickTop="1">
      <c r="A195" s="18" t="s">
        <v>93</v>
      </c>
      <c r="B195" s="88" t="s">
        <v>110</v>
      </c>
      <c r="C195" s="120" t="s">
        <v>110</v>
      </c>
      <c r="D195" s="121"/>
      <c r="E195" s="120" t="s">
        <v>110</v>
      </c>
      <c r="F195" s="121"/>
      <c r="G195" s="120" t="s">
        <v>110</v>
      </c>
      <c r="H195" s="121"/>
      <c r="I195" s="25"/>
      <c r="J195" s="21"/>
      <c r="K195" s="21"/>
      <c r="L195" s="21"/>
      <c r="M195" s="30"/>
      <c r="N195" s="61" t="s">
        <v>77</v>
      </c>
      <c r="O195" s="69">
        <f>SUM(C183:N183)/12</f>
        <v>0</v>
      </c>
      <c r="Q195" s="106" t="str">
        <f>Q$15</f>
        <v>а) 6 серий по 2 броска;</v>
      </c>
    </row>
    <row r="196" spans="1:17" ht="18.75" thickBot="1">
      <c r="A196" s="18" t="s">
        <v>94</v>
      </c>
      <c r="B196" s="111" t="s">
        <v>110</v>
      </c>
      <c r="C196" s="120" t="s">
        <v>110</v>
      </c>
      <c r="D196" s="121"/>
      <c r="E196" s="120" t="s">
        <v>110</v>
      </c>
      <c r="F196" s="121"/>
      <c r="G196" s="120" t="s">
        <v>110</v>
      </c>
      <c r="H196" s="121"/>
      <c r="I196" s="25"/>
      <c r="J196" s="21"/>
      <c r="K196" s="21"/>
      <c r="L196" s="21"/>
      <c r="M196" s="30"/>
      <c r="N196" s="62" t="s">
        <v>78</v>
      </c>
      <c r="O196" s="70">
        <f>(12/11)*SUMPRODUCT(C183:N183,C183:N183)/12-O188*O188</f>
        <v>0</v>
      </c>
      <c r="Q196" s="106" t="str">
        <f>Q$16</f>
        <v>б) 3 серии по 4 броска;</v>
      </c>
    </row>
    <row r="197" spans="1:17" ht="18.75" thickTop="1">
      <c r="A197" s="65" t="s">
        <v>83</v>
      </c>
      <c r="B197" s="112" t="s">
        <v>110</v>
      </c>
      <c r="C197" s="44"/>
      <c r="D197" s="22"/>
      <c r="E197" s="22"/>
      <c r="F197" s="54" t="s">
        <v>79</v>
      </c>
      <c r="G197" s="55" t="e">
        <f>O196-B196</f>
        <v>#VALUE!</v>
      </c>
      <c r="H197" s="21"/>
      <c r="I197" s="21"/>
      <c r="J197" s="21"/>
      <c r="K197" s="21"/>
      <c r="L197" s="54" t="s">
        <v>82</v>
      </c>
      <c r="M197" s="55" t="e">
        <f>O196-B197</f>
        <v>#VALUE!</v>
      </c>
      <c r="N197" s="36"/>
      <c r="Q197" s="102" t="str">
        <f>Q$17</f>
        <v>См. Образец</v>
      </c>
    </row>
    <row r="199" spans="1:17" ht="18.75">
      <c r="A199" s="5" t="str">
        <f>'Название и список группы'!A12</f>
        <v>Потапов</v>
      </c>
      <c r="B199" s="5"/>
      <c r="C199" s="135" t="str">
        <f>'Название и список группы'!B12</f>
        <v>Иван Николаевич</v>
      </c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</row>
    <row r="200" spans="1:17" ht="18.75" thickBot="1">
      <c r="A200" s="145" t="s">
        <v>50</v>
      </c>
      <c r="B200" s="146"/>
      <c r="C200" s="17">
        <v>1</v>
      </c>
      <c r="D200" s="15">
        <v>2</v>
      </c>
      <c r="E200" s="15">
        <v>3</v>
      </c>
      <c r="F200" s="15">
        <v>4</v>
      </c>
      <c r="G200" s="15">
        <v>5</v>
      </c>
      <c r="H200" s="15">
        <v>6</v>
      </c>
      <c r="I200" s="15">
        <v>7</v>
      </c>
      <c r="J200" s="15">
        <v>8</v>
      </c>
      <c r="K200" s="15">
        <v>9</v>
      </c>
      <c r="L200" s="15">
        <v>10</v>
      </c>
      <c r="M200" s="15">
        <v>11</v>
      </c>
      <c r="N200" s="15">
        <v>12</v>
      </c>
      <c r="O200" s="3" t="s">
        <v>1</v>
      </c>
      <c r="Q200" s="4" t="str">
        <f>Q$2</f>
        <v>Выполняется 12 бросков монеты</v>
      </c>
    </row>
    <row r="201" spans="1:17" ht="19.5" thickTop="1" thickBot="1">
      <c r="A201" s="147" t="s">
        <v>53</v>
      </c>
      <c r="B201" s="148"/>
      <c r="C201" s="32"/>
      <c r="D201" s="33"/>
      <c r="E201" s="33"/>
      <c r="F201" s="33"/>
      <c r="G201" s="33"/>
      <c r="H201" s="33"/>
      <c r="I201" s="33"/>
      <c r="J201" s="33"/>
      <c r="K201" s="33"/>
      <c r="L201" s="33"/>
      <c r="M201" s="34"/>
      <c r="N201" s="35"/>
      <c r="O201" s="68">
        <f>IF(SUM(C201:N201)&gt;0,1,10^(-5))</f>
        <v>1.0000000000000001E-5</v>
      </c>
      <c r="Q201" s="106" t="str">
        <f>Q$3</f>
        <v>Генеральная совокупность состоит из бросков.</v>
      </c>
    </row>
    <row r="202" spans="1:17" ht="19.5" thickTop="1" thickBot="1">
      <c r="A202" s="37" t="s">
        <v>113</v>
      </c>
      <c r="B202" s="38"/>
      <c r="C202" s="140">
        <v>1</v>
      </c>
      <c r="D202" s="140"/>
      <c r="E202" s="141">
        <v>2</v>
      </c>
      <c r="F202" s="142"/>
      <c r="G202" s="141">
        <v>3</v>
      </c>
      <c r="H202" s="142"/>
      <c r="I202" s="141">
        <v>4</v>
      </c>
      <c r="J202" s="142"/>
      <c r="K202" s="141">
        <v>5</v>
      </c>
      <c r="L202" s="142"/>
      <c r="M202" s="143">
        <v>6</v>
      </c>
      <c r="N202" s="144"/>
      <c r="Q202" s="106" t="str">
        <f>Q$4</f>
        <v>Если выпадает орел, начисляется 1 балл,</v>
      </c>
    </row>
    <row r="203" spans="1:17">
      <c r="A203" s="19" t="s">
        <v>55</v>
      </c>
      <c r="B203" s="40"/>
      <c r="C203" s="45">
        <v>0</v>
      </c>
      <c r="D203" s="46">
        <v>1</v>
      </c>
      <c r="E203" s="42">
        <v>0</v>
      </c>
      <c r="F203" s="40">
        <v>1</v>
      </c>
      <c r="G203" s="45">
        <v>0</v>
      </c>
      <c r="H203" s="46">
        <v>1</v>
      </c>
      <c r="I203" s="42">
        <v>0</v>
      </c>
      <c r="J203" s="40">
        <v>1</v>
      </c>
      <c r="K203" s="45">
        <v>0</v>
      </c>
      <c r="L203" s="46">
        <v>1</v>
      </c>
      <c r="M203" s="50">
        <v>0</v>
      </c>
      <c r="N203" s="36">
        <v>1</v>
      </c>
      <c r="Q203" s="106" t="str">
        <f>Q$5</f>
        <v>если "решка", начисляется 0 баллов</v>
      </c>
    </row>
    <row r="204" spans="1:17">
      <c r="A204" s="18" t="s">
        <v>54</v>
      </c>
      <c r="B204" s="41"/>
      <c r="C204" s="47"/>
      <c r="D204" s="26"/>
      <c r="E204" s="43"/>
      <c r="F204" s="49"/>
      <c r="G204" s="47"/>
      <c r="H204" s="26"/>
      <c r="I204" s="43"/>
      <c r="J204" s="49"/>
      <c r="K204" s="47"/>
      <c r="L204" s="26"/>
      <c r="M204" s="43"/>
      <c r="N204" s="23"/>
      <c r="Q204" s="106" t="str">
        <f>Q$6</f>
        <v>Разбивается на</v>
      </c>
    </row>
    <row r="205" spans="1:17" ht="18.75" thickBot="1">
      <c r="A205" s="18" t="s">
        <v>62</v>
      </c>
      <c r="B205" s="41"/>
      <c r="C205" s="108" t="s">
        <v>110</v>
      </c>
      <c r="D205" s="109" t="s">
        <v>110</v>
      </c>
      <c r="E205" s="110" t="s">
        <v>110</v>
      </c>
      <c r="F205" s="111" t="s">
        <v>110</v>
      </c>
      <c r="G205" s="108" t="s">
        <v>110</v>
      </c>
      <c r="H205" s="109" t="s">
        <v>110</v>
      </c>
      <c r="I205" s="110" t="s">
        <v>110</v>
      </c>
      <c r="J205" s="111" t="s">
        <v>110</v>
      </c>
      <c r="K205" s="108" t="s">
        <v>110</v>
      </c>
      <c r="L205" s="109" t="s">
        <v>110</v>
      </c>
      <c r="M205" s="110" t="s">
        <v>110</v>
      </c>
      <c r="N205" s="112" t="s">
        <v>110</v>
      </c>
      <c r="Q205" s="106" t="str">
        <f>Q$7</f>
        <v>а) 6 выборок по 2 броска в выборке;</v>
      </c>
    </row>
    <row r="206" spans="1:17" ht="18.75" thickTop="1">
      <c r="A206" s="18" t="s">
        <v>75</v>
      </c>
      <c r="B206" s="88" t="s">
        <v>110</v>
      </c>
      <c r="C206" s="120" t="s">
        <v>110</v>
      </c>
      <c r="D206" s="121"/>
      <c r="E206" s="120" t="s">
        <v>110</v>
      </c>
      <c r="F206" s="121"/>
      <c r="G206" s="120" t="s">
        <v>110</v>
      </c>
      <c r="H206" s="121"/>
      <c r="I206" s="120" t="s">
        <v>110</v>
      </c>
      <c r="J206" s="121"/>
      <c r="K206" s="120" t="s">
        <v>110</v>
      </c>
      <c r="L206" s="121"/>
      <c r="M206" s="113" t="s">
        <v>110</v>
      </c>
      <c r="N206" s="61" t="s">
        <v>77</v>
      </c>
      <c r="O206" s="69">
        <f>SUM(C201:N201)/12</f>
        <v>0</v>
      </c>
      <c r="Q206" s="106" t="str">
        <f>Q$8</f>
        <v>б) 3 выборки по 4 броска в выборке.</v>
      </c>
    </row>
    <row r="207" spans="1:17" ht="18.75" thickBot="1">
      <c r="A207" s="18" t="s">
        <v>76</v>
      </c>
      <c r="B207" s="111" t="s">
        <v>110</v>
      </c>
      <c r="C207" s="120" t="s">
        <v>110</v>
      </c>
      <c r="D207" s="121"/>
      <c r="E207" s="120" t="s">
        <v>110</v>
      </c>
      <c r="F207" s="121"/>
      <c r="G207" s="120" t="s">
        <v>110</v>
      </c>
      <c r="H207" s="121"/>
      <c r="I207" s="120" t="s">
        <v>110</v>
      </c>
      <c r="J207" s="121"/>
      <c r="K207" s="120" t="s">
        <v>110</v>
      </c>
      <c r="L207" s="121"/>
      <c r="M207" s="113" t="s">
        <v>110</v>
      </c>
      <c r="N207" s="62" t="s">
        <v>78</v>
      </c>
      <c r="O207" s="70">
        <f>(12/11)*SUMPRODUCT(C201:N201,C201:N201)/12-O206*O206</f>
        <v>0</v>
      </c>
      <c r="Q207" s="106" t="str">
        <f>Q$9</f>
        <v>Составить эмпирические законы</v>
      </c>
    </row>
    <row r="208" spans="1:17" ht="19.5" thickTop="1" thickBot="1">
      <c r="A208" s="20" t="s">
        <v>80</v>
      </c>
      <c r="B208" s="112" t="s">
        <v>110</v>
      </c>
      <c r="C208" s="27"/>
      <c r="D208" s="27"/>
      <c r="E208" s="27"/>
      <c r="F208" s="57" t="s">
        <v>74</v>
      </c>
      <c r="G208" s="58" t="e">
        <f>O207-B207</f>
        <v>#VALUE!</v>
      </c>
      <c r="H208" s="28"/>
      <c r="I208" s="28"/>
      <c r="J208" s="28"/>
      <c r="K208" s="28"/>
      <c r="L208" s="57" t="s">
        <v>81</v>
      </c>
      <c r="M208" s="59" t="e">
        <f>O207-B208</f>
        <v>#VALUE!</v>
      </c>
      <c r="N208" s="60"/>
      <c r="Q208" s="106" t="str">
        <f>Q$10</f>
        <v>распределения для а), б)</v>
      </c>
    </row>
    <row r="209" spans="1:17" ht="19.5" thickTop="1" thickBot="1">
      <c r="A209" s="37" t="s">
        <v>111</v>
      </c>
      <c r="B209" s="103"/>
      <c r="C209" s="132">
        <v>1</v>
      </c>
      <c r="D209" s="132"/>
      <c r="E209" s="133">
        <v>2</v>
      </c>
      <c r="F209" s="134"/>
      <c r="G209" s="133">
        <v>3</v>
      </c>
      <c r="H209" s="134"/>
      <c r="I209" s="115"/>
      <c r="J209" s="122" t="s">
        <v>84</v>
      </c>
      <c r="K209" s="123"/>
      <c r="L209" s="103">
        <v>0</v>
      </c>
      <c r="M209" s="63">
        <v>1</v>
      </c>
      <c r="N209" s="103"/>
      <c r="Q209" s="106" t="str">
        <f>Q$11</f>
        <v>Сравнить с теоретическими.</v>
      </c>
    </row>
    <row r="210" spans="1:17" ht="18.75" thickBot="1">
      <c r="A210" s="19" t="s">
        <v>63</v>
      </c>
      <c r="B210" s="51"/>
      <c r="C210" s="45">
        <v>0</v>
      </c>
      <c r="D210" s="46">
        <v>1</v>
      </c>
      <c r="E210" s="42">
        <v>0</v>
      </c>
      <c r="F210" s="40">
        <v>1</v>
      </c>
      <c r="G210" s="45">
        <v>0</v>
      </c>
      <c r="H210" s="46">
        <v>1</v>
      </c>
      <c r="I210" s="31"/>
      <c r="J210" s="116" t="s">
        <v>85</v>
      </c>
      <c r="K210" s="117"/>
      <c r="L210" s="64">
        <f>IF(O201&lt;1,0,12-SUM(C201:N201))</f>
        <v>0</v>
      </c>
      <c r="M210" s="42">
        <f>IF(O201&lt;1,0,SUM(C201:N201))</f>
        <v>0</v>
      </c>
      <c r="N210" s="24"/>
      <c r="Q210" s="106" t="str">
        <f>Q$12</f>
        <v>Сравнить M[X] и D[X] с выборочными</v>
      </c>
    </row>
    <row r="211" spans="1:17" ht="19.5" thickTop="1" thickBot="1">
      <c r="A211" s="18" t="s">
        <v>64</v>
      </c>
      <c r="B211" s="41"/>
      <c r="C211" s="47"/>
      <c r="D211" s="26"/>
      <c r="E211" s="43"/>
      <c r="F211" s="49"/>
      <c r="G211" s="52"/>
      <c r="H211" s="26"/>
      <c r="I211" s="31"/>
      <c r="J211" s="118" t="s">
        <v>112</v>
      </c>
      <c r="K211" s="119"/>
      <c r="L211" s="114">
        <f>IF(O201&lt;1,0,L210/12)</f>
        <v>0</v>
      </c>
      <c r="M211" s="114">
        <f>IF(O201&lt;1,0,M210/12)</f>
        <v>0</v>
      </c>
      <c r="N211" s="22"/>
      <c r="Q211" s="106" t="str">
        <f>Q$13</f>
        <v>для  а), б)</v>
      </c>
    </row>
    <row r="212" spans="1:17" ht="19.5" thickTop="1" thickBot="1">
      <c r="A212" s="18" t="s">
        <v>65</v>
      </c>
      <c r="B212" s="66"/>
      <c r="C212" s="108" t="s">
        <v>110</v>
      </c>
      <c r="D212" s="109" t="s">
        <v>110</v>
      </c>
      <c r="E212" s="110" t="s">
        <v>110</v>
      </c>
      <c r="F212" s="111" t="s">
        <v>110</v>
      </c>
      <c r="G212" s="108" t="s">
        <v>110</v>
      </c>
      <c r="H212" s="109" t="s">
        <v>110</v>
      </c>
      <c r="I212" s="42"/>
      <c r="J212" s="24"/>
      <c r="K212" s="24"/>
      <c r="L212" s="24"/>
      <c r="M212" s="21"/>
      <c r="N212" s="28"/>
      <c r="Q212" s="106" t="str">
        <f>Q$14</f>
        <v>Разбивается на</v>
      </c>
    </row>
    <row r="213" spans="1:17" ht="18.75" thickTop="1">
      <c r="A213" s="18" t="s">
        <v>93</v>
      </c>
      <c r="B213" s="88" t="s">
        <v>110</v>
      </c>
      <c r="C213" s="120" t="s">
        <v>110</v>
      </c>
      <c r="D213" s="121"/>
      <c r="E213" s="120" t="s">
        <v>110</v>
      </c>
      <c r="F213" s="121"/>
      <c r="G213" s="120" t="s">
        <v>110</v>
      </c>
      <c r="H213" s="121"/>
      <c r="I213" s="25"/>
      <c r="J213" s="21"/>
      <c r="K213" s="21"/>
      <c r="L213" s="21"/>
      <c r="M213" s="30"/>
      <c r="N213" s="61" t="s">
        <v>77</v>
      </c>
      <c r="O213" s="69">
        <f>SUM(C201:N201)/12</f>
        <v>0</v>
      </c>
      <c r="Q213" s="106" t="str">
        <f>Q$15</f>
        <v>а) 6 серий по 2 броска;</v>
      </c>
    </row>
    <row r="214" spans="1:17" ht="18.75" thickBot="1">
      <c r="A214" s="18" t="s">
        <v>94</v>
      </c>
      <c r="B214" s="111" t="s">
        <v>110</v>
      </c>
      <c r="C214" s="120" t="s">
        <v>110</v>
      </c>
      <c r="D214" s="121"/>
      <c r="E214" s="120" t="s">
        <v>110</v>
      </c>
      <c r="F214" s="121"/>
      <c r="G214" s="120" t="s">
        <v>110</v>
      </c>
      <c r="H214" s="121"/>
      <c r="I214" s="25"/>
      <c r="J214" s="21"/>
      <c r="K214" s="21"/>
      <c r="L214" s="21"/>
      <c r="M214" s="30"/>
      <c r="N214" s="62" t="s">
        <v>78</v>
      </c>
      <c r="O214" s="70">
        <f>(12/11)*SUMPRODUCT(C201:N201,C201:N201)/12-O206*O206</f>
        <v>0</v>
      </c>
      <c r="Q214" s="106" t="str">
        <f>Q$16</f>
        <v>б) 3 серии по 4 броска;</v>
      </c>
    </row>
    <row r="215" spans="1:17" ht="18.75" thickTop="1">
      <c r="A215" s="65" t="s">
        <v>83</v>
      </c>
      <c r="B215" s="112" t="s">
        <v>110</v>
      </c>
      <c r="C215" s="44"/>
      <c r="D215" s="22"/>
      <c r="E215" s="22"/>
      <c r="F215" s="54" t="s">
        <v>79</v>
      </c>
      <c r="G215" s="55" t="e">
        <f>O214-B214</f>
        <v>#VALUE!</v>
      </c>
      <c r="H215" s="21"/>
      <c r="I215" s="21"/>
      <c r="J215" s="21"/>
      <c r="K215" s="21"/>
      <c r="L215" s="54" t="s">
        <v>82</v>
      </c>
      <c r="M215" s="55" t="e">
        <f>O214-B215</f>
        <v>#VALUE!</v>
      </c>
      <c r="N215" s="36"/>
      <c r="Q215" s="102" t="str">
        <f>Q$17</f>
        <v>См. Образец</v>
      </c>
    </row>
    <row r="217" spans="1:17" ht="18.75">
      <c r="A217" s="5" t="str">
        <f>'Название и список группы'!A13</f>
        <v>Романцов</v>
      </c>
      <c r="B217" s="5"/>
      <c r="C217" s="135" t="str">
        <f>'Название и список группы'!B13</f>
        <v>Павел Петрович</v>
      </c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</row>
    <row r="218" spans="1:17" ht="18.75" thickBot="1">
      <c r="A218" s="145" t="s">
        <v>50</v>
      </c>
      <c r="B218" s="146"/>
      <c r="C218" s="17">
        <v>1</v>
      </c>
      <c r="D218" s="15">
        <v>2</v>
      </c>
      <c r="E218" s="15">
        <v>3</v>
      </c>
      <c r="F218" s="15">
        <v>4</v>
      </c>
      <c r="G218" s="15">
        <v>5</v>
      </c>
      <c r="H218" s="15">
        <v>6</v>
      </c>
      <c r="I218" s="15">
        <v>7</v>
      </c>
      <c r="J218" s="15">
        <v>8</v>
      </c>
      <c r="K218" s="15">
        <v>9</v>
      </c>
      <c r="L218" s="15">
        <v>10</v>
      </c>
      <c r="M218" s="15">
        <v>11</v>
      </c>
      <c r="N218" s="15">
        <v>12</v>
      </c>
      <c r="O218" s="3" t="s">
        <v>1</v>
      </c>
      <c r="Q218" s="4" t="str">
        <f>Q$2</f>
        <v>Выполняется 12 бросков монеты</v>
      </c>
    </row>
    <row r="219" spans="1:17" ht="19.5" thickTop="1" thickBot="1">
      <c r="A219" s="147" t="s">
        <v>53</v>
      </c>
      <c r="B219" s="148"/>
      <c r="C219" s="32"/>
      <c r="D219" s="33"/>
      <c r="E219" s="33"/>
      <c r="F219" s="33"/>
      <c r="G219" s="33"/>
      <c r="H219" s="33"/>
      <c r="I219" s="33"/>
      <c r="J219" s="33"/>
      <c r="K219" s="33"/>
      <c r="L219" s="33"/>
      <c r="M219" s="34"/>
      <c r="N219" s="35"/>
      <c r="O219" s="68">
        <f>IF(SUM(C219:N219)&gt;0,1,10^(-5))</f>
        <v>1.0000000000000001E-5</v>
      </c>
      <c r="Q219" s="106" t="str">
        <f>Q$3</f>
        <v>Генеральная совокупность состоит из бросков.</v>
      </c>
    </row>
    <row r="220" spans="1:17" ht="19.5" thickTop="1" thickBot="1">
      <c r="A220" s="37" t="s">
        <v>113</v>
      </c>
      <c r="B220" s="38"/>
      <c r="C220" s="140">
        <v>1</v>
      </c>
      <c r="D220" s="140"/>
      <c r="E220" s="141">
        <v>2</v>
      </c>
      <c r="F220" s="142"/>
      <c r="G220" s="141">
        <v>3</v>
      </c>
      <c r="H220" s="142"/>
      <c r="I220" s="141">
        <v>4</v>
      </c>
      <c r="J220" s="142"/>
      <c r="K220" s="141">
        <v>5</v>
      </c>
      <c r="L220" s="142"/>
      <c r="M220" s="143">
        <v>6</v>
      </c>
      <c r="N220" s="144"/>
      <c r="Q220" s="106" t="str">
        <f>Q$4</f>
        <v>Если выпадает орел, начисляется 1 балл,</v>
      </c>
    </row>
    <row r="221" spans="1:17">
      <c r="A221" s="19" t="s">
        <v>55</v>
      </c>
      <c r="B221" s="40"/>
      <c r="C221" s="45">
        <v>0</v>
      </c>
      <c r="D221" s="46">
        <v>1</v>
      </c>
      <c r="E221" s="42">
        <v>0</v>
      </c>
      <c r="F221" s="40">
        <v>1</v>
      </c>
      <c r="G221" s="45">
        <v>0</v>
      </c>
      <c r="H221" s="46">
        <v>1</v>
      </c>
      <c r="I221" s="42">
        <v>0</v>
      </c>
      <c r="J221" s="40">
        <v>1</v>
      </c>
      <c r="K221" s="45">
        <v>0</v>
      </c>
      <c r="L221" s="46">
        <v>1</v>
      </c>
      <c r="M221" s="50">
        <v>0</v>
      </c>
      <c r="N221" s="36">
        <v>1</v>
      </c>
      <c r="Q221" s="106" t="str">
        <f>Q$5</f>
        <v>если "решка", начисляется 0 баллов</v>
      </c>
    </row>
    <row r="222" spans="1:17">
      <c r="A222" s="18" t="s">
        <v>54</v>
      </c>
      <c r="B222" s="41"/>
      <c r="C222" s="47"/>
      <c r="D222" s="26"/>
      <c r="E222" s="43"/>
      <c r="F222" s="49"/>
      <c r="G222" s="47"/>
      <c r="H222" s="26"/>
      <c r="I222" s="43"/>
      <c r="J222" s="49"/>
      <c r="K222" s="47"/>
      <c r="L222" s="26"/>
      <c r="M222" s="43"/>
      <c r="N222" s="23"/>
      <c r="Q222" s="106" t="str">
        <f>Q$6</f>
        <v>Разбивается на</v>
      </c>
    </row>
    <row r="223" spans="1:17" ht="18.75" thickBot="1">
      <c r="A223" s="18" t="s">
        <v>62</v>
      </c>
      <c r="B223" s="41"/>
      <c r="C223" s="108" t="s">
        <v>110</v>
      </c>
      <c r="D223" s="109" t="s">
        <v>110</v>
      </c>
      <c r="E223" s="110" t="s">
        <v>110</v>
      </c>
      <c r="F223" s="111" t="s">
        <v>110</v>
      </c>
      <c r="G223" s="108" t="s">
        <v>110</v>
      </c>
      <c r="H223" s="109" t="s">
        <v>110</v>
      </c>
      <c r="I223" s="110" t="s">
        <v>110</v>
      </c>
      <c r="J223" s="111" t="s">
        <v>110</v>
      </c>
      <c r="K223" s="108" t="s">
        <v>110</v>
      </c>
      <c r="L223" s="109" t="s">
        <v>110</v>
      </c>
      <c r="M223" s="110" t="s">
        <v>110</v>
      </c>
      <c r="N223" s="112" t="s">
        <v>110</v>
      </c>
      <c r="Q223" s="106" t="str">
        <f>Q$7</f>
        <v>а) 6 выборок по 2 броска в выборке;</v>
      </c>
    </row>
    <row r="224" spans="1:17" ht="18.75" thickTop="1">
      <c r="A224" s="18" t="s">
        <v>75</v>
      </c>
      <c r="B224" s="88" t="s">
        <v>110</v>
      </c>
      <c r="C224" s="120" t="s">
        <v>110</v>
      </c>
      <c r="D224" s="121"/>
      <c r="E224" s="120" t="s">
        <v>110</v>
      </c>
      <c r="F224" s="121"/>
      <c r="G224" s="120" t="s">
        <v>110</v>
      </c>
      <c r="H224" s="121"/>
      <c r="I224" s="120" t="s">
        <v>110</v>
      </c>
      <c r="J224" s="121"/>
      <c r="K224" s="120" t="s">
        <v>110</v>
      </c>
      <c r="L224" s="121"/>
      <c r="M224" s="113" t="s">
        <v>110</v>
      </c>
      <c r="N224" s="61" t="s">
        <v>77</v>
      </c>
      <c r="O224" s="69">
        <f>SUM(C219:N219)/12</f>
        <v>0</v>
      </c>
      <c r="Q224" s="106" t="str">
        <f>Q$8</f>
        <v>б) 3 выборки по 4 броска в выборке.</v>
      </c>
    </row>
    <row r="225" spans="1:17" ht="18.75" thickBot="1">
      <c r="A225" s="18" t="s">
        <v>76</v>
      </c>
      <c r="B225" s="111" t="s">
        <v>110</v>
      </c>
      <c r="C225" s="120" t="s">
        <v>110</v>
      </c>
      <c r="D225" s="121"/>
      <c r="E225" s="120" t="s">
        <v>110</v>
      </c>
      <c r="F225" s="121"/>
      <c r="G225" s="120" t="s">
        <v>110</v>
      </c>
      <c r="H225" s="121"/>
      <c r="I225" s="120" t="s">
        <v>110</v>
      </c>
      <c r="J225" s="121"/>
      <c r="K225" s="120" t="s">
        <v>110</v>
      </c>
      <c r="L225" s="121"/>
      <c r="M225" s="113" t="s">
        <v>110</v>
      </c>
      <c r="N225" s="62" t="s">
        <v>78</v>
      </c>
      <c r="O225" s="70">
        <f>(12/11)*SUMPRODUCT(C219:N219,C219:N219)/12-O224*O224</f>
        <v>0</v>
      </c>
      <c r="Q225" s="106" t="str">
        <f>Q$9</f>
        <v>Составить эмпирические законы</v>
      </c>
    </row>
    <row r="226" spans="1:17" ht="19.5" thickTop="1" thickBot="1">
      <c r="A226" s="20" t="s">
        <v>80</v>
      </c>
      <c r="B226" s="112" t="s">
        <v>110</v>
      </c>
      <c r="C226" s="27"/>
      <c r="D226" s="27"/>
      <c r="E226" s="27"/>
      <c r="F226" s="57" t="s">
        <v>74</v>
      </c>
      <c r="G226" s="58" t="e">
        <f>O225-B225</f>
        <v>#VALUE!</v>
      </c>
      <c r="H226" s="28"/>
      <c r="I226" s="28"/>
      <c r="J226" s="28"/>
      <c r="K226" s="28"/>
      <c r="L226" s="57" t="s">
        <v>81</v>
      </c>
      <c r="M226" s="59" t="e">
        <f>O225-B226</f>
        <v>#VALUE!</v>
      </c>
      <c r="N226" s="60"/>
      <c r="Q226" s="106" t="str">
        <f>Q$10</f>
        <v>распределения для а), б)</v>
      </c>
    </row>
    <row r="227" spans="1:17" ht="19.5" thickTop="1" thickBot="1">
      <c r="A227" s="37" t="s">
        <v>111</v>
      </c>
      <c r="B227" s="103"/>
      <c r="C227" s="132">
        <v>1</v>
      </c>
      <c r="D227" s="132"/>
      <c r="E227" s="133">
        <v>2</v>
      </c>
      <c r="F227" s="134"/>
      <c r="G227" s="133">
        <v>3</v>
      </c>
      <c r="H227" s="134"/>
      <c r="I227" s="115"/>
      <c r="J227" s="122" t="s">
        <v>84</v>
      </c>
      <c r="K227" s="123"/>
      <c r="L227" s="103">
        <v>0</v>
      </c>
      <c r="M227" s="63">
        <v>1</v>
      </c>
      <c r="N227" s="103"/>
      <c r="Q227" s="106" t="str">
        <f>Q$11</f>
        <v>Сравнить с теоретическими.</v>
      </c>
    </row>
    <row r="228" spans="1:17" ht="18.75" thickBot="1">
      <c r="A228" s="19" t="s">
        <v>63</v>
      </c>
      <c r="B228" s="51"/>
      <c r="C228" s="45">
        <v>0</v>
      </c>
      <c r="D228" s="46">
        <v>1</v>
      </c>
      <c r="E228" s="42">
        <v>0</v>
      </c>
      <c r="F228" s="40">
        <v>1</v>
      </c>
      <c r="G228" s="45">
        <v>0</v>
      </c>
      <c r="H228" s="46">
        <v>1</v>
      </c>
      <c r="I228" s="31"/>
      <c r="J228" s="116" t="s">
        <v>85</v>
      </c>
      <c r="K228" s="117"/>
      <c r="L228" s="64">
        <f>IF(O219&lt;1,0,12-SUM(C219:N219))</f>
        <v>0</v>
      </c>
      <c r="M228" s="42">
        <f>IF(O219&lt;1,0,SUM(C219:N219))</f>
        <v>0</v>
      </c>
      <c r="N228" s="24"/>
      <c r="Q228" s="106" t="str">
        <f>Q$12</f>
        <v>Сравнить M[X] и D[X] с выборочными</v>
      </c>
    </row>
    <row r="229" spans="1:17" ht="19.5" thickTop="1" thickBot="1">
      <c r="A229" s="18" t="s">
        <v>64</v>
      </c>
      <c r="B229" s="41"/>
      <c r="C229" s="47"/>
      <c r="D229" s="26"/>
      <c r="E229" s="43"/>
      <c r="F229" s="49"/>
      <c r="G229" s="52"/>
      <c r="H229" s="26"/>
      <c r="I229" s="31"/>
      <c r="J229" s="118" t="s">
        <v>112</v>
      </c>
      <c r="K229" s="119"/>
      <c r="L229" s="114">
        <f>IF(O219&lt;1,0,L228/12)</f>
        <v>0</v>
      </c>
      <c r="M229" s="114">
        <f>IF(O219&lt;1,0,M228/12)</f>
        <v>0</v>
      </c>
      <c r="N229" s="22"/>
      <c r="Q229" s="106" t="str">
        <f>Q$13</f>
        <v>для  а), б)</v>
      </c>
    </row>
    <row r="230" spans="1:17" ht="19.5" thickTop="1" thickBot="1">
      <c r="A230" s="18" t="s">
        <v>65</v>
      </c>
      <c r="B230" s="66"/>
      <c r="C230" s="108" t="s">
        <v>110</v>
      </c>
      <c r="D230" s="109" t="s">
        <v>110</v>
      </c>
      <c r="E230" s="110" t="s">
        <v>110</v>
      </c>
      <c r="F230" s="111" t="s">
        <v>110</v>
      </c>
      <c r="G230" s="108" t="s">
        <v>110</v>
      </c>
      <c r="H230" s="109" t="s">
        <v>110</v>
      </c>
      <c r="I230" s="42"/>
      <c r="J230" s="24"/>
      <c r="K230" s="24"/>
      <c r="L230" s="24"/>
      <c r="M230" s="21"/>
      <c r="N230" s="28"/>
      <c r="Q230" s="106" t="str">
        <f>Q$14</f>
        <v>Разбивается на</v>
      </c>
    </row>
    <row r="231" spans="1:17" ht="18.75" thickTop="1">
      <c r="A231" s="18" t="s">
        <v>93</v>
      </c>
      <c r="B231" s="88" t="s">
        <v>110</v>
      </c>
      <c r="C231" s="120" t="s">
        <v>110</v>
      </c>
      <c r="D231" s="121"/>
      <c r="E231" s="120" t="s">
        <v>110</v>
      </c>
      <c r="F231" s="121"/>
      <c r="G231" s="120" t="s">
        <v>110</v>
      </c>
      <c r="H231" s="121"/>
      <c r="I231" s="25"/>
      <c r="J231" s="21"/>
      <c r="K231" s="21"/>
      <c r="L231" s="21"/>
      <c r="M231" s="30"/>
      <c r="N231" s="61" t="s">
        <v>77</v>
      </c>
      <c r="O231" s="69">
        <f>SUM(C219:N219)/12</f>
        <v>0</v>
      </c>
      <c r="Q231" s="106" t="str">
        <f>Q$15</f>
        <v>а) 6 серий по 2 броска;</v>
      </c>
    </row>
    <row r="232" spans="1:17" ht="18.75" thickBot="1">
      <c r="A232" s="18" t="s">
        <v>94</v>
      </c>
      <c r="B232" s="111" t="s">
        <v>110</v>
      </c>
      <c r="C232" s="120" t="s">
        <v>110</v>
      </c>
      <c r="D232" s="121"/>
      <c r="E232" s="120" t="s">
        <v>110</v>
      </c>
      <c r="F232" s="121"/>
      <c r="G232" s="120" t="s">
        <v>110</v>
      </c>
      <c r="H232" s="121"/>
      <c r="I232" s="25"/>
      <c r="J232" s="21"/>
      <c r="K232" s="21"/>
      <c r="L232" s="21"/>
      <c r="M232" s="30"/>
      <c r="N232" s="62" t="s">
        <v>78</v>
      </c>
      <c r="O232" s="70">
        <f>(12/11)*SUMPRODUCT(C219:N219,C219:N219)/12-O224*O224</f>
        <v>0</v>
      </c>
      <c r="Q232" s="106" t="str">
        <f>Q$16</f>
        <v>б) 3 серии по 4 броска;</v>
      </c>
    </row>
    <row r="233" spans="1:17" ht="18.75" thickTop="1">
      <c r="A233" s="65" t="s">
        <v>83</v>
      </c>
      <c r="B233" s="112" t="s">
        <v>110</v>
      </c>
      <c r="C233" s="44"/>
      <c r="D233" s="22"/>
      <c r="E233" s="22"/>
      <c r="F233" s="54" t="s">
        <v>79</v>
      </c>
      <c r="G233" s="55" t="e">
        <f>O232-B232</f>
        <v>#VALUE!</v>
      </c>
      <c r="H233" s="21"/>
      <c r="I233" s="21"/>
      <c r="J233" s="21"/>
      <c r="K233" s="21"/>
      <c r="L233" s="54" t="s">
        <v>82</v>
      </c>
      <c r="M233" s="55" t="e">
        <f>O232-B233</f>
        <v>#VALUE!</v>
      </c>
      <c r="N233" s="36"/>
      <c r="Q233" s="102" t="str">
        <f>Q$17</f>
        <v>См. Образец</v>
      </c>
    </row>
    <row r="235" spans="1:17" ht="18.75">
      <c r="A235" s="5" t="str">
        <f>'Название и список группы'!A14</f>
        <v>Рысаев</v>
      </c>
      <c r="B235" s="5"/>
      <c r="C235" s="135" t="str">
        <f>'Название и список группы'!B14</f>
        <v>Дамир Ринатович</v>
      </c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</row>
    <row r="236" spans="1:17" ht="18.75" thickBot="1">
      <c r="A236" s="145" t="s">
        <v>50</v>
      </c>
      <c r="B236" s="146"/>
      <c r="C236" s="17">
        <v>1</v>
      </c>
      <c r="D236" s="15">
        <v>2</v>
      </c>
      <c r="E236" s="15">
        <v>3</v>
      </c>
      <c r="F236" s="15">
        <v>4</v>
      </c>
      <c r="G236" s="15">
        <v>5</v>
      </c>
      <c r="H236" s="15">
        <v>6</v>
      </c>
      <c r="I236" s="15">
        <v>7</v>
      </c>
      <c r="J236" s="15">
        <v>8</v>
      </c>
      <c r="K236" s="15">
        <v>9</v>
      </c>
      <c r="L236" s="15">
        <v>10</v>
      </c>
      <c r="M236" s="15">
        <v>11</v>
      </c>
      <c r="N236" s="15">
        <v>12</v>
      </c>
      <c r="O236" s="3" t="s">
        <v>1</v>
      </c>
      <c r="Q236" s="4" t="str">
        <f>Q$2</f>
        <v>Выполняется 12 бросков монеты</v>
      </c>
    </row>
    <row r="237" spans="1:17" ht="19.5" thickTop="1" thickBot="1">
      <c r="A237" s="147" t="s">
        <v>53</v>
      </c>
      <c r="B237" s="148"/>
      <c r="C237" s="32"/>
      <c r="D237" s="33"/>
      <c r="E237" s="33"/>
      <c r="F237" s="33"/>
      <c r="G237" s="33"/>
      <c r="H237" s="33"/>
      <c r="I237" s="33"/>
      <c r="J237" s="33"/>
      <c r="K237" s="33"/>
      <c r="L237" s="33"/>
      <c r="M237" s="34"/>
      <c r="N237" s="35"/>
      <c r="O237" s="68">
        <f>IF(SUM(C237:N237)&gt;0,1,10^(-5))</f>
        <v>1.0000000000000001E-5</v>
      </c>
      <c r="Q237" s="106" t="str">
        <f>Q$3</f>
        <v>Генеральная совокупность состоит из бросков.</v>
      </c>
    </row>
    <row r="238" spans="1:17" ht="19.5" thickTop="1" thickBot="1">
      <c r="A238" s="37" t="s">
        <v>113</v>
      </c>
      <c r="B238" s="38"/>
      <c r="C238" s="140">
        <v>1</v>
      </c>
      <c r="D238" s="140"/>
      <c r="E238" s="141">
        <v>2</v>
      </c>
      <c r="F238" s="142"/>
      <c r="G238" s="141">
        <v>3</v>
      </c>
      <c r="H238" s="142"/>
      <c r="I238" s="141">
        <v>4</v>
      </c>
      <c r="J238" s="142"/>
      <c r="K238" s="141">
        <v>5</v>
      </c>
      <c r="L238" s="142"/>
      <c r="M238" s="143">
        <v>6</v>
      </c>
      <c r="N238" s="144"/>
      <c r="Q238" s="106" t="str">
        <f>Q$4</f>
        <v>Если выпадает орел, начисляется 1 балл,</v>
      </c>
    </row>
    <row r="239" spans="1:17">
      <c r="A239" s="19" t="s">
        <v>55</v>
      </c>
      <c r="B239" s="40"/>
      <c r="C239" s="45">
        <v>0</v>
      </c>
      <c r="D239" s="46">
        <v>1</v>
      </c>
      <c r="E239" s="42">
        <v>0</v>
      </c>
      <c r="F239" s="40">
        <v>1</v>
      </c>
      <c r="G239" s="45">
        <v>0</v>
      </c>
      <c r="H239" s="46">
        <v>1</v>
      </c>
      <c r="I239" s="42">
        <v>0</v>
      </c>
      <c r="J239" s="40">
        <v>1</v>
      </c>
      <c r="K239" s="45">
        <v>0</v>
      </c>
      <c r="L239" s="46">
        <v>1</v>
      </c>
      <c r="M239" s="50">
        <v>0</v>
      </c>
      <c r="N239" s="36">
        <v>1</v>
      </c>
      <c r="Q239" s="106" t="str">
        <f>Q$5</f>
        <v>если "решка", начисляется 0 баллов</v>
      </c>
    </row>
    <row r="240" spans="1:17">
      <c r="A240" s="18" t="s">
        <v>54</v>
      </c>
      <c r="B240" s="41"/>
      <c r="C240" s="47"/>
      <c r="D240" s="26"/>
      <c r="E240" s="43"/>
      <c r="F240" s="49"/>
      <c r="G240" s="47"/>
      <c r="H240" s="26"/>
      <c r="I240" s="43"/>
      <c r="J240" s="49"/>
      <c r="K240" s="47"/>
      <c r="L240" s="26"/>
      <c r="M240" s="43"/>
      <c r="N240" s="23"/>
      <c r="Q240" s="106" t="str">
        <f>Q$6</f>
        <v>Разбивается на</v>
      </c>
    </row>
    <row r="241" spans="1:17" ht="18.75" thickBot="1">
      <c r="A241" s="18" t="s">
        <v>62</v>
      </c>
      <c r="B241" s="41"/>
      <c r="C241" s="108" t="s">
        <v>110</v>
      </c>
      <c r="D241" s="109" t="s">
        <v>110</v>
      </c>
      <c r="E241" s="110" t="s">
        <v>110</v>
      </c>
      <c r="F241" s="111" t="s">
        <v>110</v>
      </c>
      <c r="G241" s="108" t="s">
        <v>110</v>
      </c>
      <c r="H241" s="109" t="s">
        <v>110</v>
      </c>
      <c r="I241" s="110" t="s">
        <v>110</v>
      </c>
      <c r="J241" s="111" t="s">
        <v>110</v>
      </c>
      <c r="K241" s="108" t="s">
        <v>110</v>
      </c>
      <c r="L241" s="109" t="s">
        <v>110</v>
      </c>
      <c r="M241" s="110" t="s">
        <v>110</v>
      </c>
      <c r="N241" s="112" t="s">
        <v>110</v>
      </c>
      <c r="Q241" s="106" t="str">
        <f>Q$7</f>
        <v>а) 6 выборок по 2 броска в выборке;</v>
      </c>
    </row>
    <row r="242" spans="1:17" ht="18.75" thickTop="1">
      <c r="A242" s="18" t="s">
        <v>75</v>
      </c>
      <c r="B242" s="88" t="s">
        <v>110</v>
      </c>
      <c r="C242" s="120" t="s">
        <v>110</v>
      </c>
      <c r="D242" s="121"/>
      <c r="E242" s="120" t="s">
        <v>110</v>
      </c>
      <c r="F242" s="121"/>
      <c r="G242" s="120" t="s">
        <v>110</v>
      </c>
      <c r="H242" s="121"/>
      <c r="I242" s="120" t="s">
        <v>110</v>
      </c>
      <c r="J242" s="121"/>
      <c r="K242" s="120" t="s">
        <v>110</v>
      </c>
      <c r="L242" s="121"/>
      <c r="M242" s="113" t="s">
        <v>110</v>
      </c>
      <c r="N242" s="61" t="s">
        <v>77</v>
      </c>
      <c r="O242" s="69">
        <f>SUM(C237:N237)/12</f>
        <v>0</v>
      </c>
      <c r="Q242" s="106" t="str">
        <f>Q$8</f>
        <v>б) 3 выборки по 4 броска в выборке.</v>
      </c>
    </row>
    <row r="243" spans="1:17" ht="18.75" thickBot="1">
      <c r="A243" s="18" t="s">
        <v>76</v>
      </c>
      <c r="B243" s="111" t="s">
        <v>110</v>
      </c>
      <c r="C243" s="120" t="s">
        <v>110</v>
      </c>
      <c r="D243" s="121"/>
      <c r="E243" s="120" t="s">
        <v>110</v>
      </c>
      <c r="F243" s="121"/>
      <c r="G243" s="120" t="s">
        <v>110</v>
      </c>
      <c r="H243" s="121"/>
      <c r="I243" s="120" t="s">
        <v>110</v>
      </c>
      <c r="J243" s="121"/>
      <c r="K243" s="120" t="s">
        <v>110</v>
      </c>
      <c r="L243" s="121"/>
      <c r="M243" s="113" t="s">
        <v>110</v>
      </c>
      <c r="N243" s="62" t="s">
        <v>78</v>
      </c>
      <c r="O243" s="70">
        <f>(12/11)*SUMPRODUCT(C237:N237,C237:N237)/12-O242*O242</f>
        <v>0</v>
      </c>
      <c r="Q243" s="106" t="str">
        <f>Q$9</f>
        <v>Составить эмпирические законы</v>
      </c>
    </row>
    <row r="244" spans="1:17" ht="19.5" thickTop="1" thickBot="1">
      <c r="A244" s="20" t="s">
        <v>80</v>
      </c>
      <c r="B244" s="112" t="s">
        <v>110</v>
      </c>
      <c r="C244" s="27"/>
      <c r="D244" s="27"/>
      <c r="E244" s="27"/>
      <c r="F244" s="57" t="s">
        <v>74</v>
      </c>
      <c r="G244" s="58" t="e">
        <f>O243-B243</f>
        <v>#VALUE!</v>
      </c>
      <c r="H244" s="28"/>
      <c r="I244" s="28"/>
      <c r="J244" s="28"/>
      <c r="K244" s="28"/>
      <c r="L244" s="57" t="s">
        <v>81</v>
      </c>
      <c r="M244" s="59" t="e">
        <f>O243-B244</f>
        <v>#VALUE!</v>
      </c>
      <c r="N244" s="60"/>
      <c r="Q244" s="106" t="str">
        <f>Q$10</f>
        <v>распределения для а), б)</v>
      </c>
    </row>
    <row r="245" spans="1:17" ht="19.5" thickTop="1" thickBot="1">
      <c r="A245" s="37" t="s">
        <v>111</v>
      </c>
      <c r="B245" s="103"/>
      <c r="C245" s="132">
        <v>1</v>
      </c>
      <c r="D245" s="132"/>
      <c r="E245" s="133">
        <v>2</v>
      </c>
      <c r="F245" s="134"/>
      <c r="G245" s="133">
        <v>3</v>
      </c>
      <c r="H245" s="134"/>
      <c r="I245" s="115"/>
      <c r="J245" s="122" t="s">
        <v>84</v>
      </c>
      <c r="K245" s="123"/>
      <c r="L245" s="103">
        <v>0</v>
      </c>
      <c r="M245" s="63">
        <v>1</v>
      </c>
      <c r="N245" s="103"/>
      <c r="Q245" s="106" t="str">
        <f>Q$11</f>
        <v>Сравнить с теоретическими.</v>
      </c>
    </row>
    <row r="246" spans="1:17" ht="18.75" thickBot="1">
      <c r="A246" s="19" t="s">
        <v>63</v>
      </c>
      <c r="B246" s="51"/>
      <c r="C246" s="45">
        <v>0</v>
      </c>
      <c r="D246" s="46">
        <v>1</v>
      </c>
      <c r="E246" s="42">
        <v>0</v>
      </c>
      <c r="F246" s="40">
        <v>1</v>
      </c>
      <c r="G246" s="45">
        <v>0</v>
      </c>
      <c r="H246" s="46">
        <v>1</v>
      </c>
      <c r="I246" s="31"/>
      <c r="J246" s="116" t="s">
        <v>85</v>
      </c>
      <c r="K246" s="117"/>
      <c r="L246" s="64">
        <f>IF(O237&lt;1,0,12-SUM(C237:N237))</f>
        <v>0</v>
      </c>
      <c r="M246" s="42">
        <f>IF(O237&lt;1,0,SUM(C237:N237))</f>
        <v>0</v>
      </c>
      <c r="N246" s="24"/>
      <c r="Q246" s="106" t="str">
        <f>Q$12</f>
        <v>Сравнить M[X] и D[X] с выборочными</v>
      </c>
    </row>
    <row r="247" spans="1:17" ht="19.5" thickTop="1" thickBot="1">
      <c r="A247" s="18" t="s">
        <v>64</v>
      </c>
      <c r="B247" s="41"/>
      <c r="C247" s="47"/>
      <c r="D247" s="26"/>
      <c r="E247" s="43"/>
      <c r="F247" s="49"/>
      <c r="G247" s="52"/>
      <c r="H247" s="26"/>
      <c r="I247" s="31"/>
      <c r="J247" s="118" t="s">
        <v>112</v>
      </c>
      <c r="K247" s="119"/>
      <c r="L247" s="114">
        <f>IF(O237&lt;1,0,L246/12)</f>
        <v>0</v>
      </c>
      <c r="M247" s="114">
        <f>IF(O237&lt;1,0,M246/12)</f>
        <v>0</v>
      </c>
      <c r="N247" s="22"/>
      <c r="Q247" s="106" t="str">
        <f>Q$13</f>
        <v>для  а), б)</v>
      </c>
    </row>
    <row r="248" spans="1:17" ht="19.5" thickTop="1" thickBot="1">
      <c r="A248" s="18" t="s">
        <v>65</v>
      </c>
      <c r="B248" s="66"/>
      <c r="C248" s="108" t="s">
        <v>110</v>
      </c>
      <c r="D248" s="109" t="s">
        <v>110</v>
      </c>
      <c r="E248" s="110" t="s">
        <v>110</v>
      </c>
      <c r="F248" s="111" t="s">
        <v>110</v>
      </c>
      <c r="G248" s="108" t="s">
        <v>110</v>
      </c>
      <c r="H248" s="109" t="s">
        <v>110</v>
      </c>
      <c r="I248" s="42"/>
      <c r="J248" s="24"/>
      <c r="K248" s="24"/>
      <c r="L248" s="24"/>
      <c r="M248" s="21"/>
      <c r="N248" s="28"/>
      <c r="Q248" s="106" t="str">
        <f>Q$14</f>
        <v>Разбивается на</v>
      </c>
    </row>
    <row r="249" spans="1:17" ht="18.75" thickTop="1">
      <c r="A249" s="18" t="s">
        <v>93</v>
      </c>
      <c r="B249" s="88" t="s">
        <v>110</v>
      </c>
      <c r="C249" s="120" t="s">
        <v>110</v>
      </c>
      <c r="D249" s="121"/>
      <c r="E249" s="120" t="s">
        <v>110</v>
      </c>
      <c r="F249" s="121"/>
      <c r="G249" s="120" t="s">
        <v>110</v>
      </c>
      <c r="H249" s="121"/>
      <c r="I249" s="25"/>
      <c r="J249" s="21"/>
      <c r="K249" s="21"/>
      <c r="L249" s="21"/>
      <c r="M249" s="30"/>
      <c r="N249" s="61" t="s">
        <v>77</v>
      </c>
      <c r="O249" s="69">
        <f>SUM(C237:N237)/12</f>
        <v>0</v>
      </c>
      <c r="Q249" s="106" t="str">
        <f>Q$15</f>
        <v>а) 6 серий по 2 броска;</v>
      </c>
    </row>
    <row r="250" spans="1:17" ht="18.75" thickBot="1">
      <c r="A250" s="18" t="s">
        <v>94</v>
      </c>
      <c r="B250" s="111" t="s">
        <v>110</v>
      </c>
      <c r="C250" s="120" t="s">
        <v>110</v>
      </c>
      <c r="D250" s="121"/>
      <c r="E250" s="120" t="s">
        <v>110</v>
      </c>
      <c r="F250" s="121"/>
      <c r="G250" s="120" t="s">
        <v>110</v>
      </c>
      <c r="H250" s="121"/>
      <c r="I250" s="25"/>
      <c r="J250" s="21"/>
      <c r="K250" s="21"/>
      <c r="L250" s="21"/>
      <c r="M250" s="30"/>
      <c r="N250" s="62" t="s">
        <v>78</v>
      </c>
      <c r="O250" s="70">
        <f>(12/11)*SUMPRODUCT(C237:N237,C237:N237)/12-O242*O242</f>
        <v>0</v>
      </c>
      <c r="Q250" s="106" t="str">
        <f>Q$16</f>
        <v>б) 3 серии по 4 броска;</v>
      </c>
    </row>
    <row r="251" spans="1:17" ht="18.75" thickTop="1">
      <c r="A251" s="65" t="s">
        <v>83</v>
      </c>
      <c r="B251" s="112" t="s">
        <v>110</v>
      </c>
      <c r="C251" s="44"/>
      <c r="D251" s="22"/>
      <c r="E251" s="22"/>
      <c r="F251" s="54" t="s">
        <v>79</v>
      </c>
      <c r="G251" s="55" t="e">
        <f>O250-B250</f>
        <v>#VALUE!</v>
      </c>
      <c r="H251" s="21"/>
      <c r="I251" s="21"/>
      <c r="J251" s="21"/>
      <c r="K251" s="21"/>
      <c r="L251" s="54" t="s">
        <v>82</v>
      </c>
      <c r="M251" s="55" t="e">
        <f>O250-B251</f>
        <v>#VALUE!</v>
      </c>
      <c r="N251" s="36"/>
      <c r="Q251" s="102" t="str">
        <f>Q$17</f>
        <v>См. Образец</v>
      </c>
    </row>
    <row r="253" spans="1:17" ht="18.75">
      <c r="A253" s="5" t="str">
        <f>'Название и список группы'!A15</f>
        <v>Саркеев</v>
      </c>
      <c r="B253" s="5"/>
      <c r="C253" s="135" t="str">
        <f>'Название и список группы'!B15</f>
        <v>Дмитрий Сергеевич</v>
      </c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</row>
    <row r="254" spans="1:17" ht="18.75" thickBot="1">
      <c r="A254" s="145" t="s">
        <v>50</v>
      </c>
      <c r="B254" s="146"/>
      <c r="C254" s="17">
        <v>1</v>
      </c>
      <c r="D254" s="15">
        <v>2</v>
      </c>
      <c r="E254" s="15">
        <v>3</v>
      </c>
      <c r="F254" s="15">
        <v>4</v>
      </c>
      <c r="G254" s="15">
        <v>5</v>
      </c>
      <c r="H254" s="15">
        <v>6</v>
      </c>
      <c r="I254" s="15">
        <v>7</v>
      </c>
      <c r="J254" s="15">
        <v>8</v>
      </c>
      <c r="K254" s="15">
        <v>9</v>
      </c>
      <c r="L254" s="15">
        <v>10</v>
      </c>
      <c r="M254" s="15">
        <v>11</v>
      </c>
      <c r="N254" s="15">
        <v>12</v>
      </c>
      <c r="O254" s="3" t="s">
        <v>1</v>
      </c>
      <c r="Q254" s="4" t="str">
        <f>Q$2</f>
        <v>Выполняется 12 бросков монеты</v>
      </c>
    </row>
    <row r="255" spans="1:17" ht="19.5" thickTop="1" thickBot="1">
      <c r="A255" s="147" t="s">
        <v>53</v>
      </c>
      <c r="B255" s="148"/>
      <c r="C255" s="32"/>
      <c r="D255" s="33"/>
      <c r="E255" s="33"/>
      <c r="F255" s="33"/>
      <c r="G255" s="33"/>
      <c r="H255" s="33"/>
      <c r="I255" s="33"/>
      <c r="J255" s="33"/>
      <c r="K255" s="33"/>
      <c r="L255" s="33"/>
      <c r="M255" s="34"/>
      <c r="N255" s="35"/>
      <c r="O255" s="68">
        <f>IF(SUM(C255:N255)&gt;0,1,10^(-5))</f>
        <v>1.0000000000000001E-5</v>
      </c>
      <c r="Q255" s="106" t="str">
        <f>Q$3</f>
        <v>Генеральная совокупность состоит из бросков.</v>
      </c>
    </row>
    <row r="256" spans="1:17" ht="19.5" thickTop="1" thickBot="1">
      <c r="A256" s="37" t="s">
        <v>113</v>
      </c>
      <c r="B256" s="38"/>
      <c r="C256" s="140">
        <v>1</v>
      </c>
      <c r="D256" s="140"/>
      <c r="E256" s="141">
        <v>2</v>
      </c>
      <c r="F256" s="142"/>
      <c r="G256" s="141">
        <v>3</v>
      </c>
      <c r="H256" s="142"/>
      <c r="I256" s="141">
        <v>4</v>
      </c>
      <c r="J256" s="142"/>
      <c r="K256" s="141">
        <v>5</v>
      </c>
      <c r="L256" s="142"/>
      <c r="M256" s="143">
        <v>6</v>
      </c>
      <c r="N256" s="144"/>
      <c r="Q256" s="106" t="str">
        <f>Q$4</f>
        <v>Если выпадает орел, начисляется 1 балл,</v>
      </c>
    </row>
    <row r="257" spans="1:17">
      <c r="A257" s="19" t="s">
        <v>55</v>
      </c>
      <c r="B257" s="40"/>
      <c r="C257" s="45">
        <v>0</v>
      </c>
      <c r="D257" s="46">
        <v>1</v>
      </c>
      <c r="E257" s="42">
        <v>0</v>
      </c>
      <c r="F257" s="40">
        <v>1</v>
      </c>
      <c r="G257" s="45">
        <v>0</v>
      </c>
      <c r="H257" s="46">
        <v>1</v>
      </c>
      <c r="I257" s="42">
        <v>0</v>
      </c>
      <c r="J257" s="40">
        <v>1</v>
      </c>
      <c r="K257" s="45">
        <v>0</v>
      </c>
      <c r="L257" s="46">
        <v>1</v>
      </c>
      <c r="M257" s="50">
        <v>0</v>
      </c>
      <c r="N257" s="36">
        <v>1</v>
      </c>
      <c r="Q257" s="106" t="str">
        <f>Q$5</f>
        <v>если "решка", начисляется 0 баллов</v>
      </c>
    </row>
    <row r="258" spans="1:17">
      <c r="A258" s="18" t="s">
        <v>54</v>
      </c>
      <c r="B258" s="41"/>
      <c r="C258" s="47"/>
      <c r="D258" s="26"/>
      <c r="E258" s="43"/>
      <c r="F258" s="49"/>
      <c r="G258" s="47"/>
      <c r="H258" s="26"/>
      <c r="I258" s="43"/>
      <c r="J258" s="49"/>
      <c r="K258" s="47"/>
      <c r="L258" s="26"/>
      <c r="M258" s="43"/>
      <c r="N258" s="23"/>
      <c r="Q258" s="106" t="str">
        <f>Q$6</f>
        <v>Разбивается на</v>
      </c>
    </row>
    <row r="259" spans="1:17" ht="18.75" thickBot="1">
      <c r="A259" s="18" t="s">
        <v>62</v>
      </c>
      <c r="B259" s="41"/>
      <c r="C259" s="108" t="s">
        <v>110</v>
      </c>
      <c r="D259" s="109" t="s">
        <v>110</v>
      </c>
      <c r="E259" s="110" t="s">
        <v>110</v>
      </c>
      <c r="F259" s="111" t="s">
        <v>110</v>
      </c>
      <c r="G259" s="108" t="s">
        <v>110</v>
      </c>
      <c r="H259" s="109" t="s">
        <v>110</v>
      </c>
      <c r="I259" s="110" t="s">
        <v>110</v>
      </c>
      <c r="J259" s="111" t="s">
        <v>110</v>
      </c>
      <c r="K259" s="108" t="s">
        <v>110</v>
      </c>
      <c r="L259" s="109" t="s">
        <v>110</v>
      </c>
      <c r="M259" s="110" t="s">
        <v>110</v>
      </c>
      <c r="N259" s="112" t="s">
        <v>110</v>
      </c>
      <c r="Q259" s="106" t="str">
        <f>Q$7</f>
        <v>а) 6 выборок по 2 броска в выборке;</v>
      </c>
    </row>
    <row r="260" spans="1:17" ht="18.75" thickTop="1">
      <c r="A260" s="18" t="s">
        <v>75</v>
      </c>
      <c r="B260" s="88" t="s">
        <v>110</v>
      </c>
      <c r="C260" s="120" t="s">
        <v>110</v>
      </c>
      <c r="D260" s="121"/>
      <c r="E260" s="120" t="s">
        <v>110</v>
      </c>
      <c r="F260" s="121"/>
      <c r="G260" s="120" t="s">
        <v>110</v>
      </c>
      <c r="H260" s="121"/>
      <c r="I260" s="120" t="s">
        <v>110</v>
      </c>
      <c r="J260" s="121"/>
      <c r="K260" s="120" t="s">
        <v>110</v>
      </c>
      <c r="L260" s="121"/>
      <c r="M260" s="113" t="s">
        <v>110</v>
      </c>
      <c r="N260" s="61" t="s">
        <v>77</v>
      </c>
      <c r="O260" s="69">
        <f>SUM(C255:N255)/12</f>
        <v>0</v>
      </c>
      <c r="Q260" s="106" t="str">
        <f>Q$8</f>
        <v>б) 3 выборки по 4 броска в выборке.</v>
      </c>
    </row>
    <row r="261" spans="1:17" ht="18.75" thickBot="1">
      <c r="A261" s="18" t="s">
        <v>76</v>
      </c>
      <c r="B261" s="111" t="s">
        <v>110</v>
      </c>
      <c r="C261" s="120" t="s">
        <v>110</v>
      </c>
      <c r="D261" s="121"/>
      <c r="E261" s="120" t="s">
        <v>110</v>
      </c>
      <c r="F261" s="121"/>
      <c r="G261" s="120" t="s">
        <v>110</v>
      </c>
      <c r="H261" s="121"/>
      <c r="I261" s="120" t="s">
        <v>110</v>
      </c>
      <c r="J261" s="121"/>
      <c r="K261" s="120" t="s">
        <v>110</v>
      </c>
      <c r="L261" s="121"/>
      <c r="M261" s="113" t="s">
        <v>110</v>
      </c>
      <c r="N261" s="62" t="s">
        <v>78</v>
      </c>
      <c r="O261" s="70">
        <f>(12/11)*SUMPRODUCT(C255:N255,C255:N255)/12-O260*O260</f>
        <v>0</v>
      </c>
      <c r="Q261" s="106" t="str">
        <f>Q$9</f>
        <v>Составить эмпирические законы</v>
      </c>
    </row>
    <row r="262" spans="1:17" ht="19.5" thickTop="1" thickBot="1">
      <c r="A262" s="20" t="s">
        <v>80</v>
      </c>
      <c r="B262" s="112" t="s">
        <v>110</v>
      </c>
      <c r="C262" s="27"/>
      <c r="D262" s="27"/>
      <c r="E262" s="27"/>
      <c r="F262" s="57" t="s">
        <v>74</v>
      </c>
      <c r="G262" s="58" t="e">
        <f>O261-B261</f>
        <v>#VALUE!</v>
      </c>
      <c r="H262" s="28"/>
      <c r="I262" s="28"/>
      <c r="J262" s="28"/>
      <c r="K262" s="28"/>
      <c r="L262" s="57" t="s">
        <v>81</v>
      </c>
      <c r="M262" s="59" t="e">
        <f>O261-B262</f>
        <v>#VALUE!</v>
      </c>
      <c r="N262" s="60"/>
      <c r="Q262" s="106" t="str">
        <f>Q$10</f>
        <v>распределения для а), б)</v>
      </c>
    </row>
    <row r="263" spans="1:17" ht="19.5" thickTop="1" thickBot="1">
      <c r="A263" s="37" t="s">
        <v>111</v>
      </c>
      <c r="B263" s="103"/>
      <c r="C263" s="132">
        <v>1</v>
      </c>
      <c r="D263" s="132"/>
      <c r="E263" s="133">
        <v>2</v>
      </c>
      <c r="F263" s="134"/>
      <c r="G263" s="133">
        <v>3</v>
      </c>
      <c r="H263" s="134"/>
      <c r="I263" s="115"/>
      <c r="J263" s="122" t="s">
        <v>84</v>
      </c>
      <c r="K263" s="123"/>
      <c r="L263" s="103">
        <v>0</v>
      </c>
      <c r="M263" s="63">
        <v>1</v>
      </c>
      <c r="N263" s="103"/>
      <c r="Q263" s="106" t="str">
        <f>Q$11</f>
        <v>Сравнить с теоретическими.</v>
      </c>
    </row>
    <row r="264" spans="1:17" ht="18.75" thickBot="1">
      <c r="A264" s="19" t="s">
        <v>63</v>
      </c>
      <c r="B264" s="51"/>
      <c r="C264" s="45">
        <v>0</v>
      </c>
      <c r="D264" s="46">
        <v>1</v>
      </c>
      <c r="E264" s="42">
        <v>0</v>
      </c>
      <c r="F264" s="40">
        <v>1</v>
      </c>
      <c r="G264" s="45">
        <v>0</v>
      </c>
      <c r="H264" s="46">
        <v>1</v>
      </c>
      <c r="I264" s="31"/>
      <c r="J264" s="116" t="s">
        <v>85</v>
      </c>
      <c r="K264" s="117"/>
      <c r="L264" s="64">
        <f>IF(O255&lt;1,0,12-SUM(C255:N255))</f>
        <v>0</v>
      </c>
      <c r="M264" s="42">
        <f>IF(O255&lt;1,0,SUM(C255:N255))</f>
        <v>0</v>
      </c>
      <c r="N264" s="24"/>
      <c r="Q264" s="106" t="str">
        <f>Q$12</f>
        <v>Сравнить M[X] и D[X] с выборочными</v>
      </c>
    </row>
    <row r="265" spans="1:17" ht="19.5" thickTop="1" thickBot="1">
      <c r="A265" s="18" t="s">
        <v>64</v>
      </c>
      <c r="B265" s="41"/>
      <c r="C265" s="47"/>
      <c r="D265" s="26"/>
      <c r="E265" s="43"/>
      <c r="F265" s="49"/>
      <c r="G265" s="52"/>
      <c r="H265" s="26"/>
      <c r="I265" s="31"/>
      <c r="J265" s="118" t="s">
        <v>112</v>
      </c>
      <c r="K265" s="119"/>
      <c r="L265" s="114">
        <f>IF(O255&lt;1,0,L264/12)</f>
        <v>0</v>
      </c>
      <c r="M265" s="114">
        <f>IF(O255&lt;1,0,M264/12)</f>
        <v>0</v>
      </c>
      <c r="N265" s="22"/>
      <c r="Q265" s="106" t="str">
        <f>Q$13</f>
        <v>для  а), б)</v>
      </c>
    </row>
    <row r="266" spans="1:17" ht="19.5" thickTop="1" thickBot="1">
      <c r="A266" s="18" t="s">
        <v>65</v>
      </c>
      <c r="B266" s="66"/>
      <c r="C266" s="108" t="s">
        <v>110</v>
      </c>
      <c r="D266" s="109" t="s">
        <v>110</v>
      </c>
      <c r="E266" s="110" t="s">
        <v>110</v>
      </c>
      <c r="F266" s="111" t="s">
        <v>110</v>
      </c>
      <c r="G266" s="108" t="s">
        <v>110</v>
      </c>
      <c r="H266" s="109" t="s">
        <v>110</v>
      </c>
      <c r="I266" s="42"/>
      <c r="J266" s="24"/>
      <c r="K266" s="24"/>
      <c r="L266" s="24"/>
      <c r="M266" s="21"/>
      <c r="N266" s="28"/>
      <c r="Q266" s="106" t="str">
        <f>Q$14</f>
        <v>Разбивается на</v>
      </c>
    </row>
    <row r="267" spans="1:17" ht="18.75" thickTop="1">
      <c r="A267" s="18" t="s">
        <v>93</v>
      </c>
      <c r="B267" s="88" t="s">
        <v>110</v>
      </c>
      <c r="C267" s="120" t="s">
        <v>110</v>
      </c>
      <c r="D267" s="121"/>
      <c r="E267" s="120" t="s">
        <v>110</v>
      </c>
      <c r="F267" s="121"/>
      <c r="G267" s="120" t="s">
        <v>110</v>
      </c>
      <c r="H267" s="121"/>
      <c r="I267" s="25"/>
      <c r="J267" s="21"/>
      <c r="K267" s="21"/>
      <c r="L267" s="21"/>
      <c r="M267" s="30"/>
      <c r="N267" s="61" t="s">
        <v>77</v>
      </c>
      <c r="O267" s="69">
        <f>SUM(C255:N255)/12</f>
        <v>0</v>
      </c>
      <c r="Q267" s="106" t="str">
        <f>Q$15</f>
        <v>а) 6 серий по 2 броска;</v>
      </c>
    </row>
    <row r="268" spans="1:17" ht="18.75" thickBot="1">
      <c r="A268" s="18" t="s">
        <v>94</v>
      </c>
      <c r="B268" s="111" t="s">
        <v>110</v>
      </c>
      <c r="C268" s="120" t="s">
        <v>110</v>
      </c>
      <c r="D268" s="121"/>
      <c r="E268" s="120" t="s">
        <v>110</v>
      </c>
      <c r="F268" s="121"/>
      <c r="G268" s="120" t="s">
        <v>110</v>
      </c>
      <c r="H268" s="121"/>
      <c r="I268" s="25"/>
      <c r="J268" s="21"/>
      <c r="K268" s="21"/>
      <c r="L268" s="21"/>
      <c r="M268" s="30"/>
      <c r="N268" s="62" t="s">
        <v>78</v>
      </c>
      <c r="O268" s="70">
        <f>(12/11)*SUMPRODUCT(C255:N255,C255:N255)/12-O260*O260</f>
        <v>0</v>
      </c>
      <c r="Q268" s="106" t="str">
        <f>Q$16</f>
        <v>б) 3 серии по 4 броска;</v>
      </c>
    </row>
    <row r="269" spans="1:17" ht="18.75" thickTop="1">
      <c r="A269" s="65" t="s">
        <v>83</v>
      </c>
      <c r="B269" s="112" t="s">
        <v>110</v>
      </c>
      <c r="C269" s="44"/>
      <c r="D269" s="22"/>
      <c r="E269" s="22"/>
      <c r="F269" s="54" t="s">
        <v>79</v>
      </c>
      <c r="G269" s="55" t="e">
        <f>O268-B268</f>
        <v>#VALUE!</v>
      </c>
      <c r="H269" s="21"/>
      <c r="I269" s="21"/>
      <c r="J269" s="21"/>
      <c r="K269" s="21"/>
      <c r="L269" s="54" t="s">
        <v>82</v>
      </c>
      <c r="M269" s="55" t="e">
        <f>O268-B269</f>
        <v>#VALUE!</v>
      </c>
      <c r="N269" s="36"/>
      <c r="Q269" s="102" t="str">
        <f>Q$17</f>
        <v>См. Образец</v>
      </c>
    </row>
    <row r="271" spans="1:17" ht="18.75">
      <c r="A271" s="5" t="str">
        <f>'Название и список группы'!A16</f>
        <v>Саханчук</v>
      </c>
      <c r="B271" s="5"/>
      <c r="C271" s="135" t="str">
        <f>'Название и список группы'!B16</f>
        <v>Захар Олегович</v>
      </c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</row>
    <row r="272" spans="1:17" ht="18.75" thickBot="1">
      <c r="A272" s="145" t="s">
        <v>50</v>
      </c>
      <c r="B272" s="146"/>
      <c r="C272" s="17">
        <v>1</v>
      </c>
      <c r="D272" s="15">
        <v>2</v>
      </c>
      <c r="E272" s="15">
        <v>3</v>
      </c>
      <c r="F272" s="15">
        <v>4</v>
      </c>
      <c r="G272" s="15">
        <v>5</v>
      </c>
      <c r="H272" s="15">
        <v>6</v>
      </c>
      <c r="I272" s="15">
        <v>7</v>
      </c>
      <c r="J272" s="15">
        <v>8</v>
      </c>
      <c r="K272" s="15">
        <v>9</v>
      </c>
      <c r="L272" s="15">
        <v>10</v>
      </c>
      <c r="M272" s="15">
        <v>11</v>
      </c>
      <c r="N272" s="15">
        <v>12</v>
      </c>
      <c r="O272" s="3" t="s">
        <v>1</v>
      </c>
      <c r="Q272" s="4" t="str">
        <f>Q$2</f>
        <v>Выполняется 12 бросков монеты</v>
      </c>
    </row>
    <row r="273" spans="1:17" ht="19.5" thickTop="1" thickBot="1">
      <c r="A273" s="147" t="s">
        <v>53</v>
      </c>
      <c r="B273" s="148"/>
      <c r="C273" s="32"/>
      <c r="D273" s="33"/>
      <c r="E273" s="33"/>
      <c r="F273" s="33"/>
      <c r="G273" s="33"/>
      <c r="H273" s="33"/>
      <c r="I273" s="33"/>
      <c r="J273" s="33"/>
      <c r="K273" s="33"/>
      <c r="L273" s="33"/>
      <c r="M273" s="34"/>
      <c r="N273" s="35"/>
      <c r="O273" s="68">
        <f>IF(SUM(C273:N273)&gt;0,1,10^(-5))</f>
        <v>1.0000000000000001E-5</v>
      </c>
      <c r="Q273" s="106" t="str">
        <f>Q$3</f>
        <v>Генеральная совокупность состоит из бросков.</v>
      </c>
    </row>
    <row r="274" spans="1:17" ht="19.5" thickTop="1" thickBot="1">
      <c r="A274" s="37" t="s">
        <v>113</v>
      </c>
      <c r="B274" s="38"/>
      <c r="C274" s="140">
        <v>1</v>
      </c>
      <c r="D274" s="140"/>
      <c r="E274" s="141">
        <v>2</v>
      </c>
      <c r="F274" s="142"/>
      <c r="G274" s="141">
        <v>3</v>
      </c>
      <c r="H274" s="142"/>
      <c r="I274" s="141">
        <v>4</v>
      </c>
      <c r="J274" s="142"/>
      <c r="K274" s="141">
        <v>5</v>
      </c>
      <c r="L274" s="142"/>
      <c r="M274" s="143">
        <v>6</v>
      </c>
      <c r="N274" s="144"/>
      <c r="Q274" s="106" t="str">
        <f>Q$4</f>
        <v>Если выпадает орел, начисляется 1 балл,</v>
      </c>
    </row>
    <row r="275" spans="1:17">
      <c r="A275" s="19" t="s">
        <v>55</v>
      </c>
      <c r="B275" s="40"/>
      <c r="C275" s="45">
        <v>0</v>
      </c>
      <c r="D275" s="46">
        <v>1</v>
      </c>
      <c r="E275" s="42">
        <v>0</v>
      </c>
      <c r="F275" s="40">
        <v>1</v>
      </c>
      <c r="G275" s="45">
        <v>0</v>
      </c>
      <c r="H275" s="46">
        <v>1</v>
      </c>
      <c r="I275" s="42">
        <v>0</v>
      </c>
      <c r="J275" s="40">
        <v>1</v>
      </c>
      <c r="K275" s="45">
        <v>0</v>
      </c>
      <c r="L275" s="46">
        <v>1</v>
      </c>
      <c r="M275" s="50">
        <v>0</v>
      </c>
      <c r="N275" s="36">
        <v>1</v>
      </c>
      <c r="Q275" s="106" t="str">
        <f>Q$5</f>
        <v>если "решка", начисляется 0 баллов</v>
      </c>
    </row>
    <row r="276" spans="1:17">
      <c r="A276" s="18" t="s">
        <v>54</v>
      </c>
      <c r="B276" s="41"/>
      <c r="C276" s="47"/>
      <c r="D276" s="26"/>
      <c r="E276" s="43"/>
      <c r="F276" s="49"/>
      <c r="G276" s="47"/>
      <c r="H276" s="26"/>
      <c r="I276" s="43"/>
      <c r="J276" s="49"/>
      <c r="K276" s="47"/>
      <c r="L276" s="26"/>
      <c r="M276" s="43"/>
      <c r="N276" s="23"/>
      <c r="Q276" s="106" t="str">
        <f>Q$6</f>
        <v>Разбивается на</v>
      </c>
    </row>
    <row r="277" spans="1:17" ht="18.75" thickBot="1">
      <c r="A277" s="18" t="s">
        <v>62</v>
      </c>
      <c r="B277" s="41"/>
      <c r="C277" s="108" t="s">
        <v>110</v>
      </c>
      <c r="D277" s="109" t="s">
        <v>110</v>
      </c>
      <c r="E277" s="110" t="s">
        <v>110</v>
      </c>
      <c r="F277" s="111" t="s">
        <v>110</v>
      </c>
      <c r="G277" s="108" t="s">
        <v>110</v>
      </c>
      <c r="H277" s="109" t="s">
        <v>110</v>
      </c>
      <c r="I277" s="110" t="s">
        <v>110</v>
      </c>
      <c r="J277" s="111" t="s">
        <v>110</v>
      </c>
      <c r="K277" s="108" t="s">
        <v>110</v>
      </c>
      <c r="L277" s="109" t="s">
        <v>110</v>
      </c>
      <c r="M277" s="110" t="s">
        <v>110</v>
      </c>
      <c r="N277" s="112" t="s">
        <v>110</v>
      </c>
      <c r="Q277" s="106" t="str">
        <f>Q$7</f>
        <v>а) 6 выборок по 2 броска в выборке;</v>
      </c>
    </row>
    <row r="278" spans="1:17" ht="18.75" thickTop="1">
      <c r="A278" s="18" t="s">
        <v>75</v>
      </c>
      <c r="B278" s="88" t="s">
        <v>110</v>
      </c>
      <c r="C278" s="120" t="s">
        <v>110</v>
      </c>
      <c r="D278" s="121"/>
      <c r="E278" s="120" t="s">
        <v>110</v>
      </c>
      <c r="F278" s="121"/>
      <c r="G278" s="120" t="s">
        <v>110</v>
      </c>
      <c r="H278" s="121"/>
      <c r="I278" s="120" t="s">
        <v>110</v>
      </c>
      <c r="J278" s="121"/>
      <c r="K278" s="120" t="s">
        <v>110</v>
      </c>
      <c r="L278" s="121"/>
      <c r="M278" s="113" t="s">
        <v>110</v>
      </c>
      <c r="N278" s="61" t="s">
        <v>77</v>
      </c>
      <c r="O278" s="69">
        <f>SUM(C273:N273)/12</f>
        <v>0</v>
      </c>
      <c r="Q278" s="106" t="str">
        <f>Q$8</f>
        <v>б) 3 выборки по 4 броска в выборке.</v>
      </c>
    </row>
    <row r="279" spans="1:17" ht="18.75" thickBot="1">
      <c r="A279" s="18" t="s">
        <v>76</v>
      </c>
      <c r="B279" s="111" t="s">
        <v>110</v>
      </c>
      <c r="C279" s="120" t="s">
        <v>110</v>
      </c>
      <c r="D279" s="121"/>
      <c r="E279" s="120" t="s">
        <v>110</v>
      </c>
      <c r="F279" s="121"/>
      <c r="G279" s="120" t="s">
        <v>110</v>
      </c>
      <c r="H279" s="121"/>
      <c r="I279" s="120" t="s">
        <v>110</v>
      </c>
      <c r="J279" s="121"/>
      <c r="K279" s="120" t="s">
        <v>110</v>
      </c>
      <c r="L279" s="121"/>
      <c r="M279" s="113" t="s">
        <v>110</v>
      </c>
      <c r="N279" s="62" t="s">
        <v>78</v>
      </c>
      <c r="O279" s="70">
        <f>(12/11)*SUMPRODUCT(C273:N273,C273:N273)/12-O278*O278</f>
        <v>0</v>
      </c>
      <c r="Q279" s="106" t="str">
        <f>Q$9</f>
        <v>Составить эмпирические законы</v>
      </c>
    </row>
    <row r="280" spans="1:17" ht="19.5" thickTop="1" thickBot="1">
      <c r="A280" s="20" t="s">
        <v>80</v>
      </c>
      <c r="B280" s="112" t="s">
        <v>110</v>
      </c>
      <c r="C280" s="27"/>
      <c r="D280" s="27"/>
      <c r="E280" s="27"/>
      <c r="F280" s="57" t="s">
        <v>74</v>
      </c>
      <c r="G280" s="58" t="e">
        <f>O279-B279</f>
        <v>#VALUE!</v>
      </c>
      <c r="H280" s="28"/>
      <c r="I280" s="28"/>
      <c r="J280" s="28"/>
      <c r="K280" s="28"/>
      <c r="L280" s="57" t="s">
        <v>81</v>
      </c>
      <c r="M280" s="59" t="e">
        <f>O279-B280</f>
        <v>#VALUE!</v>
      </c>
      <c r="N280" s="60"/>
      <c r="Q280" s="106" t="str">
        <f>Q$10</f>
        <v>распределения для а), б)</v>
      </c>
    </row>
    <row r="281" spans="1:17" ht="19.5" thickTop="1" thickBot="1">
      <c r="A281" s="37" t="s">
        <v>111</v>
      </c>
      <c r="B281" s="103"/>
      <c r="C281" s="132">
        <v>1</v>
      </c>
      <c r="D281" s="132"/>
      <c r="E281" s="133">
        <v>2</v>
      </c>
      <c r="F281" s="134"/>
      <c r="G281" s="133">
        <v>3</v>
      </c>
      <c r="H281" s="134"/>
      <c r="I281" s="115"/>
      <c r="J281" s="122" t="s">
        <v>84</v>
      </c>
      <c r="K281" s="123"/>
      <c r="L281" s="103">
        <v>0</v>
      </c>
      <c r="M281" s="63">
        <v>1</v>
      </c>
      <c r="N281" s="103"/>
      <c r="Q281" s="106" t="str">
        <f>Q$11</f>
        <v>Сравнить с теоретическими.</v>
      </c>
    </row>
    <row r="282" spans="1:17" ht="18.75" thickBot="1">
      <c r="A282" s="19" t="s">
        <v>63</v>
      </c>
      <c r="B282" s="51"/>
      <c r="C282" s="45">
        <v>0</v>
      </c>
      <c r="D282" s="46">
        <v>1</v>
      </c>
      <c r="E282" s="42">
        <v>0</v>
      </c>
      <c r="F282" s="40">
        <v>1</v>
      </c>
      <c r="G282" s="45">
        <v>0</v>
      </c>
      <c r="H282" s="46">
        <v>1</v>
      </c>
      <c r="I282" s="31"/>
      <c r="J282" s="116" t="s">
        <v>85</v>
      </c>
      <c r="K282" s="117"/>
      <c r="L282" s="64">
        <f>IF(O273&lt;1,0,12-SUM(C273:N273))</f>
        <v>0</v>
      </c>
      <c r="M282" s="42">
        <f>IF(O273&lt;1,0,SUM(C273:N273))</f>
        <v>0</v>
      </c>
      <c r="N282" s="24"/>
      <c r="Q282" s="106" t="str">
        <f>Q$12</f>
        <v>Сравнить M[X] и D[X] с выборочными</v>
      </c>
    </row>
    <row r="283" spans="1:17" ht="19.5" thickTop="1" thickBot="1">
      <c r="A283" s="18" t="s">
        <v>64</v>
      </c>
      <c r="B283" s="41"/>
      <c r="C283" s="47"/>
      <c r="D283" s="26"/>
      <c r="E283" s="43"/>
      <c r="F283" s="49"/>
      <c r="G283" s="52"/>
      <c r="H283" s="26"/>
      <c r="I283" s="31"/>
      <c r="J283" s="118" t="s">
        <v>112</v>
      </c>
      <c r="K283" s="119"/>
      <c r="L283" s="114">
        <f>IF(O273&lt;1,0,L282/12)</f>
        <v>0</v>
      </c>
      <c r="M283" s="114">
        <f>IF(O273&lt;1,0,M282/12)</f>
        <v>0</v>
      </c>
      <c r="N283" s="22"/>
      <c r="Q283" s="106" t="str">
        <f>Q$13</f>
        <v>для  а), б)</v>
      </c>
    </row>
    <row r="284" spans="1:17" ht="19.5" thickTop="1" thickBot="1">
      <c r="A284" s="18" t="s">
        <v>65</v>
      </c>
      <c r="B284" s="66"/>
      <c r="C284" s="108" t="s">
        <v>110</v>
      </c>
      <c r="D284" s="109" t="s">
        <v>110</v>
      </c>
      <c r="E284" s="110" t="s">
        <v>110</v>
      </c>
      <c r="F284" s="111" t="s">
        <v>110</v>
      </c>
      <c r="G284" s="108" t="s">
        <v>110</v>
      </c>
      <c r="H284" s="109" t="s">
        <v>110</v>
      </c>
      <c r="I284" s="42"/>
      <c r="J284" s="24"/>
      <c r="K284" s="24"/>
      <c r="L284" s="24"/>
      <c r="M284" s="21"/>
      <c r="N284" s="28"/>
      <c r="Q284" s="106" t="str">
        <f>Q$14</f>
        <v>Разбивается на</v>
      </c>
    </row>
    <row r="285" spans="1:17" ht="18.75" thickTop="1">
      <c r="A285" s="18" t="s">
        <v>93</v>
      </c>
      <c r="B285" s="88" t="s">
        <v>110</v>
      </c>
      <c r="C285" s="120" t="s">
        <v>110</v>
      </c>
      <c r="D285" s="121"/>
      <c r="E285" s="120" t="s">
        <v>110</v>
      </c>
      <c r="F285" s="121"/>
      <c r="G285" s="120" t="s">
        <v>110</v>
      </c>
      <c r="H285" s="121"/>
      <c r="I285" s="25"/>
      <c r="J285" s="21"/>
      <c r="K285" s="21"/>
      <c r="L285" s="21"/>
      <c r="M285" s="30"/>
      <c r="N285" s="61" t="s">
        <v>77</v>
      </c>
      <c r="O285" s="69">
        <f>SUM(C273:N273)/12</f>
        <v>0</v>
      </c>
      <c r="Q285" s="106" t="str">
        <f>Q$15</f>
        <v>а) 6 серий по 2 броска;</v>
      </c>
    </row>
    <row r="286" spans="1:17" ht="18.75" thickBot="1">
      <c r="A286" s="18" t="s">
        <v>94</v>
      </c>
      <c r="B286" s="111" t="s">
        <v>110</v>
      </c>
      <c r="C286" s="120" t="s">
        <v>110</v>
      </c>
      <c r="D286" s="121"/>
      <c r="E286" s="120" t="s">
        <v>110</v>
      </c>
      <c r="F286" s="121"/>
      <c r="G286" s="120" t="s">
        <v>110</v>
      </c>
      <c r="H286" s="121"/>
      <c r="I286" s="25"/>
      <c r="J286" s="21"/>
      <c r="K286" s="21"/>
      <c r="L286" s="21"/>
      <c r="M286" s="30"/>
      <c r="N286" s="62" t="s">
        <v>78</v>
      </c>
      <c r="O286" s="70">
        <f>(12/11)*SUMPRODUCT(C273:N273,C273:N273)/12-O278*O278</f>
        <v>0</v>
      </c>
      <c r="Q286" s="106" t="str">
        <f>Q$16</f>
        <v>б) 3 серии по 4 броска;</v>
      </c>
    </row>
    <row r="287" spans="1:17" ht="18.75" thickTop="1">
      <c r="A287" s="65" t="s">
        <v>83</v>
      </c>
      <c r="B287" s="112" t="s">
        <v>110</v>
      </c>
      <c r="C287" s="44"/>
      <c r="D287" s="22"/>
      <c r="E287" s="22"/>
      <c r="F287" s="54" t="s">
        <v>79</v>
      </c>
      <c r="G287" s="55" t="e">
        <f>O286-B286</f>
        <v>#VALUE!</v>
      </c>
      <c r="H287" s="21"/>
      <c r="I287" s="21"/>
      <c r="J287" s="21"/>
      <c r="K287" s="21"/>
      <c r="L287" s="54" t="s">
        <v>82</v>
      </c>
      <c r="M287" s="55" t="e">
        <f>O286-B287</f>
        <v>#VALUE!</v>
      </c>
      <c r="N287" s="36"/>
      <c r="Q287" s="102" t="str">
        <f>Q$17</f>
        <v>См. Образец</v>
      </c>
    </row>
    <row r="289" spans="1:17" ht="18.75">
      <c r="A289" s="5" t="str">
        <f>'Название и список группы'!A17</f>
        <v>Селеменчук</v>
      </c>
      <c r="B289" s="5"/>
      <c r="C289" s="135" t="str">
        <f>'Название и список группы'!B17</f>
        <v>Максим Атифович</v>
      </c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</row>
    <row r="290" spans="1:17" ht="18.75" thickBot="1">
      <c r="A290" s="145" t="s">
        <v>50</v>
      </c>
      <c r="B290" s="146"/>
      <c r="C290" s="17">
        <v>1</v>
      </c>
      <c r="D290" s="15">
        <v>2</v>
      </c>
      <c r="E290" s="15">
        <v>3</v>
      </c>
      <c r="F290" s="15">
        <v>4</v>
      </c>
      <c r="G290" s="15">
        <v>5</v>
      </c>
      <c r="H290" s="15">
        <v>6</v>
      </c>
      <c r="I290" s="15">
        <v>7</v>
      </c>
      <c r="J290" s="15">
        <v>8</v>
      </c>
      <c r="K290" s="15">
        <v>9</v>
      </c>
      <c r="L290" s="15">
        <v>10</v>
      </c>
      <c r="M290" s="15">
        <v>11</v>
      </c>
      <c r="N290" s="15">
        <v>12</v>
      </c>
      <c r="O290" s="3" t="s">
        <v>1</v>
      </c>
      <c r="Q290" s="4" t="str">
        <f>Q$2</f>
        <v>Выполняется 12 бросков монеты</v>
      </c>
    </row>
    <row r="291" spans="1:17" ht="19.5" thickTop="1" thickBot="1">
      <c r="A291" s="147" t="s">
        <v>53</v>
      </c>
      <c r="B291" s="148"/>
      <c r="C291" s="32"/>
      <c r="D291" s="33"/>
      <c r="E291" s="33"/>
      <c r="F291" s="33"/>
      <c r="G291" s="33"/>
      <c r="H291" s="33"/>
      <c r="I291" s="33"/>
      <c r="J291" s="33"/>
      <c r="K291" s="33"/>
      <c r="L291" s="33"/>
      <c r="M291" s="34"/>
      <c r="N291" s="35"/>
      <c r="O291" s="68">
        <f>IF(SUM(C291:N291)&gt;0,1,10^(-5))</f>
        <v>1.0000000000000001E-5</v>
      </c>
      <c r="Q291" s="106" t="str">
        <f>Q$3</f>
        <v>Генеральная совокупность состоит из бросков.</v>
      </c>
    </row>
    <row r="292" spans="1:17" ht="19.5" thickTop="1" thickBot="1">
      <c r="A292" s="37" t="s">
        <v>113</v>
      </c>
      <c r="B292" s="38"/>
      <c r="C292" s="140">
        <v>1</v>
      </c>
      <c r="D292" s="140"/>
      <c r="E292" s="141">
        <v>2</v>
      </c>
      <c r="F292" s="142"/>
      <c r="G292" s="141">
        <v>3</v>
      </c>
      <c r="H292" s="142"/>
      <c r="I292" s="141">
        <v>4</v>
      </c>
      <c r="J292" s="142"/>
      <c r="K292" s="141">
        <v>5</v>
      </c>
      <c r="L292" s="142"/>
      <c r="M292" s="143">
        <v>6</v>
      </c>
      <c r="N292" s="144"/>
      <c r="Q292" s="106" t="str">
        <f>Q$4</f>
        <v>Если выпадает орел, начисляется 1 балл,</v>
      </c>
    </row>
    <row r="293" spans="1:17">
      <c r="A293" s="19" t="s">
        <v>55</v>
      </c>
      <c r="B293" s="40"/>
      <c r="C293" s="45">
        <v>0</v>
      </c>
      <c r="D293" s="46">
        <v>1</v>
      </c>
      <c r="E293" s="42">
        <v>0</v>
      </c>
      <c r="F293" s="40">
        <v>1</v>
      </c>
      <c r="G293" s="45">
        <v>0</v>
      </c>
      <c r="H293" s="46">
        <v>1</v>
      </c>
      <c r="I293" s="42">
        <v>0</v>
      </c>
      <c r="J293" s="40">
        <v>1</v>
      </c>
      <c r="K293" s="45">
        <v>0</v>
      </c>
      <c r="L293" s="46">
        <v>1</v>
      </c>
      <c r="M293" s="50">
        <v>0</v>
      </c>
      <c r="N293" s="36">
        <v>1</v>
      </c>
      <c r="Q293" s="106" t="str">
        <f>Q$5</f>
        <v>если "решка", начисляется 0 баллов</v>
      </c>
    </row>
    <row r="294" spans="1:17">
      <c r="A294" s="18" t="s">
        <v>54</v>
      </c>
      <c r="B294" s="41"/>
      <c r="C294" s="47"/>
      <c r="D294" s="26"/>
      <c r="E294" s="43"/>
      <c r="F294" s="49"/>
      <c r="G294" s="47"/>
      <c r="H294" s="26"/>
      <c r="I294" s="43"/>
      <c r="J294" s="49"/>
      <c r="K294" s="47"/>
      <c r="L294" s="26"/>
      <c r="M294" s="43"/>
      <c r="N294" s="23"/>
      <c r="Q294" s="106" t="str">
        <f>Q$6</f>
        <v>Разбивается на</v>
      </c>
    </row>
    <row r="295" spans="1:17" ht="18.75" thickBot="1">
      <c r="A295" s="18" t="s">
        <v>62</v>
      </c>
      <c r="B295" s="41"/>
      <c r="C295" s="108" t="s">
        <v>110</v>
      </c>
      <c r="D295" s="109" t="s">
        <v>110</v>
      </c>
      <c r="E295" s="110" t="s">
        <v>110</v>
      </c>
      <c r="F295" s="111" t="s">
        <v>110</v>
      </c>
      <c r="G295" s="108" t="s">
        <v>110</v>
      </c>
      <c r="H295" s="109" t="s">
        <v>110</v>
      </c>
      <c r="I295" s="110" t="s">
        <v>110</v>
      </c>
      <c r="J295" s="111" t="s">
        <v>110</v>
      </c>
      <c r="K295" s="108" t="s">
        <v>110</v>
      </c>
      <c r="L295" s="109" t="s">
        <v>110</v>
      </c>
      <c r="M295" s="110" t="s">
        <v>110</v>
      </c>
      <c r="N295" s="112" t="s">
        <v>110</v>
      </c>
      <c r="Q295" s="106" t="str">
        <f>Q$7</f>
        <v>а) 6 выборок по 2 броска в выборке;</v>
      </c>
    </row>
    <row r="296" spans="1:17" ht="18.75" thickTop="1">
      <c r="A296" s="18" t="s">
        <v>75</v>
      </c>
      <c r="B296" s="88" t="s">
        <v>110</v>
      </c>
      <c r="C296" s="120" t="s">
        <v>110</v>
      </c>
      <c r="D296" s="121"/>
      <c r="E296" s="120" t="s">
        <v>110</v>
      </c>
      <c r="F296" s="121"/>
      <c r="G296" s="120" t="s">
        <v>110</v>
      </c>
      <c r="H296" s="121"/>
      <c r="I296" s="120" t="s">
        <v>110</v>
      </c>
      <c r="J296" s="121"/>
      <c r="K296" s="120" t="s">
        <v>110</v>
      </c>
      <c r="L296" s="121"/>
      <c r="M296" s="113" t="s">
        <v>110</v>
      </c>
      <c r="N296" s="61" t="s">
        <v>77</v>
      </c>
      <c r="O296" s="69">
        <f>SUM(C291:N291)/12</f>
        <v>0</v>
      </c>
      <c r="Q296" s="106" t="str">
        <f>Q$8</f>
        <v>б) 3 выборки по 4 броска в выборке.</v>
      </c>
    </row>
    <row r="297" spans="1:17" ht="18.75" thickBot="1">
      <c r="A297" s="18" t="s">
        <v>76</v>
      </c>
      <c r="B297" s="111" t="s">
        <v>110</v>
      </c>
      <c r="C297" s="120" t="s">
        <v>110</v>
      </c>
      <c r="D297" s="121"/>
      <c r="E297" s="120" t="s">
        <v>110</v>
      </c>
      <c r="F297" s="121"/>
      <c r="G297" s="120" t="s">
        <v>110</v>
      </c>
      <c r="H297" s="121"/>
      <c r="I297" s="120" t="s">
        <v>110</v>
      </c>
      <c r="J297" s="121"/>
      <c r="K297" s="120" t="s">
        <v>110</v>
      </c>
      <c r="L297" s="121"/>
      <c r="M297" s="113" t="s">
        <v>110</v>
      </c>
      <c r="N297" s="62" t="s">
        <v>78</v>
      </c>
      <c r="O297" s="70">
        <f>(12/11)*SUMPRODUCT(C291:N291,C291:N291)/12-O296*O296</f>
        <v>0</v>
      </c>
      <c r="Q297" s="106" t="str">
        <f>Q$9</f>
        <v>Составить эмпирические законы</v>
      </c>
    </row>
    <row r="298" spans="1:17" ht="19.5" thickTop="1" thickBot="1">
      <c r="A298" s="20" t="s">
        <v>80</v>
      </c>
      <c r="B298" s="112" t="s">
        <v>110</v>
      </c>
      <c r="C298" s="27"/>
      <c r="D298" s="27"/>
      <c r="E298" s="27"/>
      <c r="F298" s="57" t="s">
        <v>74</v>
      </c>
      <c r="G298" s="58" t="e">
        <f>O297-B297</f>
        <v>#VALUE!</v>
      </c>
      <c r="H298" s="28"/>
      <c r="I298" s="28"/>
      <c r="J298" s="28"/>
      <c r="K298" s="28"/>
      <c r="L298" s="57" t="s">
        <v>81</v>
      </c>
      <c r="M298" s="59" t="e">
        <f>O297-B298</f>
        <v>#VALUE!</v>
      </c>
      <c r="N298" s="60"/>
      <c r="Q298" s="106" t="str">
        <f>Q$10</f>
        <v>распределения для а), б)</v>
      </c>
    </row>
    <row r="299" spans="1:17" ht="19.5" thickTop="1" thickBot="1">
      <c r="A299" s="37" t="s">
        <v>111</v>
      </c>
      <c r="B299" s="103"/>
      <c r="C299" s="132">
        <v>1</v>
      </c>
      <c r="D299" s="132"/>
      <c r="E299" s="133">
        <v>2</v>
      </c>
      <c r="F299" s="134"/>
      <c r="G299" s="133">
        <v>3</v>
      </c>
      <c r="H299" s="134"/>
      <c r="I299" s="115"/>
      <c r="J299" s="122" t="s">
        <v>84</v>
      </c>
      <c r="K299" s="123"/>
      <c r="L299" s="103">
        <v>0</v>
      </c>
      <c r="M299" s="63">
        <v>1</v>
      </c>
      <c r="N299" s="103"/>
      <c r="Q299" s="106" t="str">
        <f>Q$11</f>
        <v>Сравнить с теоретическими.</v>
      </c>
    </row>
    <row r="300" spans="1:17" ht="18.75" thickBot="1">
      <c r="A300" s="19" t="s">
        <v>63</v>
      </c>
      <c r="B300" s="51"/>
      <c r="C300" s="45">
        <v>0</v>
      </c>
      <c r="D300" s="46">
        <v>1</v>
      </c>
      <c r="E300" s="42">
        <v>0</v>
      </c>
      <c r="F300" s="40">
        <v>1</v>
      </c>
      <c r="G300" s="45">
        <v>0</v>
      </c>
      <c r="H300" s="46">
        <v>1</v>
      </c>
      <c r="I300" s="31"/>
      <c r="J300" s="116" t="s">
        <v>85</v>
      </c>
      <c r="K300" s="117"/>
      <c r="L300" s="64">
        <f>IF(O291&lt;1,0,12-SUM(C291:N291))</f>
        <v>0</v>
      </c>
      <c r="M300" s="42">
        <f>IF(O291&lt;1,0,SUM(C291:N291))</f>
        <v>0</v>
      </c>
      <c r="N300" s="24"/>
      <c r="Q300" s="106" t="str">
        <f>Q$12</f>
        <v>Сравнить M[X] и D[X] с выборочными</v>
      </c>
    </row>
    <row r="301" spans="1:17" ht="19.5" thickTop="1" thickBot="1">
      <c r="A301" s="18" t="s">
        <v>64</v>
      </c>
      <c r="B301" s="41"/>
      <c r="C301" s="47"/>
      <c r="D301" s="26"/>
      <c r="E301" s="43"/>
      <c r="F301" s="49"/>
      <c r="G301" s="52"/>
      <c r="H301" s="26"/>
      <c r="I301" s="31"/>
      <c r="J301" s="118" t="s">
        <v>112</v>
      </c>
      <c r="K301" s="119"/>
      <c r="L301" s="114">
        <f>IF(O291&lt;1,0,L300/12)</f>
        <v>0</v>
      </c>
      <c r="M301" s="114">
        <f>IF(O291&lt;1,0,M300/12)</f>
        <v>0</v>
      </c>
      <c r="N301" s="22"/>
      <c r="Q301" s="106" t="str">
        <f>Q$13</f>
        <v>для  а), б)</v>
      </c>
    </row>
    <row r="302" spans="1:17" ht="19.5" thickTop="1" thickBot="1">
      <c r="A302" s="18" t="s">
        <v>65</v>
      </c>
      <c r="B302" s="66"/>
      <c r="C302" s="108" t="s">
        <v>110</v>
      </c>
      <c r="D302" s="109" t="s">
        <v>110</v>
      </c>
      <c r="E302" s="110" t="s">
        <v>110</v>
      </c>
      <c r="F302" s="111" t="s">
        <v>110</v>
      </c>
      <c r="G302" s="108" t="s">
        <v>110</v>
      </c>
      <c r="H302" s="109" t="s">
        <v>110</v>
      </c>
      <c r="I302" s="42"/>
      <c r="J302" s="24"/>
      <c r="K302" s="24"/>
      <c r="L302" s="24"/>
      <c r="M302" s="21"/>
      <c r="N302" s="28"/>
      <c r="Q302" s="106" t="str">
        <f>Q$14</f>
        <v>Разбивается на</v>
      </c>
    </row>
    <row r="303" spans="1:17" ht="18.75" thickTop="1">
      <c r="A303" s="18" t="s">
        <v>93</v>
      </c>
      <c r="B303" s="88" t="s">
        <v>110</v>
      </c>
      <c r="C303" s="120" t="s">
        <v>110</v>
      </c>
      <c r="D303" s="121"/>
      <c r="E303" s="120" t="s">
        <v>110</v>
      </c>
      <c r="F303" s="121"/>
      <c r="G303" s="120" t="s">
        <v>110</v>
      </c>
      <c r="H303" s="121"/>
      <c r="I303" s="25"/>
      <c r="J303" s="21"/>
      <c r="K303" s="21"/>
      <c r="L303" s="21"/>
      <c r="M303" s="30"/>
      <c r="N303" s="61" t="s">
        <v>77</v>
      </c>
      <c r="O303" s="69">
        <f>SUM(C291:N291)/12</f>
        <v>0</v>
      </c>
      <c r="Q303" s="106" t="str">
        <f>Q$15</f>
        <v>а) 6 серий по 2 броска;</v>
      </c>
    </row>
    <row r="304" spans="1:17" ht="18.75" thickBot="1">
      <c r="A304" s="18" t="s">
        <v>94</v>
      </c>
      <c r="B304" s="111" t="s">
        <v>110</v>
      </c>
      <c r="C304" s="120" t="s">
        <v>110</v>
      </c>
      <c r="D304" s="121"/>
      <c r="E304" s="120" t="s">
        <v>110</v>
      </c>
      <c r="F304" s="121"/>
      <c r="G304" s="120" t="s">
        <v>110</v>
      </c>
      <c r="H304" s="121"/>
      <c r="I304" s="25"/>
      <c r="J304" s="21"/>
      <c r="K304" s="21"/>
      <c r="L304" s="21"/>
      <c r="M304" s="30"/>
      <c r="N304" s="62" t="s">
        <v>78</v>
      </c>
      <c r="O304" s="70">
        <f>(12/11)*SUMPRODUCT(C291:N291,C291:N291)/12-O296*O296</f>
        <v>0</v>
      </c>
      <c r="Q304" s="106" t="str">
        <f>Q$16</f>
        <v>б) 3 серии по 4 броска;</v>
      </c>
    </row>
    <row r="305" spans="1:17" ht="18.75" thickTop="1">
      <c r="A305" s="65" t="s">
        <v>83</v>
      </c>
      <c r="B305" s="112" t="s">
        <v>110</v>
      </c>
      <c r="C305" s="44"/>
      <c r="D305" s="22"/>
      <c r="E305" s="22"/>
      <c r="F305" s="54" t="s">
        <v>79</v>
      </c>
      <c r="G305" s="55" t="e">
        <f>O304-B304</f>
        <v>#VALUE!</v>
      </c>
      <c r="H305" s="21"/>
      <c r="I305" s="21"/>
      <c r="J305" s="21"/>
      <c r="K305" s="21"/>
      <c r="L305" s="54" t="s">
        <v>82</v>
      </c>
      <c r="M305" s="55" t="e">
        <f>O304-B305</f>
        <v>#VALUE!</v>
      </c>
      <c r="N305" s="36"/>
      <c r="Q305" s="102" t="str">
        <f>Q$17</f>
        <v>См. Образец</v>
      </c>
    </row>
    <row r="307" spans="1:17" ht="18.75">
      <c r="A307" s="5" t="str">
        <f>'Название и список группы'!A18</f>
        <v>Семашко</v>
      </c>
      <c r="B307" s="5"/>
      <c r="C307" s="135" t="str">
        <f>'Название и список группы'!B18</f>
        <v>Юлия Алексеевна</v>
      </c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</row>
    <row r="308" spans="1:17" ht="18.75" thickBot="1">
      <c r="A308" s="145" t="s">
        <v>50</v>
      </c>
      <c r="B308" s="146"/>
      <c r="C308" s="17">
        <v>1</v>
      </c>
      <c r="D308" s="15">
        <v>2</v>
      </c>
      <c r="E308" s="15">
        <v>3</v>
      </c>
      <c r="F308" s="15">
        <v>4</v>
      </c>
      <c r="G308" s="15">
        <v>5</v>
      </c>
      <c r="H308" s="15">
        <v>6</v>
      </c>
      <c r="I308" s="15">
        <v>7</v>
      </c>
      <c r="J308" s="15">
        <v>8</v>
      </c>
      <c r="K308" s="15">
        <v>9</v>
      </c>
      <c r="L308" s="15">
        <v>10</v>
      </c>
      <c r="M308" s="15">
        <v>11</v>
      </c>
      <c r="N308" s="15">
        <v>12</v>
      </c>
      <c r="O308" s="3" t="s">
        <v>1</v>
      </c>
      <c r="Q308" s="4" t="str">
        <f>Q$2</f>
        <v>Выполняется 12 бросков монеты</v>
      </c>
    </row>
    <row r="309" spans="1:17" ht="19.5" thickTop="1" thickBot="1">
      <c r="A309" s="147" t="s">
        <v>53</v>
      </c>
      <c r="B309" s="148"/>
      <c r="C309" s="32"/>
      <c r="D309" s="33"/>
      <c r="E309" s="33"/>
      <c r="F309" s="33"/>
      <c r="G309" s="33"/>
      <c r="H309" s="33"/>
      <c r="I309" s="33"/>
      <c r="J309" s="33"/>
      <c r="K309" s="33"/>
      <c r="L309" s="33"/>
      <c r="M309" s="34"/>
      <c r="N309" s="35"/>
      <c r="O309" s="68">
        <f>IF(SUM(C309:N309)&gt;0,1,10^(-5))</f>
        <v>1.0000000000000001E-5</v>
      </c>
      <c r="Q309" s="106" t="str">
        <f>Q$3</f>
        <v>Генеральная совокупность состоит из бросков.</v>
      </c>
    </row>
    <row r="310" spans="1:17" ht="19.5" thickTop="1" thickBot="1">
      <c r="A310" s="37" t="s">
        <v>113</v>
      </c>
      <c r="B310" s="38"/>
      <c r="C310" s="140">
        <v>1</v>
      </c>
      <c r="D310" s="140"/>
      <c r="E310" s="141">
        <v>2</v>
      </c>
      <c r="F310" s="142"/>
      <c r="G310" s="141">
        <v>3</v>
      </c>
      <c r="H310" s="142"/>
      <c r="I310" s="141">
        <v>4</v>
      </c>
      <c r="J310" s="142"/>
      <c r="K310" s="141">
        <v>5</v>
      </c>
      <c r="L310" s="142"/>
      <c r="M310" s="143">
        <v>6</v>
      </c>
      <c r="N310" s="144"/>
      <c r="Q310" s="106" t="str">
        <f>Q$4</f>
        <v>Если выпадает орел, начисляется 1 балл,</v>
      </c>
    </row>
    <row r="311" spans="1:17">
      <c r="A311" s="19" t="s">
        <v>55</v>
      </c>
      <c r="B311" s="40"/>
      <c r="C311" s="45">
        <v>0</v>
      </c>
      <c r="D311" s="46">
        <v>1</v>
      </c>
      <c r="E311" s="42">
        <v>0</v>
      </c>
      <c r="F311" s="40">
        <v>1</v>
      </c>
      <c r="G311" s="45">
        <v>0</v>
      </c>
      <c r="H311" s="46">
        <v>1</v>
      </c>
      <c r="I311" s="42">
        <v>0</v>
      </c>
      <c r="J311" s="40">
        <v>1</v>
      </c>
      <c r="K311" s="45">
        <v>0</v>
      </c>
      <c r="L311" s="46">
        <v>1</v>
      </c>
      <c r="M311" s="50">
        <v>0</v>
      </c>
      <c r="N311" s="36">
        <v>1</v>
      </c>
      <c r="Q311" s="106" t="str">
        <f>Q$5</f>
        <v>если "решка", начисляется 0 баллов</v>
      </c>
    </row>
    <row r="312" spans="1:17">
      <c r="A312" s="18" t="s">
        <v>54</v>
      </c>
      <c r="B312" s="41"/>
      <c r="C312" s="47"/>
      <c r="D312" s="26"/>
      <c r="E312" s="43"/>
      <c r="F312" s="49"/>
      <c r="G312" s="47"/>
      <c r="H312" s="26"/>
      <c r="I312" s="43"/>
      <c r="J312" s="49"/>
      <c r="K312" s="47"/>
      <c r="L312" s="26"/>
      <c r="M312" s="43"/>
      <c r="N312" s="23"/>
      <c r="Q312" s="106" t="str">
        <f>Q$6</f>
        <v>Разбивается на</v>
      </c>
    </row>
    <row r="313" spans="1:17" ht="18.75" thickBot="1">
      <c r="A313" s="18" t="s">
        <v>62</v>
      </c>
      <c r="B313" s="41"/>
      <c r="C313" s="108" t="s">
        <v>110</v>
      </c>
      <c r="D313" s="109" t="s">
        <v>110</v>
      </c>
      <c r="E313" s="110" t="s">
        <v>110</v>
      </c>
      <c r="F313" s="111" t="s">
        <v>110</v>
      </c>
      <c r="G313" s="108" t="s">
        <v>110</v>
      </c>
      <c r="H313" s="109" t="s">
        <v>110</v>
      </c>
      <c r="I313" s="110" t="s">
        <v>110</v>
      </c>
      <c r="J313" s="111" t="s">
        <v>110</v>
      </c>
      <c r="K313" s="108" t="s">
        <v>110</v>
      </c>
      <c r="L313" s="109" t="s">
        <v>110</v>
      </c>
      <c r="M313" s="110" t="s">
        <v>110</v>
      </c>
      <c r="N313" s="112" t="s">
        <v>110</v>
      </c>
      <c r="Q313" s="106" t="str">
        <f>Q$7</f>
        <v>а) 6 выборок по 2 броска в выборке;</v>
      </c>
    </row>
    <row r="314" spans="1:17" ht="18.75" thickTop="1">
      <c r="A314" s="18" t="s">
        <v>75</v>
      </c>
      <c r="B314" s="88" t="s">
        <v>110</v>
      </c>
      <c r="C314" s="120" t="s">
        <v>110</v>
      </c>
      <c r="D314" s="121"/>
      <c r="E314" s="120" t="s">
        <v>110</v>
      </c>
      <c r="F314" s="121"/>
      <c r="G314" s="120" t="s">
        <v>110</v>
      </c>
      <c r="H314" s="121"/>
      <c r="I314" s="120" t="s">
        <v>110</v>
      </c>
      <c r="J314" s="121"/>
      <c r="K314" s="120" t="s">
        <v>110</v>
      </c>
      <c r="L314" s="121"/>
      <c r="M314" s="113" t="s">
        <v>110</v>
      </c>
      <c r="N314" s="61" t="s">
        <v>77</v>
      </c>
      <c r="O314" s="69">
        <f>SUM(C309:N309)/12</f>
        <v>0</v>
      </c>
      <c r="Q314" s="106" t="str">
        <f>Q$8</f>
        <v>б) 3 выборки по 4 броска в выборке.</v>
      </c>
    </row>
    <row r="315" spans="1:17" ht="18.75" thickBot="1">
      <c r="A315" s="18" t="s">
        <v>76</v>
      </c>
      <c r="B315" s="111" t="s">
        <v>110</v>
      </c>
      <c r="C315" s="120" t="s">
        <v>110</v>
      </c>
      <c r="D315" s="121"/>
      <c r="E315" s="120" t="s">
        <v>110</v>
      </c>
      <c r="F315" s="121"/>
      <c r="G315" s="120" t="s">
        <v>110</v>
      </c>
      <c r="H315" s="121"/>
      <c r="I315" s="120" t="s">
        <v>110</v>
      </c>
      <c r="J315" s="121"/>
      <c r="K315" s="120" t="s">
        <v>110</v>
      </c>
      <c r="L315" s="121"/>
      <c r="M315" s="113" t="s">
        <v>110</v>
      </c>
      <c r="N315" s="62" t="s">
        <v>78</v>
      </c>
      <c r="O315" s="70">
        <f>(12/11)*SUMPRODUCT(C309:N309,C309:N309)/12-O314*O314</f>
        <v>0</v>
      </c>
      <c r="Q315" s="106" t="str">
        <f>Q$9</f>
        <v>Составить эмпирические законы</v>
      </c>
    </row>
    <row r="316" spans="1:17" ht="19.5" thickTop="1" thickBot="1">
      <c r="A316" s="20" t="s">
        <v>80</v>
      </c>
      <c r="B316" s="112" t="s">
        <v>110</v>
      </c>
      <c r="C316" s="27"/>
      <c r="D316" s="27"/>
      <c r="E316" s="27"/>
      <c r="F316" s="57" t="s">
        <v>74</v>
      </c>
      <c r="G316" s="58" t="e">
        <f>O315-B315</f>
        <v>#VALUE!</v>
      </c>
      <c r="H316" s="28"/>
      <c r="I316" s="28"/>
      <c r="J316" s="28"/>
      <c r="K316" s="28"/>
      <c r="L316" s="57" t="s">
        <v>81</v>
      </c>
      <c r="M316" s="59" t="e">
        <f>O315-B316</f>
        <v>#VALUE!</v>
      </c>
      <c r="N316" s="60"/>
      <c r="Q316" s="106" t="str">
        <f>Q$10</f>
        <v>распределения для а), б)</v>
      </c>
    </row>
    <row r="317" spans="1:17" ht="19.5" thickTop="1" thickBot="1">
      <c r="A317" s="37" t="s">
        <v>111</v>
      </c>
      <c r="B317" s="103"/>
      <c r="C317" s="132">
        <v>1</v>
      </c>
      <c r="D317" s="132"/>
      <c r="E317" s="133">
        <v>2</v>
      </c>
      <c r="F317" s="134"/>
      <c r="G317" s="133">
        <v>3</v>
      </c>
      <c r="H317" s="134"/>
      <c r="I317" s="115"/>
      <c r="J317" s="122" t="s">
        <v>84</v>
      </c>
      <c r="K317" s="123"/>
      <c r="L317" s="103">
        <v>0</v>
      </c>
      <c r="M317" s="63">
        <v>1</v>
      </c>
      <c r="N317" s="103"/>
      <c r="Q317" s="106" t="str">
        <f>Q$11</f>
        <v>Сравнить с теоретическими.</v>
      </c>
    </row>
    <row r="318" spans="1:17" ht="18.75" thickBot="1">
      <c r="A318" s="19" t="s">
        <v>63</v>
      </c>
      <c r="B318" s="51"/>
      <c r="C318" s="45">
        <v>0</v>
      </c>
      <c r="D318" s="46">
        <v>1</v>
      </c>
      <c r="E318" s="42">
        <v>0</v>
      </c>
      <c r="F318" s="40">
        <v>1</v>
      </c>
      <c r="G318" s="45">
        <v>0</v>
      </c>
      <c r="H318" s="46">
        <v>1</v>
      </c>
      <c r="I318" s="31"/>
      <c r="J318" s="116" t="s">
        <v>85</v>
      </c>
      <c r="K318" s="117"/>
      <c r="L318" s="64">
        <f>IF(O309&lt;1,0,12-SUM(C309:N309))</f>
        <v>0</v>
      </c>
      <c r="M318" s="42">
        <f>IF(O309&lt;1,0,SUM(C309:N309))</f>
        <v>0</v>
      </c>
      <c r="N318" s="24"/>
      <c r="Q318" s="106" t="str">
        <f>Q$12</f>
        <v>Сравнить M[X] и D[X] с выборочными</v>
      </c>
    </row>
    <row r="319" spans="1:17" ht="19.5" thickTop="1" thickBot="1">
      <c r="A319" s="18" t="s">
        <v>64</v>
      </c>
      <c r="B319" s="41"/>
      <c r="C319" s="47"/>
      <c r="D319" s="26"/>
      <c r="E319" s="43"/>
      <c r="F319" s="49"/>
      <c r="G319" s="52"/>
      <c r="H319" s="26"/>
      <c r="I319" s="31"/>
      <c r="J319" s="118" t="s">
        <v>112</v>
      </c>
      <c r="K319" s="119"/>
      <c r="L319" s="114">
        <f>IF(O309&lt;1,0,L318/12)</f>
        <v>0</v>
      </c>
      <c r="M319" s="114">
        <f>IF(O309&lt;1,0,M318/12)</f>
        <v>0</v>
      </c>
      <c r="N319" s="22"/>
      <c r="Q319" s="106" t="str">
        <f>Q$13</f>
        <v>для  а), б)</v>
      </c>
    </row>
    <row r="320" spans="1:17" ht="19.5" thickTop="1" thickBot="1">
      <c r="A320" s="18" t="s">
        <v>65</v>
      </c>
      <c r="B320" s="66"/>
      <c r="C320" s="108" t="s">
        <v>110</v>
      </c>
      <c r="D320" s="109" t="s">
        <v>110</v>
      </c>
      <c r="E320" s="110" t="s">
        <v>110</v>
      </c>
      <c r="F320" s="111" t="s">
        <v>110</v>
      </c>
      <c r="G320" s="108" t="s">
        <v>110</v>
      </c>
      <c r="H320" s="109" t="s">
        <v>110</v>
      </c>
      <c r="I320" s="42"/>
      <c r="J320" s="24"/>
      <c r="K320" s="24"/>
      <c r="L320" s="24"/>
      <c r="M320" s="21"/>
      <c r="N320" s="28"/>
      <c r="Q320" s="106" t="str">
        <f>Q$14</f>
        <v>Разбивается на</v>
      </c>
    </row>
    <row r="321" spans="1:17" ht="18.75" thickTop="1">
      <c r="A321" s="18" t="s">
        <v>93</v>
      </c>
      <c r="B321" s="88" t="s">
        <v>110</v>
      </c>
      <c r="C321" s="120" t="s">
        <v>110</v>
      </c>
      <c r="D321" s="121"/>
      <c r="E321" s="120" t="s">
        <v>110</v>
      </c>
      <c r="F321" s="121"/>
      <c r="G321" s="120" t="s">
        <v>110</v>
      </c>
      <c r="H321" s="121"/>
      <c r="I321" s="25"/>
      <c r="J321" s="21"/>
      <c r="K321" s="21"/>
      <c r="L321" s="21"/>
      <c r="M321" s="30"/>
      <c r="N321" s="61" t="s">
        <v>77</v>
      </c>
      <c r="O321" s="69">
        <f>SUM(C309:N309)/12</f>
        <v>0</v>
      </c>
      <c r="Q321" s="106" t="str">
        <f>Q$15</f>
        <v>а) 6 серий по 2 броска;</v>
      </c>
    </row>
    <row r="322" spans="1:17" ht="18.75" thickBot="1">
      <c r="A322" s="18" t="s">
        <v>94</v>
      </c>
      <c r="B322" s="111" t="s">
        <v>110</v>
      </c>
      <c r="C322" s="120" t="s">
        <v>110</v>
      </c>
      <c r="D322" s="121"/>
      <c r="E322" s="120" t="s">
        <v>110</v>
      </c>
      <c r="F322" s="121"/>
      <c r="G322" s="120" t="s">
        <v>110</v>
      </c>
      <c r="H322" s="121"/>
      <c r="I322" s="25"/>
      <c r="J322" s="21"/>
      <c r="K322" s="21"/>
      <c r="L322" s="21"/>
      <c r="M322" s="30"/>
      <c r="N322" s="62" t="s">
        <v>78</v>
      </c>
      <c r="O322" s="70">
        <f>(12/11)*SUMPRODUCT(C309:N309,C309:N309)/12-O314*O314</f>
        <v>0</v>
      </c>
      <c r="Q322" s="106" t="str">
        <f>Q$16</f>
        <v>б) 3 серии по 4 броска;</v>
      </c>
    </row>
    <row r="323" spans="1:17" ht="18.75" thickTop="1">
      <c r="A323" s="65" t="s">
        <v>83</v>
      </c>
      <c r="B323" s="112" t="s">
        <v>110</v>
      </c>
      <c r="C323" s="44"/>
      <c r="D323" s="22"/>
      <c r="E323" s="22"/>
      <c r="F323" s="54" t="s">
        <v>79</v>
      </c>
      <c r="G323" s="55" t="e">
        <f>O322-B322</f>
        <v>#VALUE!</v>
      </c>
      <c r="H323" s="21"/>
      <c r="I323" s="21"/>
      <c r="J323" s="21"/>
      <c r="K323" s="21"/>
      <c r="L323" s="54" t="s">
        <v>82</v>
      </c>
      <c r="M323" s="55" t="e">
        <f>O322-B323</f>
        <v>#VALUE!</v>
      </c>
      <c r="N323" s="36"/>
      <c r="Q323" s="102" t="str">
        <f>Q$17</f>
        <v>См. Образец</v>
      </c>
    </row>
    <row r="325" spans="1:17" ht="18.75">
      <c r="A325" s="5" t="str">
        <f>'Название и список группы'!A19</f>
        <v>Соколов</v>
      </c>
      <c r="B325" s="5"/>
      <c r="C325" s="135" t="str">
        <f>'Название и список группы'!B19</f>
        <v>Павел Дмитриевич</v>
      </c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</row>
    <row r="326" spans="1:17" ht="18.75" thickBot="1">
      <c r="A326" s="145" t="s">
        <v>50</v>
      </c>
      <c r="B326" s="146"/>
      <c r="C326" s="17">
        <v>1</v>
      </c>
      <c r="D326" s="15">
        <v>2</v>
      </c>
      <c r="E326" s="15">
        <v>3</v>
      </c>
      <c r="F326" s="15">
        <v>4</v>
      </c>
      <c r="G326" s="15">
        <v>5</v>
      </c>
      <c r="H326" s="15">
        <v>6</v>
      </c>
      <c r="I326" s="15">
        <v>7</v>
      </c>
      <c r="J326" s="15">
        <v>8</v>
      </c>
      <c r="K326" s="15">
        <v>9</v>
      </c>
      <c r="L326" s="15">
        <v>10</v>
      </c>
      <c r="M326" s="15">
        <v>11</v>
      </c>
      <c r="N326" s="15">
        <v>12</v>
      </c>
      <c r="O326" s="3" t="s">
        <v>1</v>
      </c>
      <c r="Q326" s="4" t="str">
        <f>Q$2</f>
        <v>Выполняется 12 бросков монеты</v>
      </c>
    </row>
    <row r="327" spans="1:17" ht="19.5" thickTop="1" thickBot="1">
      <c r="A327" s="147" t="s">
        <v>53</v>
      </c>
      <c r="B327" s="148"/>
      <c r="C327" s="32"/>
      <c r="D327" s="33"/>
      <c r="E327" s="33"/>
      <c r="F327" s="33"/>
      <c r="G327" s="33"/>
      <c r="H327" s="33"/>
      <c r="I327" s="33"/>
      <c r="J327" s="33"/>
      <c r="K327" s="33"/>
      <c r="L327" s="33"/>
      <c r="M327" s="34"/>
      <c r="N327" s="35"/>
      <c r="O327" s="68">
        <f>IF(SUM(C327:N327)&gt;0,1,10^(-5))</f>
        <v>1.0000000000000001E-5</v>
      </c>
      <c r="Q327" s="106" t="str">
        <f>Q$3</f>
        <v>Генеральная совокупность состоит из бросков.</v>
      </c>
    </row>
    <row r="328" spans="1:17" ht="19.5" thickTop="1" thickBot="1">
      <c r="A328" s="37" t="s">
        <v>113</v>
      </c>
      <c r="B328" s="38"/>
      <c r="C328" s="140">
        <v>1</v>
      </c>
      <c r="D328" s="140"/>
      <c r="E328" s="141">
        <v>2</v>
      </c>
      <c r="F328" s="142"/>
      <c r="G328" s="141">
        <v>3</v>
      </c>
      <c r="H328" s="142"/>
      <c r="I328" s="141">
        <v>4</v>
      </c>
      <c r="J328" s="142"/>
      <c r="K328" s="141">
        <v>5</v>
      </c>
      <c r="L328" s="142"/>
      <c r="M328" s="143">
        <v>6</v>
      </c>
      <c r="N328" s="144"/>
      <c r="Q328" s="106" t="str">
        <f>Q$4</f>
        <v>Если выпадает орел, начисляется 1 балл,</v>
      </c>
    </row>
    <row r="329" spans="1:17">
      <c r="A329" s="19" t="s">
        <v>55</v>
      </c>
      <c r="B329" s="40"/>
      <c r="C329" s="45">
        <v>0</v>
      </c>
      <c r="D329" s="46">
        <v>1</v>
      </c>
      <c r="E329" s="42">
        <v>0</v>
      </c>
      <c r="F329" s="40">
        <v>1</v>
      </c>
      <c r="G329" s="45">
        <v>0</v>
      </c>
      <c r="H329" s="46">
        <v>1</v>
      </c>
      <c r="I329" s="42">
        <v>0</v>
      </c>
      <c r="J329" s="40">
        <v>1</v>
      </c>
      <c r="K329" s="45">
        <v>0</v>
      </c>
      <c r="L329" s="46">
        <v>1</v>
      </c>
      <c r="M329" s="50">
        <v>0</v>
      </c>
      <c r="N329" s="36">
        <v>1</v>
      </c>
      <c r="Q329" s="106" t="str">
        <f>Q$5</f>
        <v>если "решка", начисляется 0 баллов</v>
      </c>
    </row>
    <row r="330" spans="1:17">
      <c r="A330" s="18" t="s">
        <v>54</v>
      </c>
      <c r="B330" s="41"/>
      <c r="C330" s="47"/>
      <c r="D330" s="26"/>
      <c r="E330" s="43"/>
      <c r="F330" s="49"/>
      <c r="G330" s="47"/>
      <c r="H330" s="26"/>
      <c r="I330" s="43"/>
      <c r="J330" s="49"/>
      <c r="K330" s="47"/>
      <c r="L330" s="26"/>
      <c r="M330" s="43"/>
      <c r="N330" s="23"/>
      <c r="Q330" s="106" t="str">
        <f>Q$6</f>
        <v>Разбивается на</v>
      </c>
    </row>
    <row r="331" spans="1:17" ht="18.75" thickBot="1">
      <c r="A331" s="18" t="s">
        <v>62</v>
      </c>
      <c r="B331" s="41"/>
      <c r="C331" s="108" t="s">
        <v>110</v>
      </c>
      <c r="D331" s="109" t="s">
        <v>110</v>
      </c>
      <c r="E331" s="110" t="s">
        <v>110</v>
      </c>
      <c r="F331" s="111" t="s">
        <v>110</v>
      </c>
      <c r="G331" s="108" t="s">
        <v>110</v>
      </c>
      <c r="H331" s="109" t="s">
        <v>110</v>
      </c>
      <c r="I331" s="110" t="s">
        <v>110</v>
      </c>
      <c r="J331" s="111" t="s">
        <v>110</v>
      </c>
      <c r="K331" s="108" t="s">
        <v>110</v>
      </c>
      <c r="L331" s="109" t="s">
        <v>110</v>
      </c>
      <c r="M331" s="110" t="s">
        <v>110</v>
      </c>
      <c r="N331" s="112" t="s">
        <v>110</v>
      </c>
      <c r="Q331" s="106" t="str">
        <f>Q$7</f>
        <v>а) 6 выборок по 2 броска в выборке;</v>
      </c>
    </row>
    <row r="332" spans="1:17" ht="18.75" thickTop="1">
      <c r="A332" s="18" t="s">
        <v>75</v>
      </c>
      <c r="B332" s="88" t="s">
        <v>110</v>
      </c>
      <c r="C332" s="120" t="s">
        <v>110</v>
      </c>
      <c r="D332" s="121"/>
      <c r="E332" s="120" t="s">
        <v>110</v>
      </c>
      <c r="F332" s="121"/>
      <c r="G332" s="120" t="s">
        <v>110</v>
      </c>
      <c r="H332" s="121"/>
      <c r="I332" s="120" t="s">
        <v>110</v>
      </c>
      <c r="J332" s="121"/>
      <c r="K332" s="120" t="s">
        <v>110</v>
      </c>
      <c r="L332" s="121"/>
      <c r="M332" s="113" t="s">
        <v>110</v>
      </c>
      <c r="N332" s="61" t="s">
        <v>77</v>
      </c>
      <c r="O332" s="69">
        <f>SUM(C327:N327)/12</f>
        <v>0</v>
      </c>
      <c r="Q332" s="106" t="str">
        <f>Q$8</f>
        <v>б) 3 выборки по 4 броска в выборке.</v>
      </c>
    </row>
    <row r="333" spans="1:17" ht="18.75" thickBot="1">
      <c r="A333" s="18" t="s">
        <v>76</v>
      </c>
      <c r="B333" s="111" t="s">
        <v>110</v>
      </c>
      <c r="C333" s="120" t="s">
        <v>110</v>
      </c>
      <c r="D333" s="121"/>
      <c r="E333" s="120" t="s">
        <v>110</v>
      </c>
      <c r="F333" s="121"/>
      <c r="G333" s="120" t="s">
        <v>110</v>
      </c>
      <c r="H333" s="121"/>
      <c r="I333" s="120" t="s">
        <v>110</v>
      </c>
      <c r="J333" s="121"/>
      <c r="K333" s="120" t="s">
        <v>110</v>
      </c>
      <c r="L333" s="121"/>
      <c r="M333" s="113" t="s">
        <v>110</v>
      </c>
      <c r="N333" s="62" t="s">
        <v>78</v>
      </c>
      <c r="O333" s="70">
        <f>(12/11)*SUMPRODUCT(C327:N327,C327:N327)/12-O332*O332</f>
        <v>0</v>
      </c>
      <c r="Q333" s="106" t="str">
        <f>Q$9</f>
        <v>Составить эмпирические законы</v>
      </c>
    </row>
    <row r="334" spans="1:17" ht="19.5" thickTop="1" thickBot="1">
      <c r="A334" s="20" t="s">
        <v>80</v>
      </c>
      <c r="B334" s="112" t="s">
        <v>110</v>
      </c>
      <c r="C334" s="27"/>
      <c r="D334" s="27"/>
      <c r="E334" s="27"/>
      <c r="F334" s="57" t="s">
        <v>74</v>
      </c>
      <c r="G334" s="58" t="e">
        <f>O333-B333</f>
        <v>#VALUE!</v>
      </c>
      <c r="H334" s="28"/>
      <c r="I334" s="28"/>
      <c r="J334" s="28"/>
      <c r="K334" s="28"/>
      <c r="L334" s="57" t="s">
        <v>81</v>
      </c>
      <c r="M334" s="59" t="e">
        <f>O333-B334</f>
        <v>#VALUE!</v>
      </c>
      <c r="N334" s="60"/>
      <c r="Q334" s="106" t="str">
        <f>Q$10</f>
        <v>распределения для а), б)</v>
      </c>
    </row>
    <row r="335" spans="1:17" ht="19.5" thickTop="1" thickBot="1">
      <c r="A335" s="37" t="s">
        <v>111</v>
      </c>
      <c r="B335" s="103"/>
      <c r="C335" s="132">
        <v>1</v>
      </c>
      <c r="D335" s="132"/>
      <c r="E335" s="133">
        <v>2</v>
      </c>
      <c r="F335" s="134"/>
      <c r="G335" s="133">
        <v>3</v>
      </c>
      <c r="H335" s="134"/>
      <c r="I335" s="115"/>
      <c r="J335" s="122" t="s">
        <v>84</v>
      </c>
      <c r="K335" s="123"/>
      <c r="L335" s="103">
        <v>0</v>
      </c>
      <c r="M335" s="63">
        <v>1</v>
      </c>
      <c r="N335" s="103"/>
      <c r="Q335" s="106" t="str">
        <f>Q$11</f>
        <v>Сравнить с теоретическими.</v>
      </c>
    </row>
    <row r="336" spans="1:17" ht="18.75" thickBot="1">
      <c r="A336" s="19" t="s">
        <v>63</v>
      </c>
      <c r="B336" s="51"/>
      <c r="C336" s="45">
        <v>0</v>
      </c>
      <c r="D336" s="46">
        <v>1</v>
      </c>
      <c r="E336" s="42">
        <v>0</v>
      </c>
      <c r="F336" s="40">
        <v>1</v>
      </c>
      <c r="G336" s="45">
        <v>0</v>
      </c>
      <c r="H336" s="46">
        <v>1</v>
      </c>
      <c r="I336" s="31"/>
      <c r="J336" s="116" t="s">
        <v>85</v>
      </c>
      <c r="K336" s="117"/>
      <c r="L336" s="64">
        <f>IF(O327&lt;1,0,12-SUM(C327:N327))</f>
        <v>0</v>
      </c>
      <c r="M336" s="42">
        <f>IF(O327&lt;1,0,SUM(C327:N327))</f>
        <v>0</v>
      </c>
      <c r="N336" s="24"/>
      <c r="Q336" s="106" t="str">
        <f>Q$12</f>
        <v>Сравнить M[X] и D[X] с выборочными</v>
      </c>
    </row>
    <row r="337" spans="1:17" ht="19.5" thickTop="1" thickBot="1">
      <c r="A337" s="18" t="s">
        <v>64</v>
      </c>
      <c r="B337" s="41"/>
      <c r="C337" s="47"/>
      <c r="D337" s="26"/>
      <c r="E337" s="43"/>
      <c r="F337" s="49"/>
      <c r="G337" s="52"/>
      <c r="H337" s="26"/>
      <c r="I337" s="31"/>
      <c r="J337" s="118" t="s">
        <v>112</v>
      </c>
      <c r="K337" s="119"/>
      <c r="L337" s="114">
        <f>IF(O327&lt;1,0,L336/12)</f>
        <v>0</v>
      </c>
      <c r="M337" s="114">
        <f>IF(O327&lt;1,0,M336/12)</f>
        <v>0</v>
      </c>
      <c r="N337" s="22"/>
      <c r="Q337" s="106" t="str">
        <f>Q$13</f>
        <v>для  а), б)</v>
      </c>
    </row>
    <row r="338" spans="1:17" ht="19.5" thickTop="1" thickBot="1">
      <c r="A338" s="18" t="s">
        <v>65</v>
      </c>
      <c r="B338" s="66"/>
      <c r="C338" s="108" t="s">
        <v>110</v>
      </c>
      <c r="D338" s="109" t="s">
        <v>110</v>
      </c>
      <c r="E338" s="110" t="s">
        <v>110</v>
      </c>
      <c r="F338" s="111" t="s">
        <v>110</v>
      </c>
      <c r="G338" s="108" t="s">
        <v>110</v>
      </c>
      <c r="H338" s="109" t="s">
        <v>110</v>
      </c>
      <c r="I338" s="42"/>
      <c r="J338" s="24"/>
      <c r="K338" s="24"/>
      <c r="L338" s="24"/>
      <c r="M338" s="21"/>
      <c r="N338" s="28"/>
      <c r="Q338" s="106" t="str">
        <f>Q$14</f>
        <v>Разбивается на</v>
      </c>
    </row>
    <row r="339" spans="1:17" ht="18.75" thickTop="1">
      <c r="A339" s="18" t="s">
        <v>93</v>
      </c>
      <c r="B339" s="88" t="s">
        <v>110</v>
      </c>
      <c r="C339" s="120" t="s">
        <v>110</v>
      </c>
      <c r="D339" s="121"/>
      <c r="E339" s="120" t="s">
        <v>110</v>
      </c>
      <c r="F339" s="121"/>
      <c r="G339" s="120" t="s">
        <v>110</v>
      </c>
      <c r="H339" s="121"/>
      <c r="I339" s="25"/>
      <c r="J339" s="21"/>
      <c r="K339" s="21"/>
      <c r="L339" s="21"/>
      <c r="M339" s="30"/>
      <c r="N339" s="61" t="s">
        <v>77</v>
      </c>
      <c r="O339" s="69">
        <f>SUM(C327:N327)/12</f>
        <v>0</v>
      </c>
      <c r="Q339" s="106" t="str">
        <f>Q$15</f>
        <v>а) 6 серий по 2 броска;</v>
      </c>
    </row>
    <row r="340" spans="1:17" ht="18.75" thickBot="1">
      <c r="A340" s="18" t="s">
        <v>94</v>
      </c>
      <c r="B340" s="111" t="s">
        <v>110</v>
      </c>
      <c r="C340" s="120" t="s">
        <v>110</v>
      </c>
      <c r="D340" s="121"/>
      <c r="E340" s="120" t="s">
        <v>110</v>
      </c>
      <c r="F340" s="121"/>
      <c r="G340" s="120" t="s">
        <v>110</v>
      </c>
      <c r="H340" s="121"/>
      <c r="I340" s="25"/>
      <c r="J340" s="21"/>
      <c r="K340" s="21"/>
      <c r="L340" s="21"/>
      <c r="M340" s="30"/>
      <c r="N340" s="62" t="s">
        <v>78</v>
      </c>
      <c r="O340" s="70">
        <f>(12/11)*SUMPRODUCT(C327:N327,C327:N327)/12-O332*O332</f>
        <v>0</v>
      </c>
      <c r="Q340" s="106" t="str">
        <f>Q$16</f>
        <v>б) 3 серии по 4 броска;</v>
      </c>
    </row>
    <row r="341" spans="1:17" ht="18.75" thickTop="1">
      <c r="A341" s="65" t="s">
        <v>83</v>
      </c>
      <c r="B341" s="112" t="s">
        <v>110</v>
      </c>
      <c r="C341" s="44"/>
      <c r="D341" s="22"/>
      <c r="E341" s="22"/>
      <c r="F341" s="54" t="s">
        <v>79</v>
      </c>
      <c r="G341" s="55" t="e">
        <f>O340-B340</f>
        <v>#VALUE!</v>
      </c>
      <c r="H341" s="21"/>
      <c r="I341" s="21"/>
      <c r="J341" s="21"/>
      <c r="K341" s="21"/>
      <c r="L341" s="54" t="s">
        <v>82</v>
      </c>
      <c r="M341" s="55" t="e">
        <f>O340-B341</f>
        <v>#VALUE!</v>
      </c>
      <c r="N341" s="36"/>
      <c r="Q341" s="102" t="str">
        <f>Q$17</f>
        <v>См. Образец</v>
      </c>
    </row>
    <row r="343" spans="1:17" ht="18.75">
      <c r="A343" s="5" t="str">
        <f>'Название и список группы'!A20</f>
        <v>Титов</v>
      </c>
      <c r="B343" s="5"/>
      <c r="C343" s="135" t="str">
        <f>'Название и список группы'!B20</f>
        <v>Дмитрий Михайлович</v>
      </c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</row>
    <row r="344" spans="1:17" ht="18.75" thickBot="1">
      <c r="A344" s="145" t="s">
        <v>50</v>
      </c>
      <c r="B344" s="146"/>
      <c r="C344" s="17">
        <v>1</v>
      </c>
      <c r="D344" s="15">
        <v>2</v>
      </c>
      <c r="E344" s="15">
        <v>3</v>
      </c>
      <c r="F344" s="15">
        <v>4</v>
      </c>
      <c r="G344" s="15">
        <v>5</v>
      </c>
      <c r="H344" s="15">
        <v>6</v>
      </c>
      <c r="I344" s="15">
        <v>7</v>
      </c>
      <c r="J344" s="15">
        <v>8</v>
      </c>
      <c r="K344" s="15">
        <v>9</v>
      </c>
      <c r="L344" s="15">
        <v>10</v>
      </c>
      <c r="M344" s="15">
        <v>11</v>
      </c>
      <c r="N344" s="15">
        <v>12</v>
      </c>
      <c r="O344" s="3" t="s">
        <v>1</v>
      </c>
      <c r="Q344" s="4" t="str">
        <f>Q$2</f>
        <v>Выполняется 12 бросков монеты</v>
      </c>
    </row>
    <row r="345" spans="1:17" ht="19.5" thickTop="1" thickBot="1">
      <c r="A345" s="147" t="s">
        <v>53</v>
      </c>
      <c r="B345" s="148"/>
      <c r="C345" s="32"/>
      <c r="D345" s="33"/>
      <c r="E345" s="33"/>
      <c r="F345" s="33"/>
      <c r="G345" s="33"/>
      <c r="H345" s="33"/>
      <c r="I345" s="33"/>
      <c r="J345" s="33"/>
      <c r="K345" s="33"/>
      <c r="L345" s="33"/>
      <c r="M345" s="34"/>
      <c r="N345" s="35"/>
      <c r="O345" s="68">
        <f>IF(SUM(C345:N345)&gt;0,1,10^(-5))</f>
        <v>1.0000000000000001E-5</v>
      </c>
      <c r="Q345" s="106" t="str">
        <f>Q$3</f>
        <v>Генеральная совокупность состоит из бросков.</v>
      </c>
    </row>
    <row r="346" spans="1:17" ht="19.5" thickTop="1" thickBot="1">
      <c r="A346" s="37" t="s">
        <v>113</v>
      </c>
      <c r="B346" s="38"/>
      <c r="C346" s="140">
        <v>1</v>
      </c>
      <c r="D346" s="140"/>
      <c r="E346" s="141">
        <v>2</v>
      </c>
      <c r="F346" s="142"/>
      <c r="G346" s="141">
        <v>3</v>
      </c>
      <c r="H346" s="142"/>
      <c r="I346" s="141">
        <v>4</v>
      </c>
      <c r="J346" s="142"/>
      <c r="K346" s="141">
        <v>5</v>
      </c>
      <c r="L346" s="142"/>
      <c r="M346" s="143">
        <v>6</v>
      </c>
      <c r="N346" s="144"/>
      <c r="Q346" s="106" t="str">
        <f>Q$4</f>
        <v>Если выпадает орел, начисляется 1 балл,</v>
      </c>
    </row>
    <row r="347" spans="1:17">
      <c r="A347" s="19" t="s">
        <v>55</v>
      </c>
      <c r="B347" s="40"/>
      <c r="C347" s="45">
        <v>0</v>
      </c>
      <c r="D347" s="46">
        <v>1</v>
      </c>
      <c r="E347" s="42">
        <v>0</v>
      </c>
      <c r="F347" s="40">
        <v>1</v>
      </c>
      <c r="G347" s="45">
        <v>0</v>
      </c>
      <c r="H347" s="46">
        <v>1</v>
      </c>
      <c r="I347" s="42">
        <v>0</v>
      </c>
      <c r="J347" s="40">
        <v>1</v>
      </c>
      <c r="K347" s="45">
        <v>0</v>
      </c>
      <c r="L347" s="46">
        <v>1</v>
      </c>
      <c r="M347" s="50">
        <v>0</v>
      </c>
      <c r="N347" s="36">
        <v>1</v>
      </c>
      <c r="Q347" s="106" t="str">
        <f>Q$5</f>
        <v>если "решка", начисляется 0 баллов</v>
      </c>
    </row>
    <row r="348" spans="1:17">
      <c r="A348" s="18" t="s">
        <v>54</v>
      </c>
      <c r="B348" s="41"/>
      <c r="C348" s="47"/>
      <c r="D348" s="26"/>
      <c r="E348" s="43"/>
      <c r="F348" s="49"/>
      <c r="G348" s="47"/>
      <c r="H348" s="26"/>
      <c r="I348" s="43"/>
      <c r="J348" s="49"/>
      <c r="K348" s="47"/>
      <c r="L348" s="26"/>
      <c r="M348" s="43"/>
      <c r="N348" s="23"/>
      <c r="Q348" s="106" t="str">
        <f>Q$6</f>
        <v>Разбивается на</v>
      </c>
    </row>
    <row r="349" spans="1:17" ht="18.75" thickBot="1">
      <c r="A349" s="18" t="s">
        <v>62</v>
      </c>
      <c r="B349" s="41"/>
      <c r="C349" s="108" t="s">
        <v>110</v>
      </c>
      <c r="D349" s="109" t="s">
        <v>110</v>
      </c>
      <c r="E349" s="110" t="s">
        <v>110</v>
      </c>
      <c r="F349" s="111" t="s">
        <v>110</v>
      </c>
      <c r="G349" s="108" t="s">
        <v>110</v>
      </c>
      <c r="H349" s="109" t="s">
        <v>110</v>
      </c>
      <c r="I349" s="110" t="s">
        <v>110</v>
      </c>
      <c r="J349" s="111" t="s">
        <v>110</v>
      </c>
      <c r="K349" s="108" t="s">
        <v>110</v>
      </c>
      <c r="L349" s="109" t="s">
        <v>110</v>
      </c>
      <c r="M349" s="110" t="s">
        <v>110</v>
      </c>
      <c r="N349" s="112" t="s">
        <v>110</v>
      </c>
      <c r="Q349" s="106" t="str">
        <f>Q$7</f>
        <v>а) 6 выборок по 2 броска в выборке;</v>
      </c>
    </row>
    <row r="350" spans="1:17" ht="18.75" thickTop="1">
      <c r="A350" s="18" t="s">
        <v>75</v>
      </c>
      <c r="B350" s="88" t="s">
        <v>110</v>
      </c>
      <c r="C350" s="120" t="s">
        <v>110</v>
      </c>
      <c r="D350" s="121"/>
      <c r="E350" s="120" t="s">
        <v>110</v>
      </c>
      <c r="F350" s="121"/>
      <c r="G350" s="120" t="s">
        <v>110</v>
      </c>
      <c r="H350" s="121"/>
      <c r="I350" s="120" t="s">
        <v>110</v>
      </c>
      <c r="J350" s="121"/>
      <c r="K350" s="120" t="s">
        <v>110</v>
      </c>
      <c r="L350" s="121"/>
      <c r="M350" s="113" t="s">
        <v>110</v>
      </c>
      <c r="N350" s="61" t="s">
        <v>77</v>
      </c>
      <c r="O350" s="69">
        <f>SUM(C345:N345)/12</f>
        <v>0</v>
      </c>
      <c r="Q350" s="106" t="str">
        <f>Q$8</f>
        <v>б) 3 выборки по 4 броска в выборке.</v>
      </c>
    </row>
    <row r="351" spans="1:17" ht="18.75" thickBot="1">
      <c r="A351" s="18" t="s">
        <v>76</v>
      </c>
      <c r="B351" s="111" t="s">
        <v>110</v>
      </c>
      <c r="C351" s="120" t="s">
        <v>110</v>
      </c>
      <c r="D351" s="121"/>
      <c r="E351" s="120" t="s">
        <v>110</v>
      </c>
      <c r="F351" s="121"/>
      <c r="G351" s="120" t="s">
        <v>110</v>
      </c>
      <c r="H351" s="121"/>
      <c r="I351" s="120" t="s">
        <v>110</v>
      </c>
      <c r="J351" s="121"/>
      <c r="K351" s="120" t="s">
        <v>110</v>
      </c>
      <c r="L351" s="121"/>
      <c r="M351" s="113" t="s">
        <v>110</v>
      </c>
      <c r="N351" s="62" t="s">
        <v>78</v>
      </c>
      <c r="O351" s="70">
        <f>(12/11)*SUMPRODUCT(C345:N345,C345:N345)/12-O350*O350</f>
        <v>0</v>
      </c>
      <c r="Q351" s="106" t="str">
        <f>Q$9</f>
        <v>Составить эмпирические законы</v>
      </c>
    </row>
    <row r="352" spans="1:17" ht="19.5" thickTop="1" thickBot="1">
      <c r="A352" s="20" t="s">
        <v>80</v>
      </c>
      <c r="B352" s="112" t="s">
        <v>110</v>
      </c>
      <c r="C352" s="27"/>
      <c r="D352" s="27"/>
      <c r="E352" s="27"/>
      <c r="F352" s="57" t="s">
        <v>74</v>
      </c>
      <c r="G352" s="58" t="e">
        <f>O351-B351</f>
        <v>#VALUE!</v>
      </c>
      <c r="H352" s="28"/>
      <c r="I352" s="28"/>
      <c r="J352" s="28"/>
      <c r="K352" s="28"/>
      <c r="L352" s="57" t="s">
        <v>81</v>
      </c>
      <c r="M352" s="59" t="e">
        <f>O351-B352</f>
        <v>#VALUE!</v>
      </c>
      <c r="N352" s="60"/>
      <c r="Q352" s="106" t="str">
        <f>Q$10</f>
        <v>распределения для а), б)</v>
      </c>
    </row>
    <row r="353" spans="1:17" ht="19.5" thickTop="1" thickBot="1">
      <c r="A353" s="37" t="s">
        <v>111</v>
      </c>
      <c r="B353" s="103"/>
      <c r="C353" s="132">
        <v>1</v>
      </c>
      <c r="D353" s="132"/>
      <c r="E353" s="133">
        <v>2</v>
      </c>
      <c r="F353" s="134"/>
      <c r="G353" s="133">
        <v>3</v>
      </c>
      <c r="H353" s="134"/>
      <c r="I353" s="115"/>
      <c r="J353" s="122" t="s">
        <v>84</v>
      </c>
      <c r="K353" s="123"/>
      <c r="L353" s="103">
        <v>0</v>
      </c>
      <c r="M353" s="63">
        <v>1</v>
      </c>
      <c r="N353" s="103"/>
      <c r="Q353" s="106" t="str">
        <f>Q$11</f>
        <v>Сравнить с теоретическими.</v>
      </c>
    </row>
    <row r="354" spans="1:17" ht="18.75" thickBot="1">
      <c r="A354" s="19" t="s">
        <v>63</v>
      </c>
      <c r="B354" s="51"/>
      <c r="C354" s="45">
        <v>0</v>
      </c>
      <c r="D354" s="46">
        <v>1</v>
      </c>
      <c r="E354" s="42">
        <v>0</v>
      </c>
      <c r="F354" s="40">
        <v>1</v>
      </c>
      <c r="G354" s="45">
        <v>0</v>
      </c>
      <c r="H354" s="46">
        <v>1</v>
      </c>
      <c r="I354" s="31"/>
      <c r="J354" s="116" t="s">
        <v>85</v>
      </c>
      <c r="K354" s="117"/>
      <c r="L354" s="64">
        <f>IF(O345&lt;1,0,12-SUM(C345:N345))</f>
        <v>0</v>
      </c>
      <c r="M354" s="42">
        <f>IF(O345&lt;1,0,SUM(C345:N345))</f>
        <v>0</v>
      </c>
      <c r="N354" s="24"/>
      <c r="Q354" s="106" t="str">
        <f>Q$12</f>
        <v>Сравнить M[X] и D[X] с выборочными</v>
      </c>
    </row>
    <row r="355" spans="1:17" ht="19.5" thickTop="1" thickBot="1">
      <c r="A355" s="18" t="s">
        <v>64</v>
      </c>
      <c r="B355" s="41"/>
      <c r="C355" s="47"/>
      <c r="D355" s="26"/>
      <c r="E355" s="43"/>
      <c r="F355" s="49"/>
      <c r="G355" s="52"/>
      <c r="H355" s="26"/>
      <c r="I355" s="31"/>
      <c r="J355" s="118" t="s">
        <v>112</v>
      </c>
      <c r="K355" s="119"/>
      <c r="L355" s="114">
        <f>IF(O345&lt;1,0,L354/12)</f>
        <v>0</v>
      </c>
      <c r="M355" s="114">
        <f>IF(O345&lt;1,0,M354/12)</f>
        <v>0</v>
      </c>
      <c r="N355" s="22"/>
      <c r="Q355" s="106" t="str">
        <f>Q$13</f>
        <v>для  а), б)</v>
      </c>
    </row>
    <row r="356" spans="1:17" ht="19.5" thickTop="1" thickBot="1">
      <c r="A356" s="18" t="s">
        <v>65</v>
      </c>
      <c r="B356" s="66"/>
      <c r="C356" s="108" t="s">
        <v>110</v>
      </c>
      <c r="D356" s="109" t="s">
        <v>110</v>
      </c>
      <c r="E356" s="110" t="s">
        <v>110</v>
      </c>
      <c r="F356" s="111" t="s">
        <v>110</v>
      </c>
      <c r="G356" s="108" t="s">
        <v>110</v>
      </c>
      <c r="H356" s="109" t="s">
        <v>110</v>
      </c>
      <c r="I356" s="42"/>
      <c r="J356" s="24"/>
      <c r="K356" s="24"/>
      <c r="L356" s="24"/>
      <c r="M356" s="21"/>
      <c r="N356" s="28"/>
      <c r="Q356" s="106" t="str">
        <f>Q$14</f>
        <v>Разбивается на</v>
      </c>
    </row>
    <row r="357" spans="1:17" ht="18.75" thickTop="1">
      <c r="A357" s="18" t="s">
        <v>93</v>
      </c>
      <c r="B357" s="88" t="s">
        <v>110</v>
      </c>
      <c r="C357" s="120" t="s">
        <v>110</v>
      </c>
      <c r="D357" s="121"/>
      <c r="E357" s="120" t="s">
        <v>110</v>
      </c>
      <c r="F357" s="121"/>
      <c r="G357" s="120" t="s">
        <v>110</v>
      </c>
      <c r="H357" s="121"/>
      <c r="I357" s="25"/>
      <c r="J357" s="21"/>
      <c r="K357" s="21"/>
      <c r="L357" s="21"/>
      <c r="M357" s="30"/>
      <c r="N357" s="61" t="s">
        <v>77</v>
      </c>
      <c r="O357" s="69">
        <f>SUM(C345:N345)/12</f>
        <v>0</v>
      </c>
      <c r="Q357" s="106" t="str">
        <f>Q$15</f>
        <v>а) 6 серий по 2 броска;</v>
      </c>
    </row>
    <row r="358" spans="1:17" ht="18.75" thickBot="1">
      <c r="A358" s="18" t="s">
        <v>94</v>
      </c>
      <c r="B358" s="111" t="s">
        <v>110</v>
      </c>
      <c r="C358" s="120" t="s">
        <v>110</v>
      </c>
      <c r="D358" s="121"/>
      <c r="E358" s="120" t="s">
        <v>110</v>
      </c>
      <c r="F358" s="121"/>
      <c r="G358" s="120" t="s">
        <v>110</v>
      </c>
      <c r="H358" s="121"/>
      <c r="I358" s="25"/>
      <c r="J358" s="21"/>
      <c r="K358" s="21"/>
      <c r="L358" s="21"/>
      <c r="M358" s="30"/>
      <c r="N358" s="62" t="s">
        <v>78</v>
      </c>
      <c r="O358" s="70">
        <f>(12/11)*SUMPRODUCT(C345:N345,C345:N345)/12-O350*O350</f>
        <v>0</v>
      </c>
      <c r="Q358" s="106" t="str">
        <f>Q$16</f>
        <v>б) 3 серии по 4 броска;</v>
      </c>
    </row>
    <row r="359" spans="1:17" ht="18.75" thickTop="1">
      <c r="A359" s="65" t="s">
        <v>83</v>
      </c>
      <c r="B359" s="112" t="s">
        <v>110</v>
      </c>
      <c r="C359" s="44"/>
      <c r="D359" s="22"/>
      <c r="E359" s="22"/>
      <c r="F359" s="54" t="s">
        <v>79</v>
      </c>
      <c r="G359" s="55" t="e">
        <f>O358-B358</f>
        <v>#VALUE!</v>
      </c>
      <c r="H359" s="21"/>
      <c r="I359" s="21"/>
      <c r="J359" s="21"/>
      <c r="K359" s="21"/>
      <c r="L359" s="54" t="s">
        <v>82</v>
      </c>
      <c r="M359" s="55" t="e">
        <f>O358-B359</f>
        <v>#VALUE!</v>
      </c>
      <c r="N359" s="36"/>
      <c r="Q359" s="102" t="str">
        <f>Q$17</f>
        <v>См. Образец</v>
      </c>
    </row>
    <row r="361" spans="1:17" ht="18.75">
      <c r="A361" s="5" t="str">
        <f>'Название и список группы'!A21</f>
        <v>Тиханов</v>
      </c>
      <c r="B361" s="5"/>
      <c r="C361" s="135" t="str">
        <f>'Название и список группы'!B21</f>
        <v>Владислав Михайлович</v>
      </c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</row>
    <row r="362" spans="1:17" ht="18.75" thickBot="1">
      <c r="A362" s="145" t="s">
        <v>50</v>
      </c>
      <c r="B362" s="146"/>
      <c r="C362" s="17">
        <v>1</v>
      </c>
      <c r="D362" s="15">
        <v>2</v>
      </c>
      <c r="E362" s="15">
        <v>3</v>
      </c>
      <c r="F362" s="15">
        <v>4</v>
      </c>
      <c r="G362" s="15">
        <v>5</v>
      </c>
      <c r="H362" s="15">
        <v>6</v>
      </c>
      <c r="I362" s="15">
        <v>7</v>
      </c>
      <c r="J362" s="15">
        <v>8</v>
      </c>
      <c r="K362" s="15">
        <v>9</v>
      </c>
      <c r="L362" s="15">
        <v>10</v>
      </c>
      <c r="M362" s="15">
        <v>11</v>
      </c>
      <c r="N362" s="15">
        <v>12</v>
      </c>
      <c r="O362" s="3" t="s">
        <v>1</v>
      </c>
      <c r="Q362" s="4" t="str">
        <f>Q$2</f>
        <v>Выполняется 12 бросков монеты</v>
      </c>
    </row>
    <row r="363" spans="1:17" ht="19.5" thickTop="1" thickBot="1">
      <c r="A363" s="147" t="s">
        <v>53</v>
      </c>
      <c r="B363" s="148"/>
      <c r="C363" s="32"/>
      <c r="D363" s="33"/>
      <c r="E363" s="33"/>
      <c r="F363" s="33"/>
      <c r="G363" s="33"/>
      <c r="H363" s="33"/>
      <c r="I363" s="33"/>
      <c r="J363" s="33"/>
      <c r="K363" s="33"/>
      <c r="L363" s="33"/>
      <c r="M363" s="34"/>
      <c r="N363" s="35"/>
      <c r="O363" s="68">
        <f>IF(SUM(C363:N363)&gt;0,1,10^(-5))</f>
        <v>1.0000000000000001E-5</v>
      </c>
      <c r="Q363" s="106" t="str">
        <f>Q$3</f>
        <v>Генеральная совокупность состоит из бросков.</v>
      </c>
    </row>
    <row r="364" spans="1:17" ht="19.5" thickTop="1" thickBot="1">
      <c r="A364" s="37" t="s">
        <v>113</v>
      </c>
      <c r="B364" s="38"/>
      <c r="C364" s="140">
        <v>1</v>
      </c>
      <c r="D364" s="140"/>
      <c r="E364" s="141">
        <v>2</v>
      </c>
      <c r="F364" s="142"/>
      <c r="G364" s="141">
        <v>3</v>
      </c>
      <c r="H364" s="142"/>
      <c r="I364" s="141">
        <v>4</v>
      </c>
      <c r="J364" s="142"/>
      <c r="K364" s="141">
        <v>5</v>
      </c>
      <c r="L364" s="142"/>
      <c r="M364" s="143">
        <v>6</v>
      </c>
      <c r="N364" s="144"/>
      <c r="Q364" s="106" t="str">
        <f>Q$4</f>
        <v>Если выпадает орел, начисляется 1 балл,</v>
      </c>
    </row>
    <row r="365" spans="1:17">
      <c r="A365" s="19" t="s">
        <v>55</v>
      </c>
      <c r="B365" s="40"/>
      <c r="C365" s="45">
        <v>0</v>
      </c>
      <c r="D365" s="46">
        <v>1</v>
      </c>
      <c r="E365" s="42">
        <v>0</v>
      </c>
      <c r="F365" s="40">
        <v>1</v>
      </c>
      <c r="G365" s="45">
        <v>0</v>
      </c>
      <c r="H365" s="46">
        <v>1</v>
      </c>
      <c r="I365" s="42">
        <v>0</v>
      </c>
      <c r="J365" s="40">
        <v>1</v>
      </c>
      <c r="K365" s="45">
        <v>0</v>
      </c>
      <c r="L365" s="46">
        <v>1</v>
      </c>
      <c r="M365" s="50">
        <v>0</v>
      </c>
      <c r="N365" s="36">
        <v>1</v>
      </c>
      <c r="Q365" s="106" t="str">
        <f>Q$5</f>
        <v>если "решка", начисляется 0 баллов</v>
      </c>
    </row>
    <row r="366" spans="1:17">
      <c r="A366" s="18" t="s">
        <v>54</v>
      </c>
      <c r="B366" s="41"/>
      <c r="C366" s="47"/>
      <c r="D366" s="26"/>
      <c r="E366" s="43"/>
      <c r="F366" s="49"/>
      <c r="G366" s="47"/>
      <c r="H366" s="26"/>
      <c r="I366" s="43"/>
      <c r="J366" s="49"/>
      <c r="K366" s="47"/>
      <c r="L366" s="26"/>
      <c r="M366" s="43"/>
      <c r="N366" s="23"/>
      <c r="Q366" s="106" t="str">
        <f>Q$6</f>
        <v>Разбивается на</v>
      </c>
    </row>
    <row r="367" spans="1:17" ht="18.75" thickBot="1">
      <c r="A367" s="18" t="s">
        <v>62</v>
      </c>
      <c r="B367" s="41"/>
      <c r="C367" s="108" t="s">
        <v>110</v>
      </c>
      <c r="D367" s="109" t="s">
        <v>110</v>
      </c>
      <c r="E367" s="110" t="s">
        <v>110</v>
      </c>
      <c r="F367" s="111" t="s">
        <v>110</v>
      </c>
      <c r="G367" s="108" t="s">
        <v>110</v>
      </c>
      <c r="H367" s="109" t="s">
        <v>110</v>
      </c>
      <c r="I367" s="110" t="s">
        <v>110</v>
      </c>
      <c r="J367" s="111" t="s">
        <v>110</v>
      </c>
      <c r="K367" s="108" t="s">
        <v>110</v>
      </c>
      <c r="L367" s="109" t="s">
        <v>110</v>
      </c>
      <c r="M367" s="110" t="s">
        <v>110</v>
      </c>
      <c r="N367" s="112" t="s">
        <v>110</v>
      </c>
      <c r="Q367" s="106" t="str">
        <f>Q$7</f>
        <v>а) 6 выборок по 2 броска в выборке;</v>
      </c>
    </row>
    <row r="368" spans="1:17" ht="18.75" thickTop="1">
      <c r="A368" s="18" t="s">
        <v>75</v>
      </c>
      <c r="B368" s="88" t="s">
        <v>110</v>
      </c>
      <c r="C368" s="120" t="s">
        <v>110</v>
      </c>
      <c r="D368" s="121"/>
      <c r="E368" s="120" t="s">
        <v>110</v>
      </c>
      <c r="F368" s="121"/>
      <c r="G368" s="120" t="s">
        <v>110</v>
      </c>
      <c r="H368" s="121"/>
      <c r="I368" s="120" t="s">
        <v>110</v>
      </c>
      <c r="J368" s="121"/>
      <c r="K368" s="120" t="s">
        <v>110</v>
      </c>
      <c r="L368" s="121"/>
      <c r="M368" s="113" t="s">
        <v>110</v>
      </c>
      <c r="N368" s="61" t="s">
        <v>77</v>
      </c>
      <c r="O368" s="69">
        <f>SUM(C363:N363)/12</f>
        <v>0</v>
      </c>
      <c r="Q368" s="106" t="str">
        <f>Q$8</f>
        <v>б) 3 выборки по 4 броска в выборке.</v>
      </c>
    </row>
    <row r="369" spans="1:17" ht="18.75" thickBot="1">
      <c r="A369" s="18" t="s">
        <v>76</v>
      </c>
      <c r="B369" s="111" t="s">
        <v>110</v>
      </c>
      <c r="C369" s="120" t="s">
        <v>110</v>
      </c>
      <c r="D369" s="121"/>
      <c r="E369" s="120" t="s">
        <v>110</v>
      </c>
      <c r="F369" s="121"/>
      <c r="G369" s="120" t="s">
        <v>110</v>
      </c>
      <c r="H369" s="121"/>
      <c r="I369" s="120" t="s">
        <v>110</v>
      </c>
      <c r="J369" s="121"/>
      <c r="K369" s="120" t="s">
        <v>110</v>
      </c>
      <c r="L369" s="121"/>
      <c r="M369" s="113" t="s">
        <v>110</v>
      </c>
      <c r="N369" s="62" t="s">
        <v>78</v>
      </c>
      <c r="O369" s="70">
        <f>(12/11)*SUMPRODUCT(C363:N363,C363:N363)/12-O368*O368</f>
        <v>0</v>
      </c>
      <c r="Q369" s="106" t="str">
        <f>Q$9</f>
        <v>Составить эмпирические законы</v>
      </c>
    </row>
    <row r="370" spans="1:17" ht="19.5" thickTop="1" thickBot="1">
      <c r="A370" s="20" t="s">
        <v>80</v>
      </c>
      <c r="B370" s="112" t="s">
        <v>110</v>
      </c>
      <c r="C370" s="27"/>
      <c r="D370" s="27"/>
      <c r="E370" s="27"/>
      <c r="F370" s="57" t="s">
        <v>74</v>
      </c>
      <c r="G370" s="58" t="e">
        <f>O369-B369</f>
        <v>#VALUE!</v>
      </c>
      <c r="H370" s="28"/>
      <c r="I370" s="28"/>
      <c r="J370" s="28"/>
      <c r="K370" s="28"/>
      <c r="L370" s="57" t="s">
        <v>81</v>
      </c>
      <c r="M370" s="59" t="e">
        <f>O369-B370</f>
        <v>#VALUE!</v>
      </c>
      <c r="N370" s="60"/>
      <c r="Q370" s="106" t="str">
        <f>Q$10</f>
        <v>распределения для а), б)</v>
      </c>
    </row>
    <row r="371" spans="1:17" ht="19.5" thickTop="1" thickBot="1">
      <c r="A371" s="37" t="s">
        <v>111</v>
      </c>
      <c r="B371" s="103"/>
      <c r="C371" s="132">
        <v>1</v>
      </c>
      <c r="D371" s="132"/>
      <c r="E371" s="133">
        <v>2</v>
      </c>
      <c r="F371" s="134"/>
      <c r="G371" s="133">
        <v>3</v>
      </c>
      <c r="H371" s="134"/>
      <c r="I371" s="115"/>
      <c r="J371" s="122" t="s">
        <v>84</v>
      </c>
      <c r="K371" s="123"/>
      <c r="L371" s="103">
        <v>0</v>
      </c>
      <c r="M371" s="63">
        <v>1</v>
      </c>
      <c r="N371" s="103"/>
      <c r="Q371" s="106" t="str">
        <f>Q$11</f>
        <v>Сравнить с теоретическими.</v>
      </c>
    </row>
    <row r="372" spans="1:17" ht="18.75" thickBot="1">
      <c r="A372" s="19" t="s">
        <v>63</v>
      </c>
      <c r="B372" s="51"/>
      <c r="C372" s="45">
        <v>0</v>
      </c>
      <c r="D372" s="46">
        <v>1</v>
      </c>
      <c r="E372" s="42">
        <v>0</v>
      </c>
      <c r="F372" s="40">
        <v>1</v>
      </c>
      <c r="G372" s="45">
        <v>0</v>
      </c>
      <c r="H372" s="46">
        <v>1</v>
      </c>
      <c r="I372" s="31"/>
      <c r="J372" s="116" t="s">
        <v>85</v>
      </c>
      <c r="K372" s="117"/>
      <c r="L372" s="64">
        <f>IF(O363&lt;1,0,12-SUM(C363:N363))</f>
        <v>0</v>
      </c>
      <c r="M372" s="42">
        <f>IF(O363&lt;1,0,SUM(C363:N363))</f>
        <v>0</v>
      </c>
      <c r="N372" s="24"/>
      <c r="Q372" s="106" t="str">
        <f>Q$12</f>
        <v>Сравнить M[X] и D[X] с выборочными</v>
      </c>
    </row>
    <row r="373" spans="1:17" ht="19.5" thickTop="1" thickBot="1">
      <c r="A373" s="18" t="s">
        <v>64</v>
      </c>
      <c r="B373" s="41"/>
      <c r="C373" s="47"/>
      <c r="D373" s="26"/>
      <c r="E373" s="43"/>
      <c r="F373" s="49"/>
      <c r="G373" s="52"/>
      <c r="H373" s="26"/>
      <c r="I373" s="31"/>
      <c r="J373" s="118" t="s">
        <v>112</v>
      </c>
      <c r="K373" s="119"/>
      <c r="L373" s="114">
        <f>IF(O363&lt;1,0,L372/12)</f>
        <v>0</v>
      </c>
      <c r="M373" s="114">
        <f>IF(O363&lt;1,0,M372/12)</f>
        <v>0</v>
      </c>
      <c r="N373" s="22"/>
      <c r="Q373" s="106" t="str">
        <f>Q$13</f>
        <v>для  а), б)</v>
      </c>
    </row>
    <row r="374" spans="1:17" ht="19.5" thickTop="1" thickBot="1">
      <c r="A374" s="18" t="s">
        <v>65</v>
      </c>
      <c r="B374" s="66"/>
      <c r="C374" s="108" t="s">
        <v>110</v>
      </c>
      <c r="D374" s="109" t="s">
        <v>110</v>
      </c>
      <c r="E374" s="110" t="s">
        <v>110</v>
      </c>
      <c r="F374" s="111" t="s">
        <v>110</v>
      </c>
      <c r="G374" s="108" t="s">
        <v>110</v>
      </c>
      <c r="H374" s="109" t="s">
        <v>110</v>
      </c>
      <c r="I374" s="42"/>
      <c r="J374" s="24"/>
      <c r="K374" s="24"/>
      <c r="L374" s="24"/>
      <c r="M374" s="21"/>
      <c r="N374" s="28"/>
      <c r="Q374" s="106" t="str">
        <f>Q$14</f>
        <v>Разбивается на</v>
      </c>
    </row>
    <row r="375" spans="1:17" ht="18.75" thickTop="1">
      <c r="A375" s="18" t="s">
        <v>93</v>
      </c>
      <c r="B375" s="88" t="s">
        <v>110</v>
      </c>
      <c r="C375" s="120" t="s">
        <v>110</v>
      </c>
      <c r="D375" s="121"/>
      <c r="E375" s="120" t="s">
        <v>110</v>
      </c>
      <c r="F375" s="121"/>
      <c r="G375" s="120" t="s">
        <v>110</v>
      </c>
      <c r="H375" s="121"/>
      <c r="I375" s="25"/>
      <c r="J375" s="21"/>
      <c r="K375" s="21"/>
      <c r="L375" s="21"/>
      <c r="M375" s="30"/>
      <c r="N375" s="61" t="s">
        <v>77</v>
      </c>
      <c r="O375" s="69">
        <f>SUM(C363:N363)/12</f>
        <v>0</v>
      </c>
      <c r="Q375" s="106" t="str">
        <f>Q$15</f>
        <v>а) 6 серий по 2 броска;</v>
      </c>
    </row>
    <row r="376" spans="1:17" ht="18.75" thickBot="1">
      <c r="A376" s="18" t="s">
        <v>94</v>
      </c>
      <c r="B376" s="111" t="s">
        <v>110</v>
      </c>
      <c r="C376" s="120" t="s">
        <v>110</v>
      </c>
      <c r="D376" s="121"/>
      <c r="E376" s="120" t="s">
        <v>110</v>
      </c>
      <c r="F376" s="121"/>
      <c r="G376" s="120" t="s">
        <v>110</v>
      </c>
      <c r="H376" s="121"/>
      <c r="I376" s="25"/>
      <c r="J376" s="21"/>
      <c r="K376" s="21"/>
      <c r="L376" s="21"/>
      <c r="M376" s="30"/>
      <c r="N376" s="62" t="s">
        <v>78</v>
      </c>
      <c r="O376" s="70">
        <f>(12/11)*SUMPRODUCT(C363:N363,C363:N363)/12-O368*O368</f>
        <v>0</v>
      </c>
      <c r="Q376" s="106" t="str">
        <f>Q$16</f>
        <v>б) 3 серии по 4 броска;</v>
      </c>
    </row>
    <row r="377" spans="1:17" ht="18.75" thickTop="1">
      <c r="A377" s="65" t="s">
        <v>83</v>
      </c>
      <c r="B377" s="112" t="s">
        <v>110</v>
      </c>
      <c r="C377" s="44"/>
      <c r="D377" s="22"/>
      <c r="E377" s="22"/>
      <c r="F377" s="54" t="s">
        <v>79</v>
      </c>
      <c r="G377" s="55" t="e">
        <f>O376-B376</f>
        <v>#VALUE!</v>
      </c>
      <c r="H377" s="21"/>
      <c r="I377" s="21"/>
      <c r="J377" s="21"/>
      <c r="K377" s="21"/>
      <c r="L377" s="54" t="s">
        <v>82</v>
      </c>
      <c r="M377" s="55" t="e">
        <f>O376-B377</f>
        <v>#VALUE!</v>
      </c>
      <c r="N377" s="36"/>
      <c r="Q377" s="102" t="str">
        <f>Q$17</f>
        <v>См. Образец</v>
      </c>
    </row>
    <row r="379" spans="1:17" ht="18.75">
      <c r="A379" s="5" t="str">
        <f>'Название и список группы'!A22</f>
        <v>Тюленев</v>
      </c>
      <c r="B379" s="5"/>
      <c r="C379" s="135" t="str">
        <f>'Название и список группы'!B22</f>
        <v>Данил Андреевич</v>
      </c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</row>
    <row r="380" spans="1:17" ht="18.75" thickBot="1">
      <c r="A380" s="145" t="s">
        <v>50</v>
      </c>
      <c r="B380" s="146"/>
      <c r="C380" s="17">
        <v>1</v>
      </c>
      <c r="D380" s="15">
        <v>2</v>
      </c>
      <c r="E380" s="15">
        <v>3</v>
      </c>
      <c r="F380" s="15">
        <v>4</v>
      </c>
      <c r="G380" s="15">
        <v>5</v>
      </c>
      <c r="H380" s="15">
        <v>6</v>
      </c>
      <c r="I380" s="15">
        <v>7</v>
      </c>
      <c r="J380" s="15">
        <v>8</v>
      </c>
      <c r="K380" s="15">
        <v>9</v>
      </c>
      <c r="L380" s="15">
        <v>10</v>
      </c>
      <c r="M380" s="15">
        <v>11</v>
      </c>
      <c r="N380" s="15">
        <v>12</v>
      </c>
      <c r="O380" s="3" t="s">
        <v>1</v>
      </c>
      <c r="Q380" s="4" t="str">
        <f>Q$2</f>
        <v>Выполняется 12 бросков монеты</v>
      </c>
    </row>
    <row r="381" spans="1:17" ht="19.5" thickTop="1" thickBot="1">
      <c r="A381" s="147" t="s">
        <v>53</v>
      </c>
      <c r="B381" s="148"/>
      <c r="C381" s="32"/>
      <c r="D381" s="33"/>
      <c r="E381" s="33"/>
      <c r="F381" s="33"/>
      <c r="G381" s="33"/>
      <c r="H381" s="33"/>
      <c r="I381" s="33"/>
      <c r="J381" s="33"/>
      <c r="K381" s="33"/>
      <c r="L381" s="33"/>
      <c r="M381" s="34"/>
      <c r="N381" s="35"/>
      <c r="O381" s="68">
        <f>IF(SUM(C381:N381)&gt;0,1,10^(-5))</f>
        <v>1.0000000000000001E-5</v>
      </c>
      <c r="Q381" s="106" t="str">
        <f>Q$3</f>
        <v>Генеральная совокупность состоит из бросков.</v>
      </c>
    </row>
    <row r="382" spans="1:17" ht="19.5" thickTop="1" thickBot="1">
      <c r="A382" s="37" t="s">
        <v>113</v>
      </c>
      <c r="B382" s="38"/>
      <c r="C382" s="140">
        <v>1</v>
      </c>
      <c r="D382" s="140"/>
      <c r="E382" s="141">
        <v>2</v>
      </c>
      <c r="F382" s="142"/>
      <c r="G382" s="141">
        <v>3</v>
      </c>
      <c r="H382" s="142"/>
      <c r="I382" s="141">
        <v>4</v>
      </c>
      <c r="J382" s="142"/>
      <c r="K382" s="141">
        <v>5</v>
      </c>
      <c r="L382" s="142"/>
      <c r="M382" s="143">
        <v>6</v>
      </c>
      <c r="N382" s="144"/>
      <c r="Q382" s="106" t="str">
        <f>Q$4</f>
        <v>Если выпадает орел, начисляется 1 балл,</v>
      </c>
    </row>
    <row r="383" spans="1:17">
      <c r="A383" s="19" t="s">
        <v>55</v>
      </c>
      <c r="B383" s="40"/>
      <c r="C383" s="45">
        <v>0</v>
      </c>
      <c r="D383" s="46">
        <v>1</v>
      </c>
      <c r="E383" s="42">
        <v>0</v>
      </c>
      <c r="F383" s="40">
        <v>1</v>
      </c>
      <c r="G383" s="45">
        <v>0</v>
      </c>
      <c r="H383" s="46">
        <v>1</v>
      </c>
      <c r="I383" s="42">
        <v>0</v>
      </c>
      <c r="J383" s="40">
        <v>1</v>
      </c>
      <c r="K383" s="45">
        <v>0</v>
      </c>
      <c r="L383" s="46">
        <v>1</v>
      </c>
      <c r="M383" s="50">
        <v>0</v>
      </c>
      <c r="N383" s="36">
        <v>1</v>
      </c>
      <c r="Q383" s="106" t="str">
        <f>Q$5</f>
        <v>если "решка", начисляется 0 баллов</v>
      </c>
    </row>
    <row r="384" spans="1:17">
      <c r="A384" s="18" t="s">
        <v>54</v>
      </c>
      <c r="B384" s="41"/>
      <c r="C384" s="47"/>
      <c r="D384" s="26"/>
      <c r="E384" s="43"/>
      <c r="F384" s="49"/>
      <c r="G384" s="47"/>
      <c r="H384" s="26"/>
      <c r="I384" s="43"/>
      <c r="J384" s="49"/>
      <c r="K384" s="47"/>
      <c r="L384" s="26"/>
      <c r="M384" s="43"/>
      <c r="N384" s="23"/>
      <c r="Q384" s="106" t="str">
        <f>Q$6</f>
        <v>Разбивается на</v>
      </c>
    </row>
    <row r="385" spans="1:17" ht="18.75" thickBot="1">
      <c r="A385" s="18" t="s">
        <v>62</v>
      </c>
      <c r="B385" s="41"/>
      <c r="C385" s="108" t="s">
        <v>110</v>
      </c>
      <c r="D385" s="109" t="s">
        <v>110</v>
      </c>
      <c r="E385" s="110" t="s">
        <v>110</v>
      </c>
      <c r="F385" s="111" t="s">
        <v>110</v>
      </c>
      <c r="G385" s="108" t="s">
        <v>110</v>
      </c>
      <c r="H385" s="109" t="s">
        <v>110</v>
      </c>
      <c r="I385" s="110" t="s">
        <v>110</v>
      </c>
      <c r="J385" s="111" t="s">
        <v>110</v>
      </c>
      <c r="K385" s="108" t="s">
        <v>110</v>
      </c>
      <c r="L385" s="109" t="s">
        <v>110</v>
      </c>
      <c r="M385" s="110" t="s">
        <v>110</v>
      </c>
      <c r="N385" s="112" t="s">
        <v>110</v>
      </c>
      <c r="Q385" s="106" t="str">
        <f>Q$7</f>
        <v>а) 6 выборок по 2 броска в выборке;</v>
      </c>
    </row>
    <row r="386" spans="1:17" ht="18.75" thickTop="1">
      <c r="A386" s="18" t="s">
        <v>75</v>
      </c>
      <c r="B386" s="88" t="s">
        <v>110</v>
      </c>
      <c r="C386" s="120" t="s">
        <v>110</v>
      </c>
      <c r="D386" s="121"/>
      <c r="E386" s="120" t="s">
        <v>110</v>
      </c>
      <c r="F386" s="121"/>
      <c r="G386" s="120" t="s">
        <v>110</v>
      </c>
      <c r="H386" s="121"/>
      <c r="I386" s="120" t="s">
        <v>110</v>
      </c>
      <c r="J386" s="121"/>
      <c r="K386" s="120" t="s">
        <v>110</v>
      </c>
      <c r="L386" s="121"/>
      <c r="M386" s="113" t="s">
        <v>110</v>
      </c>
      <c r="N386" s="61" t="s">
        <v>77</v>
      </c>
      <c r="O386" s="69">
        <f>SUM(C381:N381)/12</f>
        <v>0</v>
      </c>
      <c r="Q386" s="106" t="str">
        <f>Q$8</f>
        <v>б) 3 выборки по 4 броска в выборке.</v>
      </c>
    </row>
    <row r="387" spans="1:17" ht="18.75" thickBot="1">
      <c r="A387" s="18" t="s">
        <v>76</v>
      </c>
      <c r="B387" s="111" t="s">
        <v>110</v>
      </c>
      <c r="C387" s="120" t="s">
        <v>110</v>
      </c>
      <c r="D387" s="121"/>
      <c r="E387" s="120" t="s">
        <v>110</v>
      </c>
      <c r="F387" s="121"/>
      <c r="G387" s="120" t="s">
        <v>110</v>
      </c>
      <c r="H387" s="121"/>
      <c r="I387" s="120" t="s">
        <v>110</v>
      </c>
      <c r="J387" s="121"/>
      <c r="K387" s="120" t="s">
        <v>110</v>
      </c>
      <c r="L387" s="121"/>
      <c r="M387" s="113" t="s">
        <v>110</v>
      </c>
      <c r="N387" s="62" t="s">
        <v>78</v>
      </c>
      <c r="O387" s="70">
        <f>(12/11)*SUMPRODUCT(C381:N381,C381:N381)/12-O386*O386</f>
        <v>0</v>
      </c>
      <c r="Q387" s="106" t="str">
        <f>Q$9</f>
        <v>Составить эмпирические законы</v>
      </c>
    </row>
    <row r="388" spans="1:17" ht="19.5" thickTop="1" thickBot="1">
      <c r="A388" s="20" t="s">
        <v>80</v>
      </c>
      <c r="B388" s="112" t="s">
        <v>110</v>
      </c>
      <c r="C388" s="27"/>
      <c r="D388" s="27"/>
      <c r="E388" s="27"/>
      <c r="F388" s="57" t="s">
        <v>74</v>
      </c>
      <c r="G388" s="58" t="e">
        <f>O387-B387</f>
        <v>#VALUE!</v>
      </c>
      <c r="H388" s="28"/>
      <c r="I388" s="28"/>
      <c r="J388" s="28"/>
      <c r="K388" s="28"/>
      <c r="L388" s="57" t="s">
        <v>81</v>
      </c>
      <c r="M388" s="59" t="e">
        <f>O387-B388</f>
        <v>#VALUE!</v>
      </c>
      <c r="N388" s="60"/>
      <c r="Q388" s="106" t="str">
        <f>Q$10</f>
        <v>распределения для а), б)</v>
      </c>
    </row>
    <row r="389" spans="1:17" ht="19.5" thickTop="1" thickBot="1">
      <c r="A389" s="37" t="s">
        <v>111</v>
      </c>
      <c r="B389" s="103"/>
      <c r="C389" s="132">
        <v>1</v>
      </c>
      <c r="D389" s="132"/>
      <c r="E389" s="133">
        <v>2</v>
      </c>
      <c r="F389" s="134"/>
      <c r="G389" s="133">
        <v>3</v>
      </c>
      <c r="H389" s="134"/>
      <c r="I389" s="115"/>
      <c r="J389" s="122" t="s">
        <v>84</v>
      </c>
      <c r="K389" s="123"/>
      <c r="L389" s="103">
        <v>0</v>
      </c>
      <c r="M389" s="63">
        <v>1</v>
      </c>
      <c r="N389" s="103"/>
      <c r="Q389" s="106" t="str">
        <f>Q$11</f>
        <v>Сравнить с теоретическими.</v>
      </c>
    </row>
    <row r="390" spans="1:17" ht="18.75" thickBot="1">
      <c r="A390" s="19" t="s">
        <v>63</v>
      </c>
      <c r="B390" s="51"/>
      <c r="C390" s="45">
        <v>0</v>
      </c>
      <c r="D390" s="46">
        <v>1</v>
      </c>
      <c r="E390" s="42">
        <v>0</v>
      </c>
      <c r="F390" s="40">
        <v>1</v>
      </c>
      <c r="G390" s="45">
        <v>0</v>
      </c>
      <c r="H390" s="46">
        <v>1</v>
      </c>
      <c r="I390" s="31"/>
      <c r="J390" s="116" t="s">
        <v>85</v>
      </c>
      <c r="K390" s="117"/>
      <c r="L390" s="64">
        <f>IF(O381&lt;1,0,12-SUM(C381:N381))</f>
        <v>0</v>
      </c>
      <c r="M390" s="42">
        <f>IF(O381&lt;1,0,SUM(C381:N381))</f>
        <v>0</v>
      </c>
      <c r="N390" s="24"/>
      <c r="Q390" s="106" t="str">
        <f>Q$12</f>
        <v>Сравнить M[X] и D[X] с выборочными</v>
      </c>
    </row>
    <row r="391" spans="1:17" ht="19.5" thickTop="1" thickBot="1">
      <c r="A391" s="18" t="s">
        <v>64</v>
      </c>
      <c r="B391" s="41"/>
      <c r="C391" s="47"/>
      <c r="D391" s="26"/>
      <c r="E391" s="43"/>
      <c r="F391" s="49"/>
      <c r="G391" s="52"/>
      <c r="H391" s="26"/>
      <c r="I391" s="31"/>
      <c r="J391" s="118" t="s">
        <v>112</v>
      </c>
      <c r="K391" s="119"/>
      <c r="L391" s="114">
        <f>IF(O381&lt;1,0,L390/12)</f>
        <v>0</v>
      </c>
      <c r="M391" s="114">
        <f>IF(O381&lt;1,0,M390/12)</f>
        <v>0</v>
      </c>
      <c r="N391" s="22"/>
      <c r="Q391" s="106" t="str">
        <f>Q$13</f>
        <v>для  а), б)</v>
      </c>
    </row>
    <row r="392" spans="1:17" ht="19.5" thickTop="1" thickBot="1">
      <c r="A392" s="18" t="s">
        <v>65</v>
      </c>
      <c r="B392" s="66"/>
      <c r="C392" s="108" t="s">
        <v>110</v>
      </c>
      <c r="D392" s="109" t="s">
        <v>110</v>
      </c>
      <c r="E392" s="110" t="s">
        <v>110</v>
      </c>
      <c r="F392" s="111" t="s">
        <v>110</v>
      </c>
      <c r="G392" s="108" t="s">
        <v>110</v>
      </c>
      <c r="H392" s="109" t="s">
        <v>110</v>
      </c>
      <c r="I392" s="42"/>
      <c r="J392" s="24"/>
      <c r="K392" s="24"/>
      <c r="L392" s="24"/>
      <c r="M392" s="21"/>
      <c r="N392" s="28"/>
      <c r="Q392" s="106" t="str">
        <f>Q$14</f>
        <v>Разбивается на</v>
      </c>
    </row>
    <row r="393" spans="1:17" ht="18.75" thickTop="1">
      <c r="A393" s="18" t="s">
        <v>93</v>
      </c>
      <c r="B393" s="88" t="s">
        <v>110</v>
      </c>
      <c r="C393" s="120" t="s">
        <v>110</v>
      </c>
      <c r="D393" s="121"/>
      <c r="E393" s="120" t="s">
        <v>110</v>
      </c>
      <c r="F393" s="121"/>
      <c r="G393" s="120" t="s">
        <v>110</v>
      </c>
      <c r="H393" s="121"/>
      <c r="I393" s="25"/>
      <c r="J393" s="21"/>
      <c r="K393" s="21"/>
      <c r="L393" s="21"/>
      <c r="M393" s="30"/>
      <c r="N393" s="61" t="s">
        <v>77</v>
      </c>
      <c r="O393" s="69">
        <f>SUM(C381:N381)/12</f>
        <v>0</v>
      </c>
      <c r="Q393" s="106" t="str">
        <f>Q$15</f>
        <v>а) 6 серий по 2 броска;</v>
      </c>
    </row>
    <row r="394" spans="1:17" ht="18.75" thickBot="1">
      <c r="A394" s="18" t="s">
        <v>94</v>
      </c>
      <c r="B394" s="111" t="s">
        <v>110</v>
      </c>
      <c r="C394" s="120" t="s">
        <v>110</v>
      </c>
      <c r="D394" s="121"/>
      <c r="E394" s="120" t="s">
        <v>110</v>
      </c>
      <c r="F394" s="121"/>
      <c r="G394" s="120" t="s">
        <v>110</v>
      </c>
      <c r="H394" s="121"/>
      <c r="I394" s="25"/>
      <c r="J394" s="21"/>
      <c r="K394" s="21"/>
      <c r="L394" s="21"/>
      <c r="M394" s="30"/>
      <c r="N394" s="62" t="s">
        <v>78</v>
      </c>
      <c r="O394" s="70">
        <f>(12/11)*SUMPRODUCT(C381:N381,C381:N381)/12-O386*O386</f>
        <v>0</v>
      </c>
      <c r="Q394" s="106" t="str">
        <f>Q$16</f>
        <v>б) 3 серии по 4 броска;</v>
      </c>
    </row>
    <row r="395" spans="1:17" ht="18.75" thickTop="1">
      <c r="A395" s="65" t="s">
        <v>83</v>
      </c>
      <c r="B395" s="112" t="s">
        <v>110</v>
      </c>
      <c r="C395" s="44"/>
      <c r="D395" s="22"/>
      <c r="E395" s="22"/>
      <c r="F395" s="54" t="s">
        <v>79</v>
      </c>
      <c r="G395" s="55" t="e">
        <f>O394-B394</f>
        <v>#VALUE!</v>
      </c>
      <c r="H395" s="21"/>
      <c r="I395" s="21"/>
      <c r="J395" s="21"/>
      <c r="K395" s="21"/>
      <c r="L395" s="54" t="s">
        <v>82</v>
      </c>
      <c r="M395" s="55" t="e">
        <f>O394-B395</f>
        <v>#VALUE!</v>
      </c>
      <c r="N395" s="36"/>
      <c r="Q395" s="102" t="str">
        <f>Q$17</f>
        <v>См. Образец</v>
      </c>
    </row>
    <row r="397" spans="1:17" ht="18.75">
      <c r="A397" s="5" t="str">
        <f>'Название и список группы'!A23</f>
        <v>Фоменко</v>
      </c>
      <c r="B397" s="5"/>
      <c r="C397" s="135" t="str">
        <f>'Название и список группы'!B23</f>
        <v>Валерия Алексеевна</v>
      </c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</row>
    <row r="398" spans="1:17" ht="18.75" thickBot="1">
      <c r="A398" s="145" t="s">
        <v>50</v>
      </c>
      <c r="B398" s="146"/>
      <c r="C398" s="17">
        <v>1</v>
      </c>
      <c r="D398" s="15">
        <v>2</v>
      </c>
      <c r="E398" s="15">
        <v>3</v>
      </c>
      <c r="F398" s="15">
        <v>4</v>
      </c>
      <c r="G398" s="15">
        <v>5</v>
      </c>
      <c r="H398" s="15">
        <v>6</v>
      </c>
      <c r="I398" s="15">
        <v>7</v>
      </c>
      <c r="J398" s="15">
        <v>8</v>
      </c>
      <c r="K398" s="15">
        <v>9</v>
      </c>
      <c r="L398" s="15">
        <v>10</v>
      </c>
      <c r="M398" s="15">
        <v>11</v>
      </c>
      <c r="N398" s="15">
        <v>12</v>
      </c>
      <c r="O398" s="3" t="s">
        <v>1</v>
      </c>
      <c r="Q398" s="4" t="str">
        <f>Q$2</f>
        <v>Выполняется 12 бросков монеты</v>
      </c>
    </row>
    <row r="399" spans="1:17" ht="19.5" thickTop="1" thickBot="1">
      <c r="A399" s="147" t="s">
        <v>53</v>
      </c>
      <c r="B399" s="148"/>
      <c r="C399" s="32"/>
      <c r="D399" s="33"/>
      <c r="E399" s="33"/>
      <c r="F399" s="33"/>
      <c r="G399" s="33"/>
      <c r="H399" s="33"/>
      <c r="I399" s="33"/>
      <c r="J399" s="33"/>
      <c r="K399" s="33"/>
      <c r="L399" s="33"/>
      <c r="M399" s="34"/>
      <c r="N399" s="35"/>
      <c r="O399" s="68">
        <f>IF(SUM(C399:N399)&gt;0,1,10^(-5))</f>
        <v>1.0000000000000001E-5</v>
      </c>
      <c r="Q399" s="106" t="str">
        <f>Q$3</f>
        <v>Генеральная совокупность состоит из бросков.</v>
      </c>
    </row>
    <row r="400" spans="1:17" ht="19.5" thickTop="1" thickBot="1">
      <c r="A400" s="37" t="s">
        <v>113</v>
      </c>
      <c r="B400" s="38"/>
      <c r="C400" s="140">
        <v>1</v>
      </c>
      <c r="D400" s="140"/>
      <c r="E400" s="141">
        <v>2</v>
      </c>
      <c r="F400" s="142"/>
      <c r="G400" s="141">
        <v>3</v>
      </c>
      <c r="H400" s="142"/>
      <c r="I400" s="141">
        <v>4</v>
      </c>
      <c r="J400" s="142"/>
      <c r="K400" s="141">
        <v>5</v>
      </c>
      <c r="L400" s="142"/>
      <c r="M400" s="143">
        <v>6</v>
      </c>
      <c r="N400" s="144"/>
      <c r="Q400" s="106" t="str">
        <f>Q$4</f>
        <v>Если выпадает орел, начисляется 1 балл,</v>
      </c>
    </row>
    <row r="401" spans="1:17">
      <c r="A401" s="19" t="s">
        <v>55</v>
      </c>
      <c r="B401" s="40"/>
      <c r="C401" s="45">
        <v>0</v>
      </c>
      <c r="D401" s="46">
        <v>1</v>
      </c>
      <c r="E401" s="42">
        <v>0</v>
      </c>
      <c r="F401" s="40">
        <v>1</v>
      </c>
      <c r="G401" s="45">
        <v>0</v>
      </c>
      <c r="H401" s="46">
        <v>1</v>
      </c>
      <c r="I401" s="42">
        <v>0</v>
      </c>
      <c r="J401" s="40">
        <v>1</v>
      </c>
      <c r="K401" s="45">
        <v>0</v>
      </c>
      <c r="L401" s="46">
        <v>1</v>
      </c>
      <c r="M401" s="50">
        <v>0</v>
      </c>
      <c r="N401" s="36">
        <v>1</v>
      </c>
      <c r="Q401" s="106" t="str">
        <f>Q$5</f>
        <v>если "решка", начисляется 0 баллов</v>
      </c>
    </row>
    <row r="402" spans="1:17">
      <c r="A402" s="18" t="s">
        <v>54</v>
      </c>
      <c r="B402" s="41"/>
      <c r="C402" s="47"/>
      <c r="D402" s="26"/>
      <c r="E402" s="43"/>
      <c r="F402" s="49"/>
      <c r="G402" s="47"/>
      <c r="H402" s="26"/>
      <c r="I402" s="43"/>
      <c r="J402" s="49"/>
      <c r="K402" s="47"/>
      <c r="L402" s="26"/>
      <c r="M402" s="43"/>
      <c r="N402" s="23"/>
      <c r="Q402" s="106" t="str">
        <f>Q$6</f>
        <v>Разбивается на</v>
      </c>
    </row>
    <row r="403" spans="1:17" ht="18.75" thickBot="1">
      <c r="A403" s="18" t="s">
        <v>62</v>
      </c>
      <c r="B403" s="41"/>
      <c r="C403" s="108" t="s">
        <v>110</v>
      </c>
      <c r="D403" s="109" t="s">
        <v>110</v>
      </c>
      <c r="E403" s="110" t="s">
        <v>110</v>
      </c>
      <c r="F403" s="111" t="s">
        <v>110</v>
      </c>
      <c r="G403" s="108" t="s">
        <v>110</v>
      </c>
      <c r="H403" s="109" t="s">
        <v>110</v>
      </c>
      <c r="I403" s="110" t="s">
        <v>110</v>
      </c>
      <c r="J403" s="111" t="s">
        <v>110</v>
      </c>
      <c r="K403" s="108" t="s">
        <v>110</v>
      </c>
      <c r="L403" s="109" t="s">
        <v>110</v>
      </c>
      <c r="M403" s="110" t="s">
        <v>110</v>
      </c>
      <c r="N403" s="112" t="s">
        <v>110</v>
      </c>
      <c r="Q403" s="106" t="str">
        <f>Q$7</f>
        <v>а) 6 выборок по 2 броска в выборке;</v>
      </c>
    </row>
    <row r="404" spans="1:17" ht="18.75" thickTop="1">
      <c r="A404" s="18" t="s">
        <v>75</v>
      </c>
      <c r="B404" s="88" t="s">
        <v>110</v>
      </c>
      <c r="C404" s="120" t="s">
        <v>110</v>
      </c>
      <c r="D404" s="121"/>
      <c r="E404" s="120" t="s">
        <v>110</v>
      </c>
      <c r="F404" s="121"/>
      <c r="G404" s="120" t="s">
        <v>110</v>
      </c>
      <c r="H404" s="121"/>
      <c r="I404" s="120" t="s">
        <v>110</v>
      </c>
      <c r="J404" s="121"/>
      <c r="K404" s="120" t="s">
        <v>110</v>
      </c>
      <c r="L404" s="121"/>
      <c r="M404" s="113" t="s">
        <v>110</v>
      </c>
      <c r="N404" s="61" t="s">
        <v>77</v>
      </c>
      <c r="O404" s="69">
        <f>SUM(C399:N399)/12</f>
        <v>0</v>
      </c>
      <c r="Q404" s="106" t="str">
        <f>Q$8</f>
        <v>б) 3 выборки по 4 броска в выборке.</v>
      </c>
    </row>
    <row r="405" spans="1:17" ht="18.75" thickBot="1">
      <c r="A405" s="18" t="s">
        <v>76</v>
      </c>
      <c r="B405" s="111" t="s">
        <v>110</v>
      </c>
      <c r="C405" s="120" t="s">
        <v>110</v>
      </c>
      <c r="D405" s="121"/>
      <c r="E405" s="120" t="s">
        <v>110</v>
      </c>
      <c r="F405" s="121"/>
      <c r="G405" s="120" t="s">
        <v>110</v>
      </c>
      <c r="H405" s="121"/>
      <c r="I405" s="120" t="s">
        <v>110</v>
      </c>
      <c r="J405" s="121"/>
      <c r="K405" s="120" t="s">
        <v>110</v>
      </c>
      <c r="L405" s="121"/>
      <c r="M405" s="113" t="s">
        <v>110</v>
      </c>
      <c r="N405" s="62" t="s">
        <v>78</v>
      </c>
      <c r="O405" s="70">
        <f>(12/11)*SUMPRODUCT(C399:N399,C399:N399)/12-O404*O404</f>
        <v>0</v>
      </c>
      <c r="Q405" s="106" t="str">
        <f>Q$9</f>
        <v>Составить эмпирические законы</v>
      </c>
    </row>
    <row r="406" spans="1:17" ht="19.5" thickTop="1" thickBot="1">
      <c r="A406" s="20" t="s">
        <v>80</v>
      </c>
      <c r="B406" s="112" t="s">
        <v>110</v>
      </c>
      <c r="C406" s="27"/>
      <c r="D406" s="27"/>
      <c r="E406" s="27"/>
      <c r="F406" s="57" t="s">
        <v>74</v>
      </c>
      <c r="G406" s="58" t="e">
        <f>O405-B405</f>
        <v>#VALUE!</v>
      </c>
      <c r="H406" s="28"/>
      <c r="I406" s="28"/>
      <c r="J406" s="28"/>
      <c r="K406" s="28"/>
      <c r="L406" s="57" t="s">
        <v>81</v>
      </c>
      <c r="M406" s="59" t="e">
        <f>O405-B406</f>
        <v>#VALUE!</v>
      </c>
      <c r="N406" s="60"/>
      <c r="Q406" s="106" t="str">
        <f>Q$10</f>
        <v>распределения для а), б)</v>
      </c>
    </row>
    <row r="407" spans="1:17" ht="19.5" thickTop="1" thickBot="1">
      <c r="A407" s="37" t="s">
        <v>111</v>
      </c>
      <c r="B407" s="103"/>
      <c r="C407" s="132">
        <v>1</v>
      </c>
      <c r="D407" s="132"/>
      <c r="E407" s="133">
        <v>2</v>
      </c>
      <c r="F407" s="134"/>
      <c r="G407" s="133">
        <v>3</v>
      </c>
      <c r="H407" s="134"/>
      <c r="I407" s="115"/>
      <c r="J407" s="122" t="s">
        <v>84</v>
      </c>
      <c r="K407" s="123"/>
      <c r="L407" s="103">
        <v>0</v>
      </c>
      <c r="M407" s="63">
        <v>1</v>
      </c>
      <c r="N407" s="103"/>
      <c r="Q407" s="106" t="str">
        <f>Q$11</f>
        <v>Сравнить с теоретическими.</v>
      </c>
    </row>
    <row r="408" spans="1:17" ht="18.75" thickBot="1">
      <c r="A408" s="19" t="s">
        <v>63</v>
      </c>
      <c r="B408" s="51"/>
      <c r="C408" s="45">
        <v>0</v>
      </c>
      <c r="D408" s="46">
        <v>1</v>
      </c>
      <c r="E408" s="42">
        <v>0</v>
      </c>
      <c r="F408" s="40">
        <v>1</v>
      </c>
      <c r="G408" s="45">
        <v>0</v>
      </c>
      <c r="H408" s="46">
        <v>1</v>
      </c>
      <c r="I408" s="31"/>
      <c r="J408" s="116" t="s">
        <v>85</v>
      </c>
      <c r="K408" s="117"/>
      <c r="L408" s="64">
        <f>IF(O399&lt;1,0,12-SUM(C399:N399))</f>
        <v>0</v>
      </c>
      <c r="M408" s="42">
        <f>IF(O399&lt;1,0,SUM(C399:N399))</f>
        <v>0</v>
      </c>
      <c r="N408" s="24"/>
      <c r="Q408" s="106" t="str">
        <f>Q$12</f>
        <v>Сравнить M[X] и D[X] с выборочными</v>
      </c>
    </row>
    <row r="409" spans="1:17" ht="19.5" thickTop="1" thickBot="1">
      <c r="A409" s="18" t="s">
        <v>64</v>
      </c>
      <c r="B409" s="41"/>
      <c r="C409" s="47"/>
      <c r="D409" s="26"/>
      <c r="E409" s="43"/>
      <c r="F409" s="49"/>
      <c r="G409" s="52"/>
      <c r="H409" s="26"/>
      <c r="I409" s="31"/>
      <c r="J409" s="118" t="s">
        <v>112</v>
      </c>
      <c r="K409" s="119"/>
      <c r="L409" s="114">
        <f>IF(O399&lt;1,0,L408/12)</f>
        <v>0</v>
      </c>
      <c r="M409" s="114">
        <f>IF(O399&lt;1,0,M408/12)</f>
        <v>0</v>
      </c>
      <c r="N409" s="22"/>
      <c r="Q409" s="106" t="str">
        <f>Q$13</f>
        <v>для  а), б)</v>
      </c>
    </row>
    <row r="410" spans="1:17" ht="19.5" thickTop="1" thickBot="1">
      <c r="A410" s="18" t="s">
        <v>65</v>
      </c>
      <c r="B410" s="66"/>
      <c r="C410" s="108" t="s">
        <v>110</v>
      </c>
      <c r="D410" s="109" t="s">
        <v>110</v>
      </c>
      <c r="E410" s="110" t="s">
        <v>110</v>
      </c>
      <c r="F410" s="111" t="s">
        <v>110</v>
      </c>
      <c r="G410" s="108" t="s">
        <v>110</v>
      </c>
      <c r="H410" s="109" t="s">
        <v>110</v>
      </c>
      <c r="I410" s="42"/>
      <c r="J410" s="24"/>
      <c r="K410" s="24"/>
      <c r="L410" s="24"/>
      <c r="M410" s="21"/>
      <c r="N410" s="28"/>
      <c r="Q410" s="106" t="str">
        <f>Q$14</f>
        <v>Разбивается на</v>
      </c>
    </row>
    <row r="411" spans="1:17" ht="18.75" thickTop="1">
      <c r="A411" s="18" t="s">
        <v>93</v>
      </c>
      <c r="B411" s="88" t="s">
        <v>110</v>
      </c>
      <c r="C411" s="120" t="s">
        <v>110</v>
      </c>
      <c r="D411" s="121"/>
      <c r="E411" s="120" t="s">
        <v>110</v>
      </c>
      <c r="F411" s="121"/>
      <c r="G411" s="120" t="s">
        <v>110</v>
      </c>
      <c r="H411" s="121"/>
      <c r="I411" s="25"/>
      <c r="J411" s="21"/>
      <c r="K411" s="21"/>
      <c r="L411" s="21"/>
      <c r="M411" s="30"/>
      <c r="N411" s="61" t="s">
        <v>77</v>
      </c>
      <c r="O411" s="69">
        <f>SUM(C399:N399)/12</f>
        <v>0</v>
      </c>
      <c r="Q411" s="106" t="str">
        <f>Q$15</f>
        <v>а) 6 серий по 2 броска;</v>
      </c>
    </row>
    <row r="412" spans="1:17" ht="18.75" thickBot="1">
      <c r="A412" s="18" t="s">
        <v>94</v>
      </c>
      <c r="B412" s="111" t="s">
        <v>110</v>
      </c>
      <c r="C412" s="120" t="s">
        <v>110</v>
      </c>
      <c r="D412" s="121"/>
      <c r="E412" s="120" t="s">
        <v>110</v>
      </c>
      <c r="F412" s="121"/>
      <c r="G412" s="120" t="s">
        <v>110</v>
      </c>
      <c r="H412" s="121"/>
      <c r="I412" s="25"/>
      <c r="J412" s="21"/>
      <c r="K412" s="21"/>
      <c r="L412" s="21"/>
      <c r="M412" s="30"/>
      <c r="N412" s="62" t="s">
        <v>78</v>
      </c>
      <c r="O412" s="70">
        <f>(12/11)*SUMPRODUCT(C399:N399,C399:N399)/12-O404*O404</f>
        <v>0</v>
      </c>
      <c r="Q412" s="106" t="str">
        <f>Q$16</f>
        <v>б) 3 серии по 4 броска;</v>
      </c>
    </row>
    <row r="413" spans="1:17" ht="18.75" thickTop="1">
      <c r="A413" s="65" t="s">
        <v>83</v>
      </c>
      <c r="B413" s="112" t="s">
        <v>110</v>
      </c>
      <c r="C413" s="44"/>
      <c r="D413" s="22"/>
      <c r="E413" s="22"/>
      <c r="F413" s="54" t="s">
        <v>79</v>
      </c>
      <c r="G413" s="55" t="e">
        <f>O412-B412</f>
        <v>#VALUE!</v>
      </c>
      <c r="H413" s="21"/>
      <c r="I413" s="21"/>
      <c r="J413" s="21"/>
      <c r="K413" s="21"/>
      <c r="L413" s="54" t="s">
        <v>82</v>
      </c>
      <c r="M413" s="55" t="e">
        <f>O412-B413</f>
        <v>#VALUE!</v>
      </c>
      <c r="N413" s="36"/>
      <c r="Q413" s="102" t="str">
        <f>Q$17</f>
        <v>См. Образец</v>
      </c>
    </row>
    <row r="415" spans="1:17" ht="18.75">
      <c r="A415" s="5" t="str">
        <f>'Название и список группы'!A24</f>
        <v>Шершнев</v>
      </c>
      <c r="B415" s="5"/>
      <c r="C415" s="135" t="str">
        <f>'Название и список группы'!B24</f>
        <v>Алексей Алексеевич</v>
      </c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</row>
    <row r="416" spans="1:17" ht="18.75" thickBot="1">
      <c r="A416" s="145" t="s">
        <v>50</v>
      </c>
      <c r="B416" s="146"/>
      <c r="C416" s="17">
        <v>1</v>
      </c>
      <c r="D416" s="15">
        <v>2</v>
      </c>
      <c r="E416" s="15">
        <v>3</v>
      </c>
      <c r="F416" s="15">
        <v>4</v>
      </c>
      <c r="G416" s="15">
        <v>5</v>
      </c>
      <c r="H416" s="15">
        <v>6</v>
      </c>
      <c r="I416" s="15">
        <v>7</v>
      </c>
      <c r="J416" s="15">
        <v>8</v>
      </c>
      <c r="K416" s="15">
        <v>9</v>
      </c>
      <c r="L416" s="15">
        <v>10</v>
      </c>
      <c r="M416" s="15">
        <v>11</v>
      </c>
      <c r="N416" s="15">
        <v>12</v>
      </c>
      <c r="O416" s="3" t="s">
        <v>1</v>
      </c>
      <c r="Q416" s="4" t="str">
        <f>Q$2</f>
        <v>Выполняется 12 бросков монеты</v>
      </c>
    </row>
    <row r="417" spans="1:17" ht="19.5" thickTop="1" thickBot="1">
      <c r="A417" s="147" t="s">
        <v>53</v>
      </c>
      <c r="B417" s="148"/>
      <c r="C417" s="32"/>
      <c r="D417" s="33"/>
      <c r="E417" s="33"/>
      <c r="F417" s="33"/>
      <c r="G417" s="33"/>
      <c r="H417" s="33"/>
      <c r="I417" s="33"/>
      <c r="J417" s="33"/>
      <c r="K417" s="33"/>
      <c r="L417" s="33"/>
      <c r="M417" s="34"/>
      <c r="N417" s="35"/>
      <c r="O417" s="68">
        <f>IF(SUM(C417:N417)&gt;0,1,10^(-5))</f>
        <v>1.0000000000000001E-5</v>
      </c>
      <c r="Q417" s="106" t="str">
        <f>Q$3</f>
        <v>Генеральная совокупность состоит из бросков.</v>
      </c>
    </row>
    <row r="418" spans="1:17" ht="19.5" thickTop="1" thickBot="1">
      <c r="A418" s="37" t="s">
        <v>113</v>
      </c>
      <c r="B418" s="38"/>
      <c r="C418" s="140">
        <v>1</v>
      </c>
      <c r="D418" s="140"/>
      <c r="E418" s="141">
        <v>2</v>
      </c>
      <c r="F418" s="142"/>
      <c r="G418" s="141">
        <v>3</v>
      </c>
      <c r="H418" s="142"/>
      <c r="I418" s="141">
        <v>4</v>
      </c>
      <c r="J418" s="142"/>
      <c r="K418" s="141">
        <v>5</v>
      </c>
      <c r="L418" s="142"/>
      <c r="M418" s="143">
        <v>6</v>
      </c>
      <c r="N418" s="144"/>
      <c r="Q418" s="106" t="str">
        <f>Q$4</f>
        <v>Если выпадает орел, начисляется 1 балл,</v>
      </c>
    </row>
    <row r="419" spans="1:17">
      <c r="A419" s="19" t="s">
        <v>55</v>
      </c>
      <c r="B419" s="40"/>
      <c r="C419" s="45">
        <v>0</v>
      </c>
      <c r="D419" s="46">
        <v>1</v>
      </c>
      <c r="E419" s="42">
        <v>0</v>
      </c>
      <c r="F419" s="40">
        <v>1</v>
      </c>
      <c r="G419" s="45">
        <v>0</v>
      </c>
      <c r="H419" s="46">
        <v>1</v>
      </c>
      <c r="I419" s="42">
        <v>0</v>
      </c>
      <c r="J419" s="40">
        <v>1</v>
      </c>
      <c r="K419" s="45">
        <v>0</v>
      </c>
      <c r="L419" s="46">
        <v>1</v>
      </c>
      <c r="M419" s="50">
        <v>0</v>
      </c>
      <c r="N419" s="36">
        <v>1</v>
      </c>
      <c r="Q419" s="106" t="str">
        <f>Q$5</f>
        <v>если "решка", начисляется 0 баллов</v>
      </c>
    </row>
    <row r="420" spans="1:17">
      <c r="A420" s="18" t="s">
        <v>54</v>
      </c>
      <c r="B420" s="41"/>
      <c r="C420" s="47"/>
      <c r="D420" s="26"/>
      <c r="E420" s="43"/>
      <c r="F420" s="49"/>
      <c r="G420" s="47"/>
      <c r="H420" s="26"/>
      <c r="I420" s="43"/>
      <c r="J420" s="49"/>
      <c r="K420" s="47"/>
      <c r="L420" s="26"/>
      <c r="M420" s="43"/>
      <c r="N420" s="23"/>
      <c r="Q420" s="106" t="str">
        <f>Q$6</f>
        <v>Разбивается на</v>
      </c>
    </row>
    <row r="421" spans="1:17" ht="18.75" thickBot="1">
      <c r="A421" s="18" t="s">
        <v>62</v>
      </c>
      <c r="B421" s="41"/>
      <c r="C421" s="108" t="s">
        <v>110</v>
      </c>
      <c r="D421" s="109" t="s">
        <v>110</v>
      </c>
      <c r="E421" s="110" t="s">
        <v>110</v>
      </c>
      <c r="F421" s="111" t="s">
        <v>110</v>
      </c>
      <c r="G421" s="108" t="s">
        <v>110</v>
      </c>
      <c r="H421" s="109" t="s">
        <v>110</v>
      </c>
      <c r="I421" s="110" t="s">
        <v>110</v>
      </c>
      <c r="J421" s="111" t="s">
        <v>110</v>
      </c>
      <c r="K421" s="108" t="s">
        <v>110</v>
      </c>
      <c r="L421" s="109" t="s">
        <v>110</v>
      </c>
      <c r="M421" s="110" t="s">
        <v>110</v>
      </c>
      <c r="N421" s="112" t="s">
        <v>110</v>
      </c>
      <c r="Q421" s="106" t="str">
        <f>Q$7</f>
        <v>а) 6 выборок по 2 броска в выборке;</v>
      </c>
    </row>
    <row r="422" spans="1:17" ht="18.75" thickTop="1">
      <c r="A422" s="18" t="s">
        <v>75</v>
      </c>
      <c r="B422" s="88" t="s">
        <v>110</v>
      </c>
      <c r="C422" s="120" t="s">
        <v>110</v>
      </c>
      <c r="D422" s="121"/>
      <c r="E422" s="120" t="s">
        <v>110</v>
      </c>
      <c r="F422" s="121"/>
      <c r="G422" s="120" t="s">
        <v>110</v>
      </c>
      <c r="H422" s="121"/>
      <c r="I422" s="120" t="s">
        <v>110</v>
      </c>
      <c r="J422" s="121"/>
      <c r="K422" s="120" t="s">
        <v>110</v>
      </c>
      <c r="L422" s="121"/>
      <c r="M422" s="113" t="s">
        <v>110</v>
      </c>
      <c r="N422" s="61" t="s">
        <v>77</v>
      </c>
      <c r="O422" s="69">
        <f>SUM(C417:N417)/12</f>
        <v>0</v>
      </c>
      <c r="Q422" s="106" t="str">
        <f>Q$8</f>
        <v>б) 3 выборки по 4 броска в выборке.</v>
      </c>
    </row>
    <row r="423" spans="1:17" ht="18.75" thickBot="1">
      <c r="A423" s="18" t="s">
        <v>76</v>
      </c>
      <c r="B423" s="111" t="s">
        <v>110</v>
      </c>
      <c r="C423" s="120" t="s">
        <v>110</v>
      </c>
      <c r="D423" s="121"/>
      <c r="E423" s="120" t="s">
        <v>110</v>
      </c>
      <c r="F423" s="121"/>
      <c r="G423" s="120" t="s">
        <v>110</v>
      </c>
      <c r="H423" s="121"/>
      <c r="I423" s="120" t="s">
        <v>110</v>
      </c>
      <c r="J423" s="121"/>
      <c r="K423" s="120" t="s">
        <v>110</v>
      </c>
      <c r="L423" s="121"/>
      <c r="M423" s="113" t="s">
        <v>110</v>
      </c>
      <c r="N423" s="62" t="s">
        <v>78</v>
      </c>
      <c r="O423" s="70">
        <f>(12/11)*SUMPRODUCT(C417:N417,C417:N417)/12-O422*O422</f>
        <v>0</v>
      </c>
      <c r="Q423" s="106" t="str">
        <f>Q$9</f>
        <v>Составить эмпирические законы</v>
      </c>
    </row>
    <row r="424" spans="1:17" ht="19.5" thickTop="1" thickBot="1">
      <c r="A424" s="20" t="s">
        <v>80</v>
      </c>
      <c r="B424" s="112" t="s">
        <v>110</v>
      </c>
      <c r="C424" s="27"/>
      <c r="D424" s="27"/>
      <c r="E424" s="27"/>
      <c r="F424" s="57" t="s">
        <v>74</v>
      </c>
      <c r="G424" s="58" t="e">
        <f>O423-B423</f>
        <v>#VALUE!</v>
      </c>
      <c r="H424" s="28"/>
      <c r="I424" s="28"/>
      <c r="J424" s="28"/>
      <c r="K424" s="28"/>
      <c r="L424" s="57" t="s">
        <v>81</v>
      </c>
      <c r="M424" s="59" t="e">
        <f>O423-B424</f>
        <v>#VALUE!</v>
      </c>
      <c r="N424" s="60"/>
      <c r="Q424" s="106" t="str">
        <f>Q$10</f>
        <v>распределения для а), б)</v>
      </c>
    </row>
    <row r="425" spans="1:17" ht="19.5" thickTop="1" thickBot="1">
      <c r="A425" s="37" t="s">
        <v>111</v>
      </c>
      <c r="B425" s="103"/>
      <c r="C425" s="132">
        <v>1</v>
      </c>
      <c r="D425" s="132"/>
      <c r="E425" s="133">
        <v>2</v>
      </c>
      <c r="F425" s="134"/>
      <c r="G425" s="133">
        <v>3</v>
      </c>
      <c r="H425" s="134"/>
      <c r="I425" s="115"/>
      <c r="J425" s="122" t="s">
        <v>84</v>
      </c>
      <c r="K425" s="123"/>
      <c r="L425" s="103">
        <v>0</v>
      </c>
      <c r="M425" s="63">
        <v>1</v>
      </c>
      <c r="N425" s="103"/>
      <c r="Q425" s="106" t="str">
        <f>Q$11</f>
        <v>Сравнить с теоретическими.</v>
      </c>
    </row>
    <row r="426" spans="1:17" ht="18.75" thickBot="1">
      <c r="A426" s="19" t="s">
        <v>63</v>
      </c>
      <c r="B426" s="51"/>
      <c r="C426" s="45">
        <v>0</v>
      </c>
      <c r="D426" s="46">
        <v>1</v>
      </c>
      <c r="E426" s="42">
        <v>0</v>
      </c>
      <c r="F426" s="40">
        <v>1</v>
      </c>
      <c r="G426" s="45">
        <v>0</v>
      </c>
      <c r="H426" s="46">
        <v>1</v>
      </c>
      <c r="I426" s="31"/>
      <c r="J426" s="116" t="s">
        <v>85</v>
      </c>
      <c r="K426" s="117"/>
      <c r="L426" s="64">
        <f>IF(O417&lt;1,0,12-SUM(C417:N417))</f>
        <v>0</v>
      </c>
      <c r="M426" s="42">
        <f>IF(O417&lt;1,0,SUM(C417:N417))</f>
        <v>0</v>
      </c>
      <c r="N426" s="24"/>
      <c r="Q426" s="106" t="str">
        <f>Q$12</f>
        <v>Сравнить M[X] и D[X] с выборочными</v>
      </c>
    </row>
    <row r="427" spans="1:17" ht="19.5" thickTop="1" thickBot="1">
      <c r="A427" s="18" t="s">
        <v>64</v>
      </c>
      <c r="B427" s="41"/>
      <c r="C427" s="47"/>
      <c r="D427" s="26"/>
      <c r="E427" s="43"/>
      <c r="F427" s="49"/>
      <c r="G427" s="52"/>
      <c r="H427" s="26"/>
      <c r="I427" s="31"/>
      <c r="J427" s="118" t="s">
        <v>112</v>
      </c>
      <c r="K427" s="119"/>
      <c r="L427" s="114">
        <f>IF(O417&lt;1,0,L426/12)</f>
        <v>0</v>
      </c>
      <c r="M427" s="114">
        <f>IF(O417&lt;1,0,M426/12)</f>
        <v>0</v>
      </c>
      <c r="N427" s="22"/>
      <c r="Q427" s="106" t="str">
        <f>Q$13</f>
        <v>для  а), б)</v>
      </c>
    </row>
    <row r="428" spans="1:17" ht="19.5" thickTop="1" thickBot="1">
      <c r="A428" s="18" t="s">
        <v>65</v>
      </c>
      <c r="B428" s="66"/>
      <c r="C428" s="108" t="s">
        <v>110</v>
      </c>
      <c r="D428" s="109" t="s">
        <v>110</v>
      </c>
      <c r="E428" s="110" t="s">
        <v>110</v>
      </c>
      <c r="F428" s="111" t="s">
        <v>110</v>
      </c>
      <c r="G428" s="108" t="s">
        <v>110</v>
      </c>
      <c r="H428" s="109" t="s">
        <v>110</v>
      </c>
      <c r="I428" s="42"/>
      <c r="J428" s="24"/>
      <c r="K428" s="24"/>
      <c r="L428" s="24"/>
      <c r="M428" s="21"/>
      <c r="N428" s="28"/>
      <c r="Q428" s="106" t="str">
        <f>Q$14</f>
        <v>Разбивается на</v>
      </c>
    </row>
    <row r="429" spans="1:17" ht="18.75" thickTop="1">
      <c r="A429" s="18" t="s">
        <v>93</v>
      </c>
      <c r="B429" s="88" t="s">
        <v>110</v>
      </c>
      <c r="C429" s="120" t="s">
        <v>110</v>
      </c>
      <c r="D429" s="121"/>
      <c r="E429" s="120" t="s">
        <v>110</v>
      </c>
      <c r="F429" s="121"/>
      <c r="G429" s="120" t="s">
        <v>110</v>
      </c>
      <c r="H429" s="121"/>
      <c r="I429" s="25"/>
      <c r="J429" s="21"/>
      <c r="K429" s="21"/>
      <c r="L429" s="21"/>
      <c r="M429" s="30"/>
      <c r="N429" s="61" t="s">
        <v>77</v>
      </c>
      <c r="O429" s="69">
        <f>SUM(C417:N417)/12</f>
        <v>0</v>
      </c>
      <c r="Q429" s="106" t="str">
        <f>Q$15</f>
        <v>а) 6 серий по 2 броска;</v>
      </c>
    </row>
    <row r="430" spans="1:17" ht="18.75" thickBot="1">
      <c r="A430" s="18" t="s">
        <v>94</v>
      </c>
      <c r="B430" s="111" t="s">
        <v>110</v>
      </c>
      <c r="C430" s="120" t="s">
        <v>110</v>
      </c>
      <c r="D430" s="121"/>
      <c r="E430" s="120" t="s">
        <v>110</v>
      </c>
      <c r="F430" s="121"/>
      <c r="G430" s="120" t="s">
        <v>110</v>
      </c>
      <c r="H430" s="121"/>
      <c r="I430" s="25"/>
      <c r="J430" s="21"/>
      <c r="K430" s="21"/>
      <c r="L430" s="21"/>
      <c r="M430" s="30"/>
      <c r="N430" s="62" t="s">
        <v>78</v>
      </c>
      <c r="O430" s="70">
        <f>(12/11)*SUMPRODUCT(C417:N417,C417:N417)/12-O422*O422</f>
        <v>0</v>
      </c>
      <c r="Q430" s="106" t="str">
        <f>Q$16</f>
        <v>б) 3 серии по 4 броска;</v>
      </c>
    </row>
    <row r="431" spans="1:17" ht="18.75" thickTop="1">
      <c r="A431" s="65" t="s">
        <v>83</v>
      </c>
      <c r="B431" s="112" t="s">
        <v>110</v>
      </c>
      <c r="C431" s="44"/>
      <c r="D431" s="22"/>
      <c r="E431" s="22"/>
      <c r="F431" s="54" t="s">
        <v>79</v>
      </c>
      <c r="G431" s="55" t="e">
        <f>O430-B430</f>
        <v>#VALUE!</v>
      </c>
      <c r="H431" s="21"/>
      <c r="I431" s="21"/>
      <c r="J431" s="21"/>
      <c r="K431" s="21"/>
      <c r="L431" s="54" t="s">
        <v>82</v>
      </c>
      <c r="M431" s="55" t="e">
        <f>O430-B431</f>
        <v>#VALUE!</v>
      </c>
      <c r="N431" s="36"/>
      <c r="Q431" s="102" t="str">
        <f>Q$17</f>
        <v>См. Образец</v>
      </c>
    </row>
    <row r="433" spans="1:17" ht="18.75">
      <c r="A433" s="5" t="str">
        <f>'Название и список группы'!A25</f>
        <v>24</v>
      </c>
      <c r="B433" s="5"/>
      <c r="C433" s="135">
        <f>'Название и список группы'!B25</f>
        <v>0</v>
      </c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</row>
    <row r="434" spans="1:17" ht="18.75" thickBot="1">
      <c r="A434" s="145" t="s">
        <v>50</v>
      </c>
      <c r="B434" s="146"/>
      <c r="C434" s="17">
        <v>1</v>
      </c>
      <c r="D434" s="15">
        <v>2</v>
      </c>
      <c r="E434" s="15">
        <v>3</v>
      </c>
      <c r="F434" s="15">
        <v>4</v>
      </c>
      <c r="G434" s="15">
        <v>5</v>
      </c>
      <c r="H434" s="15">
        <v>6</v>
      </c>
      <c r="I434" s="15">
        <v>7</v>
      </c>
      <c r="J434" s="15">
        <v>8</v>
      </c>
      <c r="K434" s="15">
        <v>9</v>
      </c>
      <c r="L434" s="15">
        <v>10</v>
      </c>
      <c r="M434" s="15">
        <v>11</v>
      </c>
      <c r="N434" s="15">
        <v>12</v>
      </c>
      <c r="O434" s="3" t="s">
        <v>1</v>
      </c>
      <c r="Q434" s="4" t="str">
        <f>Q$2</f>
        <v>Выполняется 12 бросков монеты</v>
      </c>
    </row>
    <row r="435" spans="1:17" ht="19.5" thickTop="1" thickBot="1">
      <c r="A435" s="147" t="s">
        <v>53</v>
      </c>
      <c r="B435" s="148"/>
      <c r="C435" s="32"/>
      <c r="D435" s="33"/>
      <c r="E435" s="33"/>
      <c r="F435" s="33"/>
      <c r="G435" s="33"/>
      <c r="H435" s="33"/>
      <c r="I435" s="33"/>
      <c r="J435" s="33"/>
      <c r="K435" s="33"/>
      <c r="L435" s="33"/>
      <c r="M435" s="34"/>
      <c r="N435" s="35"/>
      <c r="O435" s="68">
        <f>IF(SUM(C435:N435)&gt;0,1,10^(-5))</f>
        <v>1.0000000000000001E-5</v>
      </c>
      <c r="Q435" s="106" t="str">
        <f>Q$3</f>
        <v>Генеральная совокупность состоит из бросков.</v>
      </c>
    </row>
    <row r="436" spans="1:17" ht="19.5" thickTop="1" thickBot="1">
      <c r="A436" s="37" t="s">
        <v>113</v>
      </c>
      <c r="B436" s="38"/>
      <c r="C436" s="140">
        <v>1</v>
      </c>
      <c r="D436" s="140"/>
      <c r="E436" s="141">
        <v>2</v>
      </c>
      <c r="F436" s="142"/>
      <c r="G436" s="141">
        <v>3</v>
      </c>
      <c r="H436" s="142"/>
      <c r="I436" s="141">
        <v>4</v>
      </c>
      <c r="J436" s="142"/>
      <c r="K436" s="141">
        <v>5</v>
      </c>
      <c r="L436" s="142"/>
      <c r="M436" s="143">
        <v>6</v>
      </c>
      <c r="N436" s="144"/>
      <c r="Q436" s="106" t="str">
        <f>Q$4</f>
        <v>Если выпадает орел, начисляется 1 балл,</v>
      </c>
    </row>
    <row r="437" spans="1:17">
      <c r="A437" s="19" t="s">
        <v>55</v>
      </c>
      <c r="B437" s="40"/>
      <c r="C437" s="45">
        <v>0</v>
      </c>
      <c r="D437" s="46">
        <v>1</v>
      </c>
      <c r="E437" s="42">
        <v>0</v>
      </c>
      <c r="F437" s="40">
        <v>1</v>
      </c>
      <c r="G437" s="45">
        <v>0</v>
      </c>
      <c r="H437" s="46">
        <v>1</v>
      </c>
      <c r="I437" s="42">
        <v>0</v>
      </c>
      <c r="J437" s="40">
        <v>1</v>
      </c>
      <c r="K437" s="45">
        <v>0</v>
      </c>
      <c r="L437" s="46">
        <v>1</v>
      </c>
      <c r="M437" s="50">
        <v>0</v>
      </c>
      <c r="N437" s="36">
        <v>1</v>
      </c>
      <c r="Q437" s="106" t="str">
        <f>Q$5</f>
        <v>если "решка", начисляется 0 баллов</v>
      </c>
    </row>
    <row r="438" spans="1:17">
      <c r="A438" s="18" t="s">
        <v>54</v>
      </c>
      <c r="B438" s="41"/>
      <c r="C438" s="47"/>
      <c r="D438" s="26"/>
      <c r="E438" s="43"/>
      <c r="F438" s="49"/>
      <c r="G438" s="47"/>
      <c r="H438" s="26"/>
      <c r="I438" s="43"/>
      <c r="J438" s="49"/>
      <c r="K438" s="47"/>
      <c r="L438" s="26"/>
      <c r="M438" s="43"/>
      <c r="N438" s="23"/>
      <c r="Q438" s="106" t="str">
        <f>Q$6</f>
        <v>Разбивается на</v>
      </c>
    </row>
    <row r="439" spans="1:17" ht="18.75" thickBot="1">
      <c r="A439" s="18" t="s">
        <v>62</v>
      </c>
      <c r="B439" s="41"/>
      <c r="C439" s="108" t="s">
        <v>110</v>
      </c>
      <c r="D439" s="109" t="s">
        <v>110</v>
      </c>
      <c r="E439" s="110" t="s">
        <v>110</v>
      </c>
      <c r="F439" s="111" t="s">
        <v>110</v>
      </c>
      <c r="G439" s="108" t="s">
        <v>110</v>
      </c>
      <c r="H439" s="109" t="s">
        <v>110</v>
      </c>
      <c r="I439" s="110" t="s">
        <v>110</v>
      </c>
      <c r="J439" s="111" t="s">
        <v>110</v>
      </c>
      <c r="K439" s="108" t="s">
        <v>110</v>
      </c>
      <c r="L439" s="109" t="s">
        <v>110</v>
      </c>
      <c r="M439" s="110" t="s">
        <v>110</v>
      </c>
      <c r="N439" s="112" t="s">
        <v>110</v>
      </c>
      <c r="Q439" s="106" t="str">
        <f>Q$7</f>
        <v>а) 6 выборок по 2 броска в выборке;</v>
      </c>
    </row>
    <row r="440" spans="1:17" ht="18.75" thickTop="1">
      <c r="A440" s="18" t="s">
        <v>75</v>
      </c>
      <c r="B440" s="88" t="s">
        <v>110</v>
      </c>
      <c r="C440" s="120" t="s">
        <v>110</v>
      </c>
      <c r="D440" s="121"/>
      <c r="E440" s="120" t="s">
        <v>110</v>
      </c>
      <c r="F440" s="121"/>
      <c r="G440" s="120" t="s">
        <v>110</v>
      </c>
      <c r="H440" s="121"/>
      <c r="I440" s="120" t="s">
        <v>110</v>
      </c>
      <c r="J440" s="121"/>
      <c r="K440" s="120" t="s">
        <v>110</v>
      </c>
      <c r="L440" s="121"/>
      <c r="M440" s="113" t="s">
        <v>110</v>
      </c>
      <c r="N440" s="61" t="s">
        <v>77</v>
      </c>
      <c r="O440" s="69">
        <f>SUM(C435:N435)/12</f>
        <v>0</v>
      </c>
      <c r="Q440" s="106" t="str">
        <f>Q$8</f>
        <v>б) 3 выборки по 4 броска в выборке.</v>
      </c>
    </row>
    <row r="441" spans="1:17" ht="18.75" thickBot="1">
      <c r="A441" s="18" t="s">
        <v>76</v>
      </c>
      <c r="B441" s="111" t="s">
        <v>110</v>
      </c>
      <c r="C441" s="120" t="s">
        <v>110</v>
      </c>
      <c r="D441" s="121"/>
      <c r="E441" s="120" t="s">
        <v>110</v>
      </c>
      <c r="F441" s="121"/>
      <c r="G441" s="120" t="s">
        <v>110</v>
      </c>
      <c r="H441" s="121"/>
      <c r="I441" s="120" t="s">
        <v>110</v>
      </c>
      <c r="J441" s="121"/>
      <c r="K441" s="120" t="s">
        <v>110</v>
      </c>
      <c r="L441" s="121"/>
      <c r="M441" s="113" t="s">
        <v>110</v>
      </c>
      <c r="N441" s="62" t="s">
        <v>78</v>
      </c>
      <c r="O441" s="70">
        <f>(12/11)*SUMPRODUCT(C435:N435,C435:N435)/12-O440*O440</f>
        <v>0</v>
      </c>
      <c r="Q441" s="106" t="str">
        <f>Q$9</f>
        <v>Составить эмпирические законы</v>
      </c>
    </row>
    <row r="442" spans="1:17" ht="19.5" thickTop="1" thickBot="1">
      <c r="A442" s="20" t="s">
        <v>80</v>
      </c>
      <c r="B442" s="112" t="s">
        <v>110</v>
      </c>
      <c r="C442" s="27"/>
      <c r="D442" s="27"/>
      <c r="E442" s="27"/>
      <c r="F442" s="57" t="s">
        <v>74</v>
      </c>
      <c r="G442" s="58" t="e">
        <f>O441-B441</f>
        <v>#VALUE!</v>
      </c>
      <c r="H442" s="28"/>
      <c r="I442" s="28"/>
      <c r="J442" s="28"/>
      <c r="K442" s="28"/>
      <c r="L442" s="57" t="s">
        <v>81</v>
      </c>
      <c r="M442" s="59" t="e">
        <f>O441-B442</f>
        <v>#VALUE!</v>
      </c>
      <c r="N442" s="60"/>
      <c r="Q442" s="106" t="str">
        <f>Q$10</f>
        <v>распределения для а), б)</v>
      </c>
    </row>
    <row r="443" spans="1:17" ht="19.5" thickTop="1" thickBot="1">
      <c r="A443" s="37" t="s">
        <v>111</v>
      </c>
      <c r="B443" s="103"/>
      <c r="C443" s="132">
        <v>1</v>
      </c>
      <c r="D443" s="132"/>
      <c r="E443" s="133">
        <v>2</v>
      </c>
      <c r="F443" s="134"/>
      <c r="G443" s="133">
        <v>3</v>
      </c>
      <c r="H443" s="134"/>
      <c r="I443" s="115"/>
      <c r="J443" s="122" t="s">
        <v>84</v>
      </c>
      <c r="K443" s="123"/>
      <c r="L443" s="103">
        <v>0</v>
      </c>
      <c r="M443" s="63">
        <v>1</v>
      </c>
      <c r="N443" s="103"/>
      <c r="Q443" s="106" t="str">
        <f>Q$11</f>
        <v>Сравнить с теоретическими.</v>
      </c>
    </row>
    <row r="444" spans="1:17" ht="18.75" thickBot="1">
      <c r="A444" s="19" t="s">
        <v>63</v>
      </c>
      <c r="B444" s="51"/>
      <c r="C444" s="45">
        <v>0</v>
      </c>
      <c r="D444" s="46">
        <v>1</v>
      </c>
      <c r="E444" s="42">
        <v>0</v>
      </c>
      <c r="F444" s="40">
        <v>1</v>
      </c>
      <c r="G444" s="45">
        <v>0</v>
      </c>
      <c r="H444" s="46">
        <v>1</v>
      </c>
      <c r="I444" s="31"/>
      <c r="J444" s="116" t="s">
        <v>85</v>
      </c>
      <c r="K444" s="117"/>
      <c r="L444" s="64">
        <f>IF(O435&lt;1,0,12-SUM(C435:N435))</f>
        <v>0</v>
      </c>
      <c r="M444" s="42">
        <f>IF(O435&lt;1,0,SUM(C435:N435))</f>
        <v>0</v>
      </c>
      <c r="N444" s="24"/>
      <c r="Q444" s="106" t="str">
        <f>Q$12</f>
        <v>Сравнить M[X] и D[X] с выборочными</v>
      </c>
    </row>
    <row r="445" spans="1:17" ht="19.5" thickTop="1" thickBot="1">
      <c r="A445" s="18" t="s">
        <v>64</v>
      </c>
      <c r="B445" s="41"/>
      <c r="C445" s="47"/>
      <c r="D445" s="26"/>
      <c r="E445" s="43"/>
      <c r="F445" s="49"/>
      <c r="G445" s="52"/>
      <c r="H445" s="26"/>
      <c r="I445" s="31"/>
      <c r="J445" s="118" t="s">
        <v>112</v>
      </c>
      <c r="K445" s="119"/>
      <c r="L445" s="114">
        <f>IF(O435&lt;1,0,L444/12)</f>
        <v>0</v>
      </c>
      <c r="M445" s="114">
        <f>IF(O435&lt;1,0,M444/12)</f>
        <v>0</v>
      </c>
      <c r="N445" s="22"/>
      <c r="Q445" s="106" t="str">
        <f>Q$13</f>
        <v>для  а), б)</v>
      </c>
    </row>
    <row r="446" spans="1:17" ht="19.5" thickTop="1" thickBot="1">
      <c r="A446" s="18" t="s">
        <v>65</v>
      </c>
      <c r="B446" s="66"/>
      <c r="C446" s="108" t="s">
        <v>110</v>
      </c>
      <c r="D446" s="109" t="s">
        <v>110</v>
      </c>
      <c r="E446" s="110" t="s">
        <v>110</v>
      </c>
      <c r="F446" s="111" t="s">
        <v>110</v>
      </c>
      <c r="G446" s="108" t="s">
        <v>110</v>
      </c>
      <c r="H446" s="109" t="s">
        <v>110</v>
      </c>
      <c r="I446" s="42"/>
      <c r="J446" s="24"/>
      <c r="K446" s="24"/>
      <c r="L446" s="24"/>
      <c r="M446" s="21"/>
      <c r="N446" s="28"/>
      <c r="Q446" s="106" t="str">
        <f>Q$14</f>
        <v>Разбивается на</v>
      </c>
    </row>
    <row r="447" spans="1:17" ht="18.75" thickTop="1">
      <c r="A447" s="18" t="s">
        <v>93</v>
      </c>
      <c r="B447" s="88" t="s">
        <v>110</v>
      </c>
      <c r="C447" s="120" t="s">
        <v>110</v>
      </c>
      <c r="D447" s="121"/>
      <c r="E447" s="120" t="s">
        <v>110</v>
      </c>
      <c r="F447" s="121"/>
      <c r="G447" s="120" t="s">
        <v>110</v>
      </c>
      <c r="H447" s="121"/>
      <c r="I447" s="25"/>
      <c r="J447" s="21"/>
      <c r="K447" s="21"/>
      <c r="L447" s="21"/>
      <c r="M447" s="30"/>
      <c r="N447" s="61" t="s">
        <v>77</v>
      </c>
      <c r="O447" s="69">
        <f>SUM(C435:N435)/12</f>
        <v>0</v>
      </c>
      <c r="Q447" s="106" t="str">
        <f>Q$15</f>
        <v>а) 6 серий по 2 броска;</v>
      </c>
    </row>
    <row r="448" spans="1:17" ht="18.75" thickBot="1">
      <c r="A448" s="18" t="s">
        <v>94</v>
      </c>
      <c r="B448" s="111" t="s">
        <v>110</v>
      </c>
      <c r="C448" s="120" t="s">
        <v>110</v>
      </c>
      <c r="D448" s="121"/>
      <c r="E448" s="120" t="s">
        <v>110</v>
      </c>
      <c r="F448" s="121"/>
      <c r="G448" s="120" t="s">
        <v>110</v>
      </c>
      <c r="H448" s="121"/>
      <c r="I448" s="25"/>
      <c r="J448" s="21"/>
      <c r="K448" s="21"/>
      <c r="L448" s="21"/>
      <c r="M448" s="30"/>
      <c r="N448" s="62" t="s">
        <v>78</v>
      </c>
      <c r="O448" s="70">
        <f>(12/11)*SUMPRODUCT(C435:N435,C435:N435)/12-O440*O440</f>
        <v>0</v>
      </c>
      <c r="Q448" s="106" t="str">
        <f>Q$16</f>
        <v>б) 3 серии по 4 броска;</v>
      </c>
    </row>
    <row r="449" spans="1:17" ht="18.75" thickTop="1">
      <c r="A449" s="65" t="s">
        <v>83</v>
      </c>
      <c r="B449" s="112" t="s">
        <v>110</v>
      </c>
      <c r="C449" s="44"/>
      <c r="D449" s="22"/>
      <c r="E449" s="22"/>
      <c r="F449" s="54" t="s">
        <v>79</v>
      </c>
      <c r="G449" s="55" t="e">
        <f>O448-B448</f>
        <v>#VALUE!</v>
      </c>
      <c r="H449" s="21"/>
      <c r="I449" s="21"/>
      <c r="J449" s="21"/>
      <c r="K449" s="21"/>
      <c r="L449" s="54" t="s">
        <v>82</v>
      </c>
      <c r="M449" s="55" t="e">
        <f>O448-B449</f>
        <v>#VALUE!</v>
      </c>
      <c r="N449" s="36"/>
      <c r="Q449" s="102" t="str">
        <f>Q$17</f>
        <v>См. Образец</v>
      </c>
    </row>
    <row r="451" spans="1:17" ht="18.75">
      <c r="A451" s="5">
        <f>'Название и список группы'!A26</f>
        <v>25</v>
      </c>
      <c r="B451" s="5"/>
      <c r="C451" s="135">
        <f>'Название и список группы'!B26</f>
        <v>0</v>
      </c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</row>
    <row r="452" spans="1:17" ht="18.75" thickBot="1">
      <c r="A452" s="145" t="s">
        <v>50</v>
      </c>
      <c r="B452" s="146"/>
      <c r="C452" s="17">
        <v>1</v>
      </c>
      <c r="D452" s="15">
        <v>2</v>
      </c>
      <c r="E452" s="15">
        <v>3</v>
      </c>
      <c r="F452" s="15">
        <v>4</v>
      </c>
      <c r="G452" s="15">
        <v>5</v>
      </c>
      <c r="H452" s="15">
        <v>6</v>
      </c>
      <c r="I452" s="15">
        <v>7</v>
      </c>
      <c r="J452" s="15">
        <v>8</v>
      </c>
      <c r="K452" s="15">
        <v>9</v>
      </c>
      <c r="L452" s="15">
        <v>10</v>
      </c>
      <c r="M452" s="15">
        <v>11</v>
      </c>
      <c r="N452" s="15">
        <v>12</v>
      </c>
      <c r="O452" s="3" t="s">
        <v>1</v>
      </c>
      <c r="Q452" s="4" t="str">
        <f>Q$2</f>
        <v>Выполняется 12 бросков монеты</v>
      </c>
    </row>
    <row r="453" spans="1:17" ht="19.5" thickTop="1" thickBot="1">
      <c r="A453" s="147" t="s">
        <v>53</v>
      </c>
      <c r="B453" s="148"/>
      <c r="C453" s="32"/>
      <c r="D453" s="33"/>
      <c r="E453" s="33"/>
      <c r="F453" s="33"/>
      <c r="G453" s="33"/>
      <c r="H453" s="33"/>
      <c r="I453" s="33"/>
      <c r="J453" s="33"/>
      <c r="K453" s="33"/>
      <c r="L453" s="33"/>
      <c r="M453" s="34"/>
      <c r="N453" s="35"/>
      <c r="O453" s="68">
        <f>IF(SUM(C453:N453)&gt;0,1,10^(-5))</f>
        <v>1.0000000000000001E-5</v>
      </c>
      <c r="Q453" s="106" t="str">
        <f>Q$3</f>
        <v>Генеральная совокупность состоит из бросков.</v>
      </c>
    </row>
    <row r="454" spans="1:17" ht="19.5" thickTop="1" thickBot="1">
      <c r="A454" s="37" t="s">
        <v>113</v>
      </c>
      <c r="B454" s="38"/>
      <c r="C454" s="140">
        <v>1</v>
      </c>
      <c r="D454" s="140"/>
      <c r="E454" s="141">
        <v>2</v>
      </c>
      <c r="F454" s="142"/>
      <c r="G454" s="141">
        <v>3</v>
      </c>
      <c r="H454" s="142"/>
      <c r="I454" s="141">
        <v>4</v>
      </c>
      <c r="J454" s="142"/>
      <c r="K454" s="141">
        <v>5</v>
      </c>
      <c r="L454" s="142"/>
      <c r="M454" s="143">
        <v>6</v>
      </c>
      <c r="N454" s="144"/>
      <c r="Q454" s="106" t="str">
        <f>Q$4</f>
        <v>Если выпадает орел, начисляется 1 балл,</v>
      </c>
    </row>
    <row r="455" spans="1:17">
      <c r="A455" s="19" t="s">
        <v>55</v>
      </c>
      <c r="B455" s="40"/>
      <c r="C455" s="45">
        <v>0</v>
      </c>
      <c r="D455" s="46">
        <v>1</v>
      </c>
      <c r="E455" s="42">
        <v>0</v>
      </c>
      <c r="F455" s="40">
        <v>1</v>
      </c>
      <c r="G455" s="45">
        <v>0</v>
      </c>
      <c r="H455" s="46">
        <v>1</v>
      </c>
      <c r="I455" s="42">
        <v>0</v>
      </c>
      <c r="J455" s="40">
        <v>1</v>
      </c>
      <c r="K455" s="45">
        <v>0</v>
      </c>
      <c r="L455" s="46">
        <v>1</v>
      </c>
      <c r="M455" s="50">
        <v>0</v>
      </c>
      <c r="N455" s="36">
        <v>1</v>
      </c>
      <c r="Q455" s="106" t="str">
        <f>Q$5</f>
        <v>если "решка", начисляется 0 баллов</v>
      </c>
    </row>
    <row r="456" spans="1:17">
      <c r="A456" s="18" t="s">
        <v>54</v>
      </c>
      <c r="B456" s="41"/>
      <c r="C456" s="47"/>
      <c r="D456" s="26"/>
      <c r="E456" s="43"/>
      <c r="F456" s="49"/>
      <c r="G456" s="47"/>
      <c r="H456" s="26"/>
      <c r="I456" s="43"/>
      <c r="J456" s="49"/>
      <c r="K456" s="47"/>
      <c r="L456" s="26"/>
      <c r="M456" s="43"/>
      <c r="N456" s="23"/>
      <c r="Q456" s="106" t="str">
        <f>Q$6</f>
        <v>Разбивается на</v>
      </c>
    </row>
    <row r="457" spans="1:17" ht="18.75" thickBot="1">
      <c r="A457" s="18" t="s">
        <v>62</v>
      </c>
      <c r="B457" s="41"/>
      <c r="C457" s="108" t="s">
        <v>110</v>
      </c>
      <c r="D457" s="109" t="s">
        <v>110</v>
      </c>
      <c r="E457" s="110" t="s">
        <v>110</v>
      </c>
      <c r="F457" s="111" t="s">
        <v>110</v>
      </c>
      <c r="G457" s="108" t="s">
        <v>110</v>
      </c>
      <c r="H457" s="109" t="s">
        <v>110</v>
      </c>
      <c r="I457" s="110" t="s">
        <v>110</v>
      </c>
      <c r="J457" s="111" t="s">
        <v>110</v>
      </c>
      <c r="K457" s="108" t="s">
        <v>110</v>
      </c>
      <c r="L457" s="109" t="s">
        <v>110</v>
      </c>
      <c r="M457" s="110" t="s">
        <v>110</v>
      </c>
      <c r="N457" s="112" t="s">
        <v>110</v>
      </c>
      <c r="Q457" s="106" t="str">
        <f>Q$7</f>
        <v>а) 6 выборок по 2 броска в выборке;</v>
      </c>
    </row>
    <row r="458" spans="1:17" ht="18.75" thickTop="1">
      <c r="A458" s="18" t="s">
        <v>75</v>
      </c>
      <c r="B458" s="88" t="s">
        <v>110</v>
      </c>
      <c r="C458" s="120" t="s">
        <v>110</v>
      </c>
      <c r="D458" s="121"/>
      <c r="E458" s="120" t="s">
        <v>110</v>
      </c>
      <c r="F458" s="121"/>
      <c r="G458" s="120" t="s">
        <v>110</v>
      </c>
      <c r="H458" s="121"/>
      <c r="I458" s="120" t="s">
        <v>110</v>
      </c>
      <c r="J458" s="121"/>
      <c r="K458" s="120" t="s">
        <v>110</v>
      </c>
      <c r="L458" s="121"/>
      <c r="M458" s="113" t="s">
        <v>110</v>
      </c>
      <c r="N458" s="61" t="s">
        <v>77</v>
      </c>
      <c r="O458" s="69">
        <f>SUM(C453:N453)/12</f>
        <v>0</v>
      </c>
      <c r="Q458" s="106" t="str">
        <f>Q$8</f>
        <v>б) 3 выборки по 4 броска в выборке.</v>
      </c>
    </row>
    <row r="459" spans="1:17" ht="18.75" thickBot="1">
      <c r="A459" s="18" t="s">
        <v>76</v>
      </c>
      <c r="B459" s="111" t="s">
        <v>110</v>
      </c>
      <c r="C459" s="120" t="s">
        <v>110</v>
      </c>
      <c r="D459" s="121"/>
      <c r="E459" s="120" t="s">
        <v>110</v>
      </c>
      <c r="F459" s="121"/>
      <c r="G459" s="120" t="s">
        <v>110</v>
      </c>
      <c r="H459" s="121"/>
      <c r="I459" s="120" t="s">
        <v>110</v>
      </c>
      <c r="J459" s="121"/>
      <c r="K459" s="120" t="s">
        <v>110</v>
      </c>
      <c r="L459" s="121"/>
      <c r="M459" s="113" t="s">
        <v>110</v>
      </c>
      <c r="N459" s="62" t="s">
        <v>78</v>
      </c>
      <c r="O459" s="70">
        <f>(12/11)*SUMPRODUCT(C453:N453,C453:N453)/12-O458*O458</f>
        <v>0</v>
      </c>
      <c r="Q459" s="106" t="str">
        <f>Q$9</f>
        <v>Составить эмпирические законы</v>
      </c>
    </row>
    <row r="460" spans="1:17" ht="19.5" thickTop="1" thickBot="1">
      <c r="A460" s="20" t="s">
        <v>80</v>
      </c>
      <c r="B460" s="112" t="s">
        <v>110</v>
      </c>
      <c r="C460" s="27"/>
      <c r="D460" s="27"/>
      <c r="E460" s="27"/>
      <c r="F460" s="57" t="s">
        <v>74</v>
      </c>
      <c r="G460" s="58" t="e">
        <f>O459-B459</f>
        <v>#VALUE!</v>
      </c>
      <c r="H460" s="28"/>
      <c r="I460" s="28"/>
      <c r="J460" s="28"/>
      <c r="K460" s="28"/>
      <c r="L460" s="57" t="s">
        <v>81</v>
      </c>
      <c r="M460" s="59" t="e">
        <f>O459-B460</f>
        <v>#VALUE!</v>
      </c>
      <c r="N460" s="60"/>
      <c r="Q460" s="106" t="str">
        <f>Q$10</f>
        <v>распределения для а), б)</v>
      </c>
    </row>
    <row r="461" spans="1:17" ht="19.5" thickTop="1" thickBot="1">
      <c r="A461" s="37" t="s">
        <v>111</v>
      </c>
      <c r="B461" s="103"/>
      <c r="C461" s="132">
        <v>1</v>
      </c>
      <c r="D461" s="132"/>
      <c r="E461" s="133">
        <v>2</v>
      </c>
      <c r="F461" s="134"/>
      <c r="G461" s="133">
        <v>3</v>
      </c>
      <c r="H461" s="134"/>
      <c r="I461" s="115"/>
      <c r="J461" s="122" t="s">
        <v>84</v>
      </c>
      <c r="K461" s="123"/>
      <c r="L461" s="103">
        <v>0</v>
      </c>
      <c r="M461" s="63">
        <v>1</v>
      </c>
      <c r="N461" s="103"/>
      <c r="Q461" s="106" t="str">
        <f>Q$11</f>
        <v>Сравнить с теоретическими.</v>
      </c>
    </row>
    <row r="462" spans="1:17" ht="18.75" thickBot="1">
      <c r="A462" s="19" t="s">
        <v>63</v>
      </c>
      <c r="B462" s="51"/>
      <c r="C462" s="45">
        <v>0</v>
      </c>
      <c r="D462" s="46">
        <v>1</v>
      </c>
      <c r="E462" s="42">
        <v>0</v>
      </c>
      <c r="F462" s="40">
        <v>1</v>
      </c>
      <c r="G462" s="45">
        <v>0</v>
      </c>
      <c r="H462" s="46">
        <v>1</v>
      </c>
      <c r="I462" s="31"/>
      <c r="J462" s="116" t="s">
        <v>85</v>
      </c>
      <c r="K462" s="117"/>
      <c r="L462" s="64">
        <f>IF(O453&lt;1,0,12-SUM(C453:N453))</f>
        <v>0</v>
      </c>
      <c r="M462" s="42">
        <f>IF(O453&lt;1,0,SUM(C453:N453))</f>
        <v>0</v>
      </c>
      <c r="N462" s="24"/>
      <c r="Q462" s="106" t="str">
        <f>Q$12</f>
        <v>Сравнить M[X] и D[X] с выборочными</v>
      </c>
    </row>
    <row r="463" spans="1:17" ht="19.5" thickTop="1" thickBot="1">
      <c r="A463" s="18" t="s">
        <v>64</v>
      </c>
      <c r="B463" s="41"/>
      <c r="C463" s="47"/>
      <c r="D463" s="26"/>
      <c r="E463" s="43"/>
      <c r="F463" s="49"/>
      <c r="G463" s="52"/>
      <c r="H463" s="26"/>
      <c r="I463" s="31"/>
      <c r="J463" s="118" t="s">
        <v>112</v>
      </c>
      <c r="K463" s="119"/>
      <c r="L463" s="114">
        <f>IF(O453&lt;1,0,L462/12)</f>
        <v>0</v>
      </c>
      <c r="M463" s="114">
        <f>IF(O453&lt;1,0,M462/12)</f>
        <v>0</v>
      </c>
      <c r="N463" s="22"/>
      <c r="Q463" s="106" t="str">
        <f>Q$13</f>
        <v>для  а), б)</v>
      </c>
    </row>
    <row r="464" spans="1:17" ht="19.5" thickTop="1" thickBot="1">
      <c r="A464" s="18" t="s">
        <v>65</v>
      </c>
      <c r="B464" s="66"/>
      <c r="C464" s="108" t="s">
        <v>110</v>
      </c>
      <c r="D464" s="109" t="s">
        <v>110</v>
      </c>
      <c r="E464" s="110" t="s">
        <v>110</v>
      </c>
      <c r="F464" s="111" t="s">
        <v>110</v>
      </c>
      <c r="G464" s="108" t="s">
        <v>110</v>
      </c>
      <c r="H464" s="109" t="s">
        <v>110</v>
      </c>
      <c r="I464" s="42"/>
      <c r="J464" s="24"/>
      <c r="K464" s="24"/>
      <c r="L464" s="24"/>
      <c r="M464" s="21"/>
      <c r="N464" s="28"/>
      <c r="Q464" s="106" t="str">
        <f>Q$14</f>
        <v>Разбивается на</v>
      </c>
    </row>
    <row r="465" spans="1:17" ht="18.75" thickTop="1">
      <c r="A465" s="18" t="s">
        <v>93</v>
      </c>
      <c r="B465" s="88" t="s">
        <v>110</v>
      </c>
      <c r="C465" s="120" t="s">
        <v>110</v>
      </c>
      <c r="D465" s="121"/>
      <c r="E465" s="120" t="s">
        <v>110</v>
      </c>
      <c r="F465" s="121"/>
      <c r="G465" s="120" t="s">
        <v>110</v>
      </c>
      <c r="H465" s="121"/>
      <c r="I465" s="25"/>
      <c r="J465" s="21"/>
      <c r="K465" s="21"/>
      <c r="L465" s="21"/>
      <c r="M465" s="30"/>
      <c r="N465" s="61" t="s">
        <v>77</v>
      </c>
      <c r="O465" s="69">
        <f>SUM(C453:N453)/12</f>
        <v>0</v>
      </c>
      <c r="Q465" s="106" t="str">
        <f>Q$15</f>
        <v>а) 6 серий по 2 броска;</v>
      </c>
    </row>
    <row r="466" spans="1:17" ht="18.75" thickBot="1">
      <c r="A466" s="18" t="s">
        <v>94</v>
      </c>
      <c r="B466" s="111" t="s">
        <v>110</v>
      </c>
      <c r="C466" s="120" t="s">
        <v>110</v>
      </c>
      <c r="D466" s="121"/>
      <c r="E466" s="120" t="s">
        <v>110</v>
      </c>
      <c r="F466" s="121"/>
      <c r="G466" s="120" t="s">
        <v>110</v>
      </c>
      <c r="H466" s="121"/>
      <c r="I466" s="25"/>
      <c r="J466" s="21"/>
      <c r="K466" s="21"/>
      <c r="L466" s="21"/>
      <c r="M466" s="30"/>
      <c r="N466" s="62" t="s">
        <v>78</v>
      </c>
      <c r="O466" s="70">
        <f>(12/11)*SUMPRODUCT(C453:N453,C453:N453)/12-O458*O458</f>
        <v>0</v>
      </c>
      <c r="Q466" s="106" t="str">
        <f>Q$16</f>
        <v>б) 3 серии по 4 броска;</v>
      </c>
    </row>
    <row r="467" spans="1:17" ht="18.75" thickTop="1">
      <c r="A467" s="65" t="s">
        <v>83</v>
      </c>
      <c r="B467" s="112" t="s">
        <v>110</v>
      </c>
      <c r="C467" s="44"/>
      <c r="D467" s="22"/>
      <c r="E467" s="22"/>
      <c r="F467" s="54" t="s">
        <v>79</v>
      </c>
      <c r="G467" s="55" t="e">
        <f>O466-B466</f>
        <v>#VALUE!</v>
      </c>
      <c r="H467" s="21"/>
      <c r="I467" s="21"/>
      <c r="J467" s="21"/>
      <c r="K467" s="21"/>
      <c r="L467" s="54" t="s">
        <v>82</v>
      </c>
      <c r="M467" s="55" t="e">
        <f>O466-B467</f>
        <v>#VALUE!</v>
      </c>
      <c r="N467" s="36"/>
      <c r="Q467" s="102" t="str">
        <f>Q$17</f>
        <v>См. Образец</v>
      </c>
    </row>
    <row r="469" spans="1:17" ht="18.75">
      <c r="A469" s="5">
        <f>'Название и список группы'!A27</f>
        <v>26</v>
      </c>
      <c r="B469" s="5"/>
      <c r="C469" s="135">
        <f>'Название и список группы'!B27</f>
        <v>0</v>
      </c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</row>
    <row r="470" spans="1:17" ht="18.75" thickBot="1">
      <c r="A470" s="145" t="s">
        <v>50</v>
      </c>
      <c r="B470" s="146"/>
      <c r="C470" s="17">
        <v>1</v>
      </c>
      <c r="D470" s="15">
        <v>2</v>
      </c>
      <c r="E470" s="15">
        <v>3</v>
      </c>
      <c r="F470" s="15">
        <v>4</v>
      </c>
      <c r="G470" s="15">
        <v>5</v>
      </c>
      <c r="H470" s="15">
        <v>6</v>
      </c>
      <c r="I470" s="15">
        <v>7</v>
      </c>
      <c r="J470" s="15">
        <v>8</v>
      </c>
      <c r="K470" s="15">
        <v>9</v>
      </c>
      <c r="L470" s="15">
        <v>10</v>
      </c>
      <c r="M470" s="15">
        <v>11</v>
      </c>
      <c r="N470" s="15">
        <v>12</v>
      </c>
      <c r="O470" s="3" t="s">
        <v>1</v>
      </c>
      <c r="Q470" s="4" t="str">
        <f>Q$2</f>
        <v>Выполняется 12 бросков монеты</v>
      </c>
    </row>
    <row r="471" spans="1:17" ht="19.5" thickTop="1" thickBot="1">
      <c r="A471" s="147" t="s">
        <v>53</v>
      </c>
      <c r="B471" s="148"/>
      <c r="C471" s="32"/>
      <c r="D471" s="33"/>
      <c r="E471" s="33"/>
      <c r="F471" s="33"/>
      <c r="G471" s="33"/>
      <c r="H471" s="33"/>
      <c r="I471" s="33"/>
      <c r="J471" s="33"/>
      <c r="K471" s="33"/>
      <c r="L471" s="33"/>
      <c r="M471" s="34"/>
      <c r="N471" s="35"/>
      <c r="O471" s="68">
        <f>IF(SUM(C471:N471)&gt;0,1,10^(-5))</f>
        <v>1.0000000000000001E-5</v>
      </c>
      <c r="Q471" s="106" t="str">
        <f>Q$3</f>
        <v>Генеральная совокупность состоит из бросков.</v>
      </c>
    </row>
    <row r="472" spans="1:17" ht="19.5" thickTop="1" thickBot="1">
      <c r="A472" s="37" t="s">
        <v>113</v>
      </c>
      <c r="B472" s="38"/>
      <c r="C472" s="140">
        <v>1</v>
      </c>
      <c r="D472" s="140"/>
      <c r="E472" s="141">
        <v>2</v>
      </c>
      <c r="F472" s="142"/>
      <c r="G472" s="141">
        <v>3</v>
      </c>
      <c r="H472" s="142"/>
      <c r="I472" s="141">
        <v>4</v>
      </c>
      <c r="J472" s="142"/>
      <c r="K472" s="141">
        <v>5</v>
      </c>
      <c r="L472" s="142"/>
      <c r="M472" s="143">
        <v>6</v>
      </c>
      <c r="N472" s="144"/>
      <c r="Q472" s="106" t="str">
        <f>Q$4</f>
        <v>Если выпадает орел, начисляется 1 балл,</v>
      </c>
    </row>
    <row r="473" spans="1:17">
      <c r="A473" s="19" t="s">
        <v>55</v>
      </c>
      <c r="B473" s="40"/>
      <c r="C473" s="45">
        <v>0</v>
      </c>
      <c r="D473" s="46">
        <v>1</v>
      </c>
      <c r="E473" s="42">
        <v>0</v>
      </c>
      <c r="F473" s="40">
        <v>1</v>
      </c>
      <c r="G473" s="45">
        <v>0</v>
      </c>
      <c r="H473" s="46">
        <v>1</v>
      </c>
      <c r="I473" s="42">
        <v>0</v>
      </c>
      <c r="J473" s="40">
        <v>1</v>
      </c>
      <c r="K473" s="45">
        <v>0</v>
      </c>
      <c r="L473" s="46">
        <v>1</v>
      </c>
      <c r="M473" s="50">
        <v>0</v>
      </c>
      <c r="N473" s="36">
        <v>1</v>
      </c>
      <c r="Q473" s="106" t="str">
        <f>Q$5</f>
        <v>если "решка", начисляется 0 баллов</v>
      </c>
    </row>
    <row r="474" spans="1:17">
      <c r="A474" s="18" t="s">
        <v>54</v>
      </c>
      <c r="B474" s="41"/>
      <c r="C474" s="47"/>
      <c r="D474" s="26"/>
      <c r="E474" s="43"/>
      <c r="F474" s="49"/>
      <c r="G474" s="47"/>
      <c r="H474" s="26"/>
      <c r="I474" s="43"/>
      <c r="J474" s="49"/>
      <c r="K474" s="47"/>
      <c r="L474" s="26"/>
      <c r="M474" s="43"/>
      <c r="N474" s="23"/>
      <c r="Q474" s="106" t="str">
        <f>Q$6</f>
        <v>Разбивается на</v>
      </c>
    </row>
    <row r="475" spans="1:17" ht="18.75" thickBot="1">
      <c r="A475" s="18" t="s">
        <v>62</v>
      </c>
      <c r="B475" s="41"/>
      <c r="C475" s="108" t="s">
        <v>110</v>
      </c>
      <c r="D475" s="109" t="s">
        <v>110</v>
      </c>
      <c r="E475" s="110" t="s">
        <v>110</v>
      </c>
      <c r="F475" s="111" t="s">
        <v>110</v>
      </c>
      <c r="G475" s="108" t="s">
        <v>110</v>
      </c>
      <c r="H475" s="109" t="s">
        <v>110</v>
      </c>
      <c r="I475" s="110" t="s">
        <v>110</v>
      </c>
      <c r="J475" s="111" t="s">
        <v>110</v>
      </c>
      <c r="K475" s="108" t="s">
        <v>110</v>
      </c>
      <c r="L475" s="109" t="s">
        <v>110</v>
      </c>
      <c r="M475" s="110" t="s">
        <v>110</v>
      </c>
      <c r="N475" s="112" t="s">
        <v>110</v>
      </c>
      <c r="Q475" s="106" t="str">
        <f>Q$7</f>
        <v>а) 6 выборок по 2 броска в выборке;</v>
      </c>
    </row>
    <row r="476" spans="1:17" ht="18.75" thickTop="1">
      <c r="A476" s="18" t="s">
        <v>75</v>
      </c>
      <c r="B476" s="88" t="s">
        <v>110</v>
      </c>
      <c r="C476" s="120" t="s">
        <v>110</v>
      </c>
      <c r="D476" s="121"/>
      <c r="E476" s="120" t="s">
        <v>110</v>
      </c>
      <c r="F476" s="121"/>
      <c r="G476" s="120" t="s">
        <v>110</v>
      </c>
      <c r="H476" s="121"/>
      <c r="I476" s="120" t="s">
        <v>110</v>
      </c>
      <c r="J476" s="121"/>
      <c r="K476" s="120" t="s">
        <v>110</v>
      </c>
      <c r="L476" s="121"/>
      <c r="M476" s="113" t="s">
        <v>110</v>
      </c>
      <c r="N476" s="61" t="s">
        <v>77</v>
      </c>
      <c r="O476" s="69">
        <f>SUM(C471:N471)/12</f>
        <v>0</v>
      </c>
      <c r="Q476" s="106" t="str">
        <f>Q$8</f>
        <v>б) 3 выборки по 4 броска в выборке.</v>
      </c>
    </row>
    <row r="477" spans="1:17" ht="18.75" thickBot="1">
      <c r="A477" s="18" t="s">
        <v>76</v>
      </c>
      <c r="B477" s="111" t="s">
        <v>110</v>
      </c>
      <c r="C477" s="120" t="s">
        <v>110</v>
      </c>
      <c r="D477" s="121"/>
      <c r="E477" s="120" t="s">
        <v>110</v>
      </c>
      <c r="F477" s="121"/>
      <c r="G477" s="120" t="s">
        <v>110</v>
      </c>
      <c r="H477" s="121"/>
      <c r="I477" s="120" t="s">
        <v>110</v>
      </c>
      <c r="J477" s="121"/>
      <c r="K477" s="120" t="s">
        <v>110</v>
      </c>
      <c r="L477" s="121"/>
      <c r="M477" s="113" t="s">
        <v>110</v>
      </c>
      <c r="N477" s="62" t="s">
        <v>78</v>
      </c>
      <c r="O477" s="70">
        <f>(12/11)*SUMPRODUCT(C471:N471,C471:N471)/12-O476*O476</f>
        <v>0</v>
      </c>
      <c r="Q477" s="106" t="str">
        <f>Q$9</f>
        <v>Составить эмпирические законы</v>
      </c>
    </row>
    <row r="478" spans="1:17" ht="19.5" thickTop="1" thickBot="1">
      <c r="A478" s="20" t="s">
        <v>80</v>
      </c>
      <c r="B478" s="112" t="s">
        <v>110</v>
      </c>
      <c r="C478" s="27"/>
      <c r="D478" s="27"/>
      <c r="E478" s="27"/>
      <c r="F478" s="57" t="s">
        <v>74</v>
      </c>
      <c r="G478" s="58" t="e">
        <f>O477-B477</f>
        <v>#VALUE!</v>
      </c>
      <c r="H478" s="28"/>
      <c r="I478" s="28"/>
      <c r="J478" s="28"/>
      <c r="K478" s="28"/>
      <c r="L478" s="57" t="s">
        <v>81</v>
      </c>
      <c r="M478" s="59" t="e">
        <f>O477-B478</f>
        <v>#VALUE!</v>
      </c>
      <c r="N478" s="60"/>
      <c r="Q478" s="106" t="str">
        <f>Q$10</f>
        <v>распределения для а), б)</v>
      </c>
    </row>
    <row r="479" spans="1:17" ht="19.5" thickTop="1" thickBot="1">
      <c r="A479" s="37" t="s">
        <v>111</v>
      </c>
      <c r="B479" s="103"/>
      <c r="C479" s="132">
        <v>1</v>
      </c>
      <c r="D479" s="132"/>
      <c r="E479" s="133">
        <v>2</v>
      </c>
      <c r="F479" s="134"/>
      <c r="G479" s="133">
        <v>3</v>
      </c>
      <c r="H479" s="134"/>
      <c r="I479" s="115"/>
      <c r="J479" s="122" t="s">
        <v>84</v>
      </c>
      <c r="K479" s="123"/>
      <c r="L479" s="103">
        <v>0</v>
      </c>
      <c r="M479" s="63">
        <v>1</v>
      </c>
      <c r="N479" s="103"/>
      <c r="Q479" s="106" t="str">
        <f>Q$11</f>
        <v>Сравнить с теоретическими.</v>
      </c>
    </row>
    <row r="480" spans="1:17" ht="18.75" thickBot="1">
      <c r="A480" s="19" t="s">
        <v>63</v>
      </c>
      <c r="B480" s="51"/>
      <c r="C480" s="45">
        <v>0</v>
      </c>
      <c r="D480" s="46">
        <v>1</v>
      </c>
      <c r="E480" s="42">
        <v>0</v>
      </c>
      <c r="F480" s="40">
        <v>1</v>
      </c>
      <c r="G480" s="45">
        <v>0</v>
      </c>
      <c r="H480" s="46">
        <v>1</v>
      </c>
      <c r="I480" s="31"/>
      <c r="J480" s="116" t="s">
        <v>85</v>
      </c>
      <c r="K480" s="117"/>
      <c r="L480" s="64">
        <f>IF(O471&lt;1,0,12-SUM(C471:N471))</f>
        <v>0</v>
      </c>
      <c r="M480" s="42">
        <f>IF(O471&lt;1,0,SUM(C471:N471))</f>
        <v>0</v>
      </c>
      <c r="N480" s="24"/>
      <c r="Q480" s="106" t="str">
        <f>Q$12</f>
        <v>Сравнить M[X] и D[X] с выборочными</v>
      </c>
    </row>
    <row r="481" spans="1:17" ht="19.5" thickTop="1" thickBot="1">
      <c r="A481" s="18" t="s">
        <v>64</v>
      </c>
      <c r="B481" s="41"/>
      <c r="C481" s="47"/>
      <c r="D481" s="26"/>
      <c r="E481" s="43"/>
      <c r="F481" s="49"/>
      <c r="G481" s="52"/>
      <c r="H481" s="26"/>
      <c r="I481" s="31"/>
      <c r="J481" s="118" t="s">
        <v>112</v>
      </c>
      <c r="K481" s="119"/>
      <c r="L481" s="114">
        <f>IF(O471&lt;1,0,L480/12)</f>
        <v>0</v>
      </c>
      <c r="M481" s="114">
        <f>IF(O471&lt;1,0,M480/12)</f>
        <v>0</v>
      </c>
      <c r="N481" s="22"/>
      <c r="Q481" s="106" t="str">
        <f>Q$13</f>
        <v>для  а), б)</v>
      </c>
    </row>
    <row r="482" spans="1:17" ht="19.5" thickTop="1" thickBot="1">
      <c r="A482" s="18" t="s">
        <v>65</v>
      </c>
      <c r="B482" s="66"/>
      <c r="C482" s="108" t="s">
        <v>110</v>
      </c>
      <c r="D482" s="109" t="s">
        <v>110</v>
      </c>
      <c r="E482" s="110" t="s">
        <v>110</v>
      </c>
      <c r="F482" s="111" t="s">
        <v>110</v>
      </c>
      <c r="G482" s="108" t="s">
        <v>110</v>
      </c>
      <c r="H482" s="109" t="s">
        <v>110</v>
      </c>
      <c r="I482" s="42"/>
      <c r="J482" s="24"/>
      <c r="K482" s="24"/>
      <c r="L482" s="24"/>
      <c r="M482" s="21"/>
      <c r="N482" s="28"/>
      <c r="Q482" s="106" t="str">
        <f>Q$14</f>
        <v>Разбивается на</v>
      </c>
    </row>
    <row r="483" spans="1:17" ht="18.75" thickTop="1">
      <c r="A483" s="18" t="s">
        <v>93</v>
      </c>
      <c r="B483" s="88" t="s">
        <v>110</v>
      </c>
      <c r="C483" s="120" t="s">
        <v>110</v>
      </c>
      <c r="D483" s="121"/>
      <c r="E483" s="120" t="s">
        <v>110</v>
      </c>
      <c r="F483" s="121"/>
      <c r="G483" s="120" t="s">
        <v>110</v>
      </c>
      <c r="H483" s="121"/>
      <c r="I483" s="25"/>
      <c r="J483" s="21"/>
      <c r="K483" s="21"/>
      <c r="L483" s="21"/>
      <c r="M483" s="30"/>
      <c r="N483" s="61" t="s">
        <v>77</v>
      </c>
      <c r="O483" s="69">
        <f>SUM(C471:N471)/12</f>
        <v>0</v>
      </c>
      <c r="Q483" s="106" t="str">
        <f>Q$15</f>
        <v>а) 6 серий по 2 броска;</v>
      </c>
    </row>
    <row r="484" spans="1:17" ht="18.75" thickBot="1">
      <c r="A484" s="18" t="s">
        <v>94</v>
      </c>
      <c r="B484" s="111" t="s">
        <v>110</v>
      </c>
      <c r="C484" s="120" t="s">
        <v>110</v>
      </c>
      <c r="D484" s="121"/>
      <c r="E484" s="120" t="s">
        <v>110</v>
      </c>
      <c r="F484" s="121"/>
      <c r="G484" s="120" t="s">
        <v>110</v>
      </c>
      <c r="H484" s="121"/>
      <c r="I484" s="25"/>
      <c r="J484" s="21"/>
      <c r="K484" s="21"/>
      <c r="L484" s="21"/>
      <c r="M484" s="30"/>
      <c r="N484" s="62" t="s">
        <v>78</v>
      </c>
      <c r="O484" s="70">
        <f>(12/11)*SUMPRODUCT(C471:N471,C471:N471)/12-O476*O476</f>
        <v>0</v>
      </c>
      <c r="Q484" s="106" t="str">
        <f>Q$16</f>
        <v>б) 3 серии по 4 броска;</v>
      </c>
    </row>
    <row r="485" spans="1:17" ht="18.75" thickTop="1">
      <c r="A485" s="65" t="s">
        <v>83</v>
      </c>
      <c r="B485" s="112" t="s">
        <v>110</v>
      </c>
      <c r="C485" s="44"/>
      <c r="D485" s="22"/>
      <c r="E485" s="22"/>
      <c r="F485" s="54" t="s">
        <v>79</v>
      </c>
      <c r="G485" s="55" t="e">
        <f>O484-B484</f>
        <v>#VALUE!</v>
      </c>
      <c r="H485" s="21"/>
      <c r="I485" s="21"/>
      <c r="J485" s="21"/>
      <c r="K485" s="21"/>
      <c r="L485" s="54" t="s">
        <v>82</v>
      </c>
      <c r="M485" s="55" t="e">
        <f>O484-B485</f>
        <v>#VALUE!</v>
      </c>
      <c r="N485" s="36"/>
      <c r="Q485" s="102" t="str">
        <f>Q$17</f>
        <v>См. Образец</v>
      </c>
    </row>
    <row r="487" spans="1:17" ht="18.75">
      <c r="A487" s="5">
        <f>'Название и список группы'!A28</f>
        <v>27</v>
      </c>
      <c r="B487" s="5"/>
      <c r="C487" s="135">
        <f>'Название и список группы'!B28</f>
        <v>0</v>
      </c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</row>
    <row r="488" spans="1:17" ht="18.75" thickBot="1">
      <c r="A488" s="145" t="s">
        <v>50</v>
      </c>
      <c r="B488" s="146"/>
      <c r="C488" s="17">
        <v>1</v>
      </c>
      <c r="D488" s="15">
        <v>2</v>
      </c>
      <c r="E488" s="15">
        <v>3</v>
      </c>
      <c r="F488" s="15">
        <v>4</v>
      </c>
      <c r="G488" s="15">
        <v>5</v>
      </c>
      <c r="H488" s="15">
        <v>6</v>
      </c>
      <c r="I488" s="15">
        <v>7</v>
      </c>
      <c r="J488" s="15">
        <v>8</v>
      </c>
      <c r="K488" s="15">
        <v>9</v>
      </c>
      <c r="L488" s="15">
        <v>10</v>
      </c>
      <c r="M488" s="15">
        <v>11</v>
      </c>
      <c r="N488" s="15">
        <v>12</v>
      </c>
      <c r="O488" s="3" t="s">
        <v>1</v>
      </c>
      <c r="Q488" s="4" t="str">
        <f>Q$2</f>
        <v>Выполняется 12 бросков монеты</v>
      </c>
    </row>
    <row r="489" spans="1:17" ht="19.5" thickTop="1" thickBot="1">
      <c r="A489" s="147" t="s">
        <v>53</v>
      </c>
      <c r="B489" s="148"/>
      <c r="C489" s="32"/>
      <c r="D489" s="33"/>
      <c r="E489" s="33"/>
      <c r="F489" s="33"/>
      <c r="G489" s="33"/>
      <c r="H489" s="33"/>
      <c r="I489" s="33"/>
      <c r="J489" s="33"/>
      <c r="K489" s="33"/>
      <c r="L489" s="33"/>
      <c r="M489" s="34"/>
      <c r="N489" s="35"/>
      <c r="O489" s="68">
        <f>IF(SUM(C489:N489)&gt;0,1,10^(-5))</f>
        <v>1.0000000000000001E-5</v>
      </c>
      <c r="Q489" s="106" t="str">
        <f>Q$3</f>
        <v>Генеральная совокупность состоит из бросков.</v>
      </c>
    </row>
    <row r="490" spans="1:17" ht="19.5" thickTop="1" thickBot="1">
      <c r="A490" s="37" t="s">
        <v>113</v>
      </c>
      <c r="B490" s="38"/>
      <c r="C490" s="140">
        <v>1</v>
      </c>
      <c r="D490" s="140"/>
      <c r="E490" s="141">
        <v>2</v>
      </c>
      <c r="F490" s="142"/>
      <c r="G490" s="141">
        <v>3</v>
      </c>
      <c r="H490" s="142"/>
      <c r="I490" s="141">
        <v>4</v>
      </c>
      <c r="J490" s="142"/>
      <c r="K490" s="141">
        <v>5</v>
      </c>
      <c r="L490" s="142"/>
      <c r="M490" s="143">
        <v>6</v>
      </c>
      <c r="N490" s="144"/>
      <c r="Q490" s="106" t="str">
        <f>Q$4</f>
        <v>Если выпадает орел, начисляется 1 балл,</v>
      </c>
    </row>
    <row r="491" spans="1:17">
      <c r="A491" s="19" t="s">
        <v>55</v>
      </c>
      <c r="B491" s="40"/>
      <c r="C491" s="45">
        <v>0</v>
      </c>
      <c r="D491" s="46">
        <v>1</v>
      </c>
      <c r="E491" s="42">
        <v>0</v>
      </c>
      <c r="F491" s="40">
        <v>1</v>
      </c>
      <c r="G491" s="45">
        <v>0</v>
      </c>
      <c r="H491" s="46">
        <v>1</v>
      </c>
      <c r="I491" s="42">
        <v>0</v>
      </c>
      <c r="J491" s="40">
        <v>1</v>
      </c>
      <c r="K491" s="45">
        <v>0</v>
      </c>
      <c r="L491" s="46">
        <v>1</v>
      </c>
      <c r="M491" s="50">
        <v>0</v>
      </c>
      <c r="N491" s="36">
        <v>1</v>
      </c>
      <c r="Q491" s="106" t="str">
        <f>Q$5</f>
        <v>если "решка", начисляется 0 баллов</v>
      </c>
    </row>
    <row r="492" spans="1:17">
      <c r="A492" s="18" t="s">
        <v>54</v>
      </c>
      <c r="B492" s="41"/>
      <c r="C492" s="47"/>
      <c r="D492" s="26"/>
      <c r="E492" s="43"/>
      <c r="F492" s="49"/>
      <c r="G492" s="47"/>
      <c r="H492" s="26"/>
      <c r="I492" s="43"/>
      <c r="J492" s="49"/>
      <c r="K492" s="47"/>
      <c r="L492" s="26"/>
      <c r="M492" s="43"/>
      <c r="N492" s="23"/>
      <c r="Q492" s="106" t="str">
        <f>Q$6</f>
        <v>Разбивается на</v>
      </c>
    </row>
    <row r="493" spans="1:17" ht="18.75" thickBot="1">
      <c r="A493" s="18" t="s">
        <v>62</v>
      </c>
      <c r="B493" s="41"/>
      <c r="C493" s="108" t="s">
        <v>110</v>
      </c>
      <c r="D493" s="109" t="s">
        <v>110</v>
      </c>
      <c r="E493" s="110" t="s">
        <v>110</v>
      </c>
      <c r="F493" s="111" t="s">
        <v>110</v>
      </c>
      <c r="G493" s="108" t="s">
        <v>110</v>
      </c>
      <c r="H493" s="109" t="s">
        <v>110</v>
      </c>
      <c r="I493" s="110" t="s">
        <v>110</v>
      </c>
      <c r="J493" s="111" t="s">
        <v>110</v>
      </c>
      <c r="K493" s="108" t="s">
        <v>110</v>
      </c>
      <c r="L493" s="109" t="s">
        <v>110</v>
      </c>
      <c r="M493" s="110" t="s">
        <v>110</v>
      </c>
      <c r="N493" s="112" t="s">
        <v>110</v>
      </c>
      <c r="Q493" s="106" t="str">
        <f>Q$7</f>
        <v>а) 6 выборок по 2 броска в выборке;</v>
      </c>
    </row>
    <row r="494" spans="1:17" ht="18.75" thickTop="1">
      <c r="A494" s="18" t="s">
        <v>75</v>
      </c>
      <c r="B494" s="88" t="s">
        <v>110</v>
      </c>
      <c r="C494" s="120" t="s">
        <v>110</v>
      </c>
      <c r="D494" s="121"/>
      <c r="E494" s="120" t="s">
        <v>110</v>
      </c>
      <c r="F494" s="121"/>
      <c r="G494" s="120" t="s">
        <v>110</v>
      </c>
      <c r="H494" s="121"/>
      <c r="I494" s="120" t="s">
        <v>110</v>
      </c>
      <c r="J494" s="121"/>
      <c r="K494" s="120" t="s">
        <v>110</v>
      </c>
      <c r="L494" s="121"/>
      <c r="M494" s="113" t="s">
        <v>110</v>
      </c>
      <c r="N494" s="61" t="s">
        <v>77</v>
      </c>
      <c r="O494" s="69">
        <f>SUM(C489:N489)/12</f>
        <v>0</v>
      </c>
      <c r="Q494" s="106" t="str">
        <f>Q$8</f>
        <v>б) 3 выборки по 4 броска в выборке.</v>
      </c>
    </row>
    <row r="495" spans="1:17" ht="18.75" thickBot="1">
      <c r="A495" s="18" t="s">
        <v>76</v>
      </c>
      <c r="B495" s="111" t="s">
        <v>110</v>
      </c>
      <c r="C495" s="120" t="s">
        <v>110</v>
      </c>
      <c r="D495" s="121"/>
      <c r="E495" s="120" t="s">
        <v>110</v>
      </c>
      <c r="F495" s="121"/>
      <c r="G495" s="120" t="s">
        <v>110</v>
      </c>
      <c r="H495" s="121"/>
      <c r="I495" s="120" t="s">
        <v>110</v>
      </c>
      <c r="J495" s="121"/>
      <c r="K495" s="120" t="s">
        <v>110</v>
      </c>
      <c r="L495" s="121"/>
      <c r="M495" s="113" t="s">
        <v>110</v>
      </c>
      <c r="N495" s="62" t="s">
        <v>78</v>
      </c>
      <c r="O495" s="70">
        <f>(12/11)*SUMPRODUCT(C489:N489,C489:N489)/12-O494*O494</f>
        <v>0</v>
      </c>
      <c r="Q495" s="106" t="str">
        <f>Q$9</f>
        <v>Составить эмпирические законы</v>
      </c>
    </row>
    <row r="496" spans="1:17" ht="19.5" thickTop="1" thickBot="1">
      <c r="A496" s="20" t="s">
        <v>80</v>
      </c>
      <c r="B496" s="112" t="s">
        <v>110</v>
      </c>
      <c r="C496" s="27"/>
      <c r="D496" s="27"/>
      <c r="E496" s="27"/>
      <c r="F496" s="57" t="s">
        <v>74</v>
      </c>
      <c r="G496" s="58" t="e">
        <f>O495-B495</f>
        <v>#VALUE!</v>
      </c>
      <c r="H496" s="28"/>
      <c r="I496" s="28"/>
      <c r="J496" s="28"/>
      <c r="K496" s="28"/>
      <c r="L496" s="57" t="s">
        <v>81</v>
      </c>
      <c r="M496" s="59" t="e">
        <f>O495-B496</f>
        <v>#VALUE!</v>
      </c>
      <c r="N496" s="60"/>
      <c r="Q496" s="106" t="str">
        <f>Q$10</f>
        <v>распределения для а), б)</v>
      </c>
    </row>
    <row r="497" spans="1:17" ht="19.5" thickTop="1" thickBot="1">
      <c r="A497" s="37" t="s">
        <v>111</v>
      </c>
      <c r="B497" s="103"/>
      <c r="C497" s="132">
        <v>1</v>
      </c>
      <c r="D497" s="132"/>
      <c r="E497" s="133">
        <v>2</v>
      </c>
      <c r="F497" s="134"/>
      <c r="G497" s="133">
        <v>3</v>
      </c>
      <c r="H497" s="134"/>
      <c r="I497" s="115"/>
      <c r="J497" s="122" t="s">
        <v>84</v>
      </c>
      <c r="K497" s="123"/>
      <c r="L497" s="103">
        <v>0</v>
      </c>
      <c r="M497" s="63">
        <v>1</v>
      </c>
      <c r="N497" s="103"/>
      <c r="Q497" s="106" t="str">
        <f>Q$11</f>
        <v>Сравнить с теоретическими.</v>
      </c>
    </row>
    <row r="498" spans="1:17" ht="18.75" thickBot="1">
      <c r="A498" s="19" t="s">
        <v>63</v>
      </c>
      <c r="B498" s="51"/>
      <c r="C498" s="45">
        <v>0</v>
      </c>
      <c r="D498" s="46">
        <v>1</v>
      </c>
      <c r="E498" s="42">
        <v>0</v>
      </c>
      <c r="F498" s="40">
        <v>1</v>
      </c>
      <c r="G498" s="45">
        <v>0</v>
      </c>
      <c r="H498" s="46">
        <v>1</v>
      </c>
      <c r="I498" s="31"/>
      <c r="J498" s="116" t="s">
        <v>85</v>
      </c>
      <c r="K498" s="117"/>
      <c r="L498" s="64">
        <f>IF(O489&lt;1,0,12-SUM(C489:N489))</f>
        <v>0</v>
      </c>
      <c r="M498" s="42">
        <f>IF(O489&lt;1,0,SUM(C489:N489))</f>
        <v>0</v>
      </c>
      <c r="N498" s="24"/>
      <c r="Q498" s="106" t="str">
        <f>Q$12</f>
        <v>Сравнить M[X] и D[X] с выборочными</v>
      </c>
    </row>
    <row r="499" spans="1:17" ht="19.5" thickTop="1" thickBot="1">
      <c r="A499" s="18" t="s">
        <v>64</v>
      </c>
      <c r="B499" s="41"/>
      <c r="C499" s="47"/>
      <c r="D499" s="26"/>
      <c r="E499" s="43"/>
      <c r="F499" s="49"/>
      <c r="G499" s="52"/>
      <c r="H499" s="26"/>
      <c r="I499" s="31"/>
      <c r="J499" s="118" t="s">
        <v>112</v>
      </c>
      <c r="K499" s="119"/>
      <c r="L499" s="114">
        <f>IF(O489&lt;1,0,L498/12)</f>
        <v>0</v>
      </c>
      <c r="M499" s="114">
        <f>IF(O489&lt;1,0,M498/12)</f>
        <v>0</v>
      </c>
      <c r="N499" s="22"/>
      <c r="Q499" s="106" t="str">
        <f>Q$13</f>
        <v>для  а), б)</v>
      </c>
    </row>
    <row r="500" spans="1:17" ht="19.5" thickTop="1" thickBot="1">
      <c r="A500" s="18" t="s">
        <v>65</v>
      </c>
      <c r="B500" s="66"/>
      <c r="C500" s="108" t="s">
        <v>110</v>
      </c>
      <c r="D500" s="109" t="s">
        <v>110</v>
      </c>
      <c r="E500" s="110" t="s">
        <v>110</v>
      </c>
      <c r="F500" s="111" t="s">
        <v>110</v>
      </c>
      <c r="G500" s="108" t="s">
        <v>110</v>
      </c>
      <c r="H500" s="109" t="s">
        <v>110</v>
      </c>
      <c r="I500" s="42"/>
      <c r="J500" s="24"/>
      <c r="K500" s="24"/>
      <c r="L500" s="24"/>
      <c r="M500" s="21"/>
      <c r="N500" s="28"/>
      <c r="Q500" s="106" t="str">
        <f>Q$14</f>
        <v>Разбивается на</v>
      </c>
    </row>
    <row r="501" spans="1:17" ht="18.75" thickTop="1">
      <c r="A501" s="18" t="s">
        <v>93</v>
      </c>
      <c r="B501" s="88" t="s">
        <v>110</v>
      </c>
      <c r="C501" s="120" t="s">
        <v>110</v>
      </c>
      <c r="D501" s="121"/>
      <c r="E501" s="120" t="s">
        <v>110</v>
      </c>
      <c r="F501" s="121"/>
      <c r="G501" s="120" t="s">
        <v>110</v>
      </c>
      <c r="H501" s="121"/>
      <c r="I501" s="25"/>
      <c r="J501" s="21"/>
      <c r="K501" s="21"/>
      <c r="L501" s="21"/>
      <c r="M501" s="30"/>
      <c r="N501" s="61" t="s">
        <v>77</v>
      </c>
      <c r="O501" s="69">
        <f>SUM(C489:N489)/12</f>
        <v>0</v>
      </c>
      <c r="Q501" s="106" t="str">
        <f>Q$15</f>
        <v>а) 6 серий по 2 броска;</v>
      </c>
    </row>
    <row r="502" spans="1:17" ht="18.75" thickBot="1">
      <c r="A502" s="18" t="s">
        <v>94</v>
      </c>
      <c r="B502" s="111" t="s">
        <v>110</v>
      </c>
      <c r="C502" s="120" t="s">
        <v>110</v>
      </c>
      <c r="D502" s="121"/>
      <c r="E502" s="120" t="s">
        <v>110</v>
      </c>
      <c r="F502" s="121"/>
      <c r="G502" s="120" t="s">
        <v>110</v>
      </c>
      <c r="H502" s="121"/>
      <c r="I502" s="25"/>
      <c r="J502" s="21"/>
      <c r="K502" s="21"/>
      <c r="L502" s="21"/>
      <c r="M502" s="30"/>
      <c r="N502" s="62" t="s">
        <v>78</v>
      </c>
      <c r="O502" s="70">
        <f>(12/11)*SUMPRODUCT(C489:N489,C489:N489)/12-O494*O494</f>
        <v>0</v>
      </c>
      <c r="Q502" s="106" t="str">
        <f>Q$16</f>
        <v>б) 3 серии по 4 броска;</v>
      </c>
    </row>
    <row r="503" spans="1:17" ht="18.75" thickTop="1">
      <c r="A503" s="65" t="s">
        <v>83</v>
      </c>
      <c r="B503" s="112" t="s">
        <v>110</v>
      </c>
      <c r="C503" s="44"/>
      <c r="D503" s="22"/>
      <c r="E503" s="22"/>
      <c r="F503" s="54" t="s">
        <v>79</v>
      </c>
      <c r="G503" s="55" t="e">
        <f>O502-B502</f>
        <v>#VALUE!</v>
      </c>
      <c r="H503" s="21"/>
      <c r="I503" s="21"/>
      <c r="J503" s="21"/>
      <c r="K503" s="21"/>
      <c r="L503" s="54" t="s">
        <v>82</v>
      </c>
      <c r="M503" s="55" t="e">
        <f>O502-B503</f>
        <v>#VALUE!</v>
      </c>
      <c r="N503" s="36"/>
      <c r="Q503" s="102" t="str">
        <f>Q$17</f>
        <v>См. Образец</v>
      </c>
    </row>
    <row r="505" spans="1:17" ht="18.75">
      <c r="A505" s="5">
        <f>'Название и список группы'!A29</f>
        <v>28</v>
      </c>
      <c r="B505" s="5"/>
      <c r="C505" s="135">
        <f>'Название и список группы'!B29</f>
        <v>0</v>
      </c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</row>
    <row r="506" spans="1:17" ht="18.75" thickBot="1">
      <c r="A506" s="145" t="s">
        <v>50</v>
      </c>
      <c r="B506" s="146"/>
      <c r="C506" s="17">
        <v>1</v>
      </c>
      <c r="D506" s="15">
        <v>2</v>
      </c>
      <c r="E506" s="15">
        <v>3</v>
      </c>
      <c r="F506" s="15">
        <v>4</v>
      </c>
      <c r="G506" s="15">
        <v>5</v>
      </c>
      <c r="H506" s="15">
        <v>6</v>
      </c>
      <c r="I506" s="15">
        <v>7</v>
      </c>
      <c r="J506" s="15">
        <v>8</v>
      </c>
      <c r="K506" s="15">
        <v>9</v>
      </c>
      <c r="L506" s="15">
        <v>10</v>
      </c>
      <c r="M506" s="15">
        <v>11</v>
      </c>
      <c r="N506" s="15">
        <v>12</v>
      </c>
      <c r="O506" s="3" t="s">
        <v>1</v>
      </c>
      <c r="Q506" s="4" t="str">
        <f>Q$2</f>
        <v>Выполняется 12 бросков монеты</v>
      </c>
    </row>
    <row r="507" spans="1:17" ht="19.5" thickTop="1" thickBot="1">
      <c r="A507" s="147" t="s">
        <v>53</v>
      </c>
      <c r="B507" s="148"/>
      <c r="C507" s="32"/>
      <c r="D507" s="33"/>
      <c r="E507" s="33"/>
      <c r="F507" s="33"/>
      <c r="G507" s="33"/>
      <c r="H507" s="33"/>
      <c r="I507" s="33"/>
      <c r="J507" s="33"/>
      <c r="K507" s="33"/>
      <c r="L507" s="33"/>
      <c r="M507" s="34"/>
      <c r="N507" s="35"/>
      <c r="O507" s="68">
        <f>IF(SUM(C507:N507)&gt;0,1,10^(-5))</f>
        <v>1.0000000000000001E-5</v>
      </c>
      <c r="Q507" s="106" t="str">
        <f>Q$3</f>
        <v>Генеральная совокупность состоит из бросков.</v>
      </c>
    </row>
    <row r="508" spans="1:17" ht="19.5" thickTop="1" thickBot="1">
      <c r="A508" s="37" t="s">
        <v>113</v>
      </c>
      <c r="B508" s="38"/>
      <c r="C508" s="140">
        <v>1</v>
      </c>
      <c r="D508" s="140"/>
      <c r="E508" s="141">
        <v>2</v>
      </c>
      <c r="F508" s="142"/>
      <c r="G508" s="141">
        <v>3</v>
      </c>
      <c r="H508" s="142"/>
      <c r="I508" s="141">
        <v>4</v>
      </c>
      <c r="J508" s="142"/>
      <c r="K508" s="141">
        <v>5</v>
      </c>
      <c r="L508" s="142"/>
      <c r="M508" s="143">
        <v>6</v>
      </c>
      <c r="N508" s="144"/>
      <c r="Q508" s="106" t="str">
        <f>Q$4</f>
        <v>Если выпадает орел, начисляется 1 балл,</v>
      </c>
    </row>
    <row r="509" spans="1:17">
      <c r="A509" s="19" t="s">
        <v>55</v>
      </c>
      <c r="B509" s="40"/>
      <c r="C509" s="45">
        <v>0</v>
      </c>
      <c r="D509" s="46">
        <v>1</v>
      </c>
      <c r="E509" s="42">
        <v>0</v>
      </c>
      <c r="F509" s="40">
        <v>1</v>
      </c>
      <c r="G509" s="45">
        <v>0</v>
      </c>
      <c r="H509" s="46">
        <v>1</v>
      </c>
      <c r="I509" s="42">
        <v>0</v>
      </c>
      <c r="J509" s="40">
        <v>1</v>
      </c>
      <c r="K509" s="45">
        <v>0</v>
      </c>
      <c r="L509" s="46">
        <v>1</v>
      </c>
      <c r="M509" s="50">
        <v>0</v>
      </c>
      <c r="N509" s="36">
        <v>1</v>
      </c>
      <c r="Q509" s="106" t="str">
        <f>Q$5</f>
        <v>если "решка", начисляется 0 баллов</v>
      </c>
    </row>
    <row r="510" spans="1:17">
      <c r="A510" s="18" t="s">
        <v>54</v>
      </c>
      <c r="B510" s="41"/>
      <c r="C510" s="47"/>
      <c r="D510" s="26"/>
      <c r="E510" s="43"/>
      <c r="F510" s="49"/>
      <c r="G510" s="47"/>
      <c r="H510" s="26"/>
      <c r="I510" s="43"/>
      <c r="J510" s="49"/>
      <c r="K510" s="47"/>
      <c r="L510" s="26"/>
      <c r="M510" s="43"/>
      <c r="N510" s="23"/>
      <c r="Q510" s="106" t="str">
        <f>Q$6</f>
        <v>Разбивается на</v>
      </c>
    </row>
    <row r="511" spans="1:17" ht="18.75" thickBot="1">
      <c r="A511" s="18" t="s">
        <v>62</v>
      </c>
      <c r="B511" s="41"/>
      <c r="C511" s="108" t="s">
        <v>110</v>
      </c>
      <c r="D511" s="109" t="s">
        <v>110</v>
      </c>
      <c r="E511" s="110" t="s">
        <v>110</v>
      </c>
      <c r="F511" s="111" t="s">
        <v>110</v>
      </c>
      <c r="G511" s="108" t="s">
        <v>110</v>
      </c>
      <c r="H511" s="109" t="s">
        <v>110</v>
      </c>
      <c r="I511" s="110" t="s">
        <v>110</v>
      </c>
      <c r="J511" s="111" t="s">
        <v>110</v>
      </c>
      <c r="K511" s="108" t="s">
        <v>110</v>
      </c>
      <c r="L511" s="109" t="s">
        <v>110</v>
      </c>
      <c r="M511" s="110" t="s">
        <v>110</v>
      </c>
      <c r="N511" s="112" t="s">
        <v>110</v>
      </c>
      <c r="Q511" s="106" t="str">
        <f>Q$7</f>
        <v>а) 6 выборок по 2 броска в выборке;</v>
      </c>
    </row>
    <row r="512" spans="1:17" ht="18.75" thickTop="1">
      <c r="A512" s="18" t="s">
        <v>75</v>
      </c>
      <c r="B512" s="88" t="s">
        <v>110</v>
      </c>
      <c r="C512" s="120" t="s">
        <v>110</v>
      </c>
      <c r="D512" s="121"/>
      <c r="E512" s="120" t="s">
        <v>110</v>
      </c>
      <c r="F512" s="121"/>
      <c r="G512" s="120" t="s">
        <v>110</v>
      </c>
      <c r="H512" s="121"/>
      <c r="I512" s="120" t="s">
        <v>110</v>
      </c>
      <c r="J512" s="121"/>
      <c r="K512" s="120" t="s">
        <v>110</v>
      </c>
      <c r="L512" s="121"/>
      <c r="M512" s="113" t="s">
        <v>110</v>
      </c>
      <c r="N512" s="61" t="s">
        <v>77</v>
      </c>
      <c r="O512" s="69">
        <f>SUM(C507:N507)/12</f>
        <v>0</v>
      </c>
      <c r="Q512" s="106" t="str">
        <f>Q$8</f>
        <v>б) 3 выборки по 4 броска в выборке.</v>
      </c>
    </row>
    <row r="513" spans="1:17" ht="18.75" thickBot="1">
      <c r="A513" s="18" t="s">
        <v>76</v>
      </c>
      <c r="B513" s="111" t="s">
        <v>110</v>
      </c>
      <c r="C513" s="120" t="s">
        <v>110</v>
      </c>
      <c r="D513" s="121"/>
      <c r="E513" s="120" t="s">
        <v>110</v>
      </c>
      <c r="F513" s="121"/>
      <c r="G513" s="120" t="s">
        <v>110</v>
      </c>
      <c r="H513" s="121"/>
      <c r="I513" s="120" t="s">
        <v>110</v>
      </c>
      <c r="J513" s="121"/>
      <c r="K513" s="120" t="s">
        <v>110</v>
      </c>
      <c r="L513" s="121"/>
      <c r="M513" s="113" t="s">
        <v>110</v>
      </c>
      <c r="N513" s="62" t="s">
        <v>78</v>
      </c>
      <c r="O513" s="70">
        <f>(12/11)*SUMPRODUCT(C507:N507,C507:N507)/12-O512*O512</f>
        <v>0</v>
      </c>
      <c r="Q513" s="106" t="str">
        <f>Q$9</f>
        <v>Составить эмпирические законы</v>
      </c>
    </row>
    <row r="514" spans="1:17" ht="19.5" thickTop="1" thickBot="1">
      <c r="A514" s="20" t="s">
        <v>80</v>
      </c>
      <c r="B514" s="112" t="s">
        <v>110</v>
      </c>
      <c r="C514" s="27"/>
      <c r="D514" s="27"/>
      <c r="E514" s="27"/>
      <c r="F514" s="57" t="s">
        <v>74</v>
      </c>
      <c r="G514" s="58" t="e">
        <f>O513-B513</f>
        <v>#VALUE!</v>
      </c>
      <c r="H514" s="28"/>
      <c r="I514" s="28"/>
      <c r="J514" s="28"/>
      <c r="K514" s="28"/>
      <c r="L514" s="57" t="s">
        <v>81</v>
      </c>
      <c r="M514" s="59" t="e">
        <f>O513-B514</f>
        <v>#VALUE!</v>
      </c>
      <c r="N514" s="60"/>
      <c r="Q514" s="106" t="str">
        <f>Q$10</f>
        <v>распределения для а), б)</v>
      </c>
    </row>
    <row r="515" spans="1:17" ht="19.5" thickTop="1" thickBot="1">
      <c r="A515" s="37" t="s">
        <v>111</v>
      </c>
      <c r="B515" s="103"/>
      <c r="C515" s="132">
        <v>1</v>
      </c>
      <c r="D515" s="132"/>
      <c r="E515" s="133">
        <v>2</v>
      </c>
      <c r="F515" s="134"/>
      <c r="G515" s="133">
        <v>3</v>
      </c>
      <c r="H515" s="134"/>
      <c r="I515" s="115"/>
      <c r="J515" s="122" t="s">
        <v>84</v>
      </c>
      <c r="K515" s="123"/>
      <c r="L515" s="103">
        <v>0</v>
      </c>
      <c r="M515" s="63">
        <v>1</v>
      </c>
      <c r="N515" s="103"/>
      <c r="Q515" s="106" t="str">
        <f>Q$11</f>
        <v>Сравнить с теоретическими.</v>
      </c>
    </row>
    <row r="516" spans="1:17" ht="18.75" thickBot="1">
      <c r="A516" s="19" t="s">
        <v>63</v>
      </c>
      <c r="B516" s="51"/>
      <c r="C516" s="45">
        <v>0</v>
      </c>
      <c r="D516" s="46">
        <v>1</v>
      </c>
      <c r="E516" s="42">
        <v>0</v>
      </c>
      <c r="F516" s="40">
        <v>1</v>
      </c>
      <c r="G516" s="45">
        <v>0</v>
      </c>
      <c r="H516" s="46">
        <v>1</v>
      </c>
      <c r="I516" s="31"/>
      <c r="J516" s="116" t="s">
        <v>85</v>
      </c>
      <c r="K516" s="117"/>
      <c r="L516" s="64">
        <f>IF(O507&lt;1,0,12-SUM(C507:N507))</f>
        <v>0</v>
      </c>
      <c r="M516" s="42">
        <f>IF(O507&lt;1,0,SUM(C507:N507))</f>
        <v>0</v>
      </c>
      <c r="N516" s="24"/>
      <c r="Q516" s="106" t="str">
        <f>Q$12</f>
        <v>Сравнить M[X] и D[X] с выборочными</v>
      </c>
    </row>
    <row r="517" spans="1:17" ht="19.5" thickTop="1" thickBot="1">
      <c r="A517" s="18" t="s">
        <v>64</v>
      </c>
      <c r="B517" s="41"/>
      <c r="C517" s="47"/>
      <c r="D517" s="26"/>
      <c r="E517" s="43"/>
      <c r="F517" s="49"/>
      <c r="G517" s="52"/>
      <c r="H517" s="26"/>
      <c r="I517" s="31"/>
      <c r="J517" s="118" t="s">
        <v>112</v>
      </c>
      <c r="K517" s="119"/>
      <c r="L517" s="114">
        <f>IF(O507&lt;1,0,L516/12)</f>
        <v>0</v>
      </c>
      <c r="M517" s="114">
        <f>IF(O507&lt;1,0,M516/12)</f>
        <v>0</v>
      </c>
      <c r="N517" s="22"/>
      <c r="Q517" s="106" t="str">
        <f>Q$13</f>
        <v>для  а), б)</v>
      </c>
    </row>
    <row r="518" spans="1:17" ht="19.5" thickTop="1" thickBot="1">
      <c r="A518" s="18" t="s">
        <v>65</v>
      </c>
      <c r="B518" s="66"/>
      <c r="C518" s="108" t="s">
        <v>110</v>
      </c>
      <c r="D518" s="109" t="s">
        <v>110</v>
      </c>
      <c r="E518" s="110" t="s">
        <v>110</v>
      </c>
      <c r="F518" s="111" t="s">
        <v>110</v>
      </c>
      <c r="G518" s="108" t="s">
        <v>110</v>
      </c>
      <c r="H518" s="109" t="s">
        <v>110</v>
      </c>
      <c r="I518" s="42"/>
      <c r="J518" s="24"/>
      <c r="K518" s="24"/>
      <c r="L518" s="24"/>
      <c r="M518" s="21"/>
      <c r="N518" s="28"/>
      <c r="Q518" s="106" t="str">
        <f>Q$14</f>
        <v>Разбивается на</v>
      </c>
    </row>
    <row r="519" spans="1:17" ht="18.75" thickTop="1">
      <c r="A519" s="18" t="s">
        <v>93</v>
      </c>
      <c r="B519" s="88" t="s">
        <v>110</v>
      </c>
      <c r="C519" s="120" t="s">
        <v>110</v>
      </c>
      <c r="D519" s="121"/>
      <c r="E519" s="120" t="s">
        <v>110</v>
      </c>
      <c r="F519" s="121"/>
      <c r="G519" s="120" t="s">
        <v>110</v>
      </c>
      <c r="H519" s="121"/>
      <c r="I519" s="25"/>
      <c r="J519" s="21"/>
      <c r="K519" s="21"/>
      <c r="L519" s="21"/>
      <c r="M519" s="30"/>
      <c r="N519" s="61" t="s">
        <v>77</v>
      </c>
      <c r="O519" s="69">
        <f>SUM(C507:N507)/12</f>
        <v>0</v>
      </c>
      <c r="Q519" s="106" t="str">
        <f>Q$15</f>
        <v>а) 6 серий по 2 броска;</v>
      </c>
    </row>
    <row r="520" spans="1:17" ht="18.75" thickBot="1">
      <c r="A520" s="18" t="s">
        <v>94</v>
      </c>
      <c r="B520" s="111" t="s">
        <v>110</v>
      </c>
      <c r="C520" s="120" t="s">
        <v>110</v>
      </c>
      <c r="D520" s="121"/>
      <c r="E520" s="120" t="s">
        <v>110</v>
      </c>
      <c r="F520" s="121"/>
      <c r="G520" s="120" t="s">
        <v>110</v>
      </c>
      <c r="H520" s="121"/>
      <c r="I520" s="25"/>
      <c r="J520" s="21"/>
      <c r="K520" s="21"/>
      <c r="L520" s="21"/>
      <c r="M520" s="30"/>
      <c r="N520" s="62" t="s">
        <v>78</v>
      </c>
      <c r="O520" s="70">
        <f>(12/11)*SUMPRODUCT(C507:N507,C507:N507)/12-O512*O512</f>
        <v>0</v>
      </c>
      <c r="Q520" s="106" t="str">
        <f>Q$16</f>
        <v>б) 3 серии по 4 броска;</v>
      </c>
    </row>
    <row r="521" spans="1:17" ht="18.75" thickTop="1">
      <c r="A521" s="65" t="s">
        <v>83</v>
      </c>
      <c r="B521" s="112" t="s">
        <v>110</v>
      </c>
      <c r="C521" s="44"/>
      <c r="D521" s="22"/>
      <c r="E521" s="22"/>
      <c r="F521" s="54" t="s">
        <v>79</v>
      </c>
      <c r="G521" s="55" t="e">
        <f>O520-B520</f>
        <v>#VALUE!</v>
      </c>
      <c r="H521" s="21"/>
      <c r="I521" s="21"/>
      <c r="J521" s="21"/>
      <c r="K521" s="21"/>
      <c r="L521" s="54" t="s">
        <v>82</v>
      </c>
      <c r="M521" s="55" t="e">
        <f>O520-B521</f>
        <v>#VALUE!</v>
      </c>
      <c r="N521" s="36"/>
      <c r="Q521" s="102" t="str">
        <f>Q$17</f>
        <v>См. Образец</v>
      </c>
    </row>
    <row r="523" spans="1:17" ht="18.75">
      <c r="A523" s="5">
        <f>'Название и список группы'!A30</f>
        <v>29</v>
      </c>
      <c r="B523" s="5"/>
      <c r="C523" s="135">
        <f>'Название и список группы'!B30</f>
        <v>0</v>
      </c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</row>
    <row r="524" spans="1:17" ht="18.75" thickBot="1">
      <c r="A524" s="145" t="s">
        <v>50</v>
      </c>
      <c r="B524" s="146"/>
      <c r="C524" s="17">
        <v>1</v>
      </c>
      <c r="D524" s="15">
        <v>2</v>
      </c>
      <c r="E524" s="15">
        <v>3</v>
      </c>
      <c r="F524" s="15">
        <v>4</v>
      </c>
      <c r="G524" s="15">
        <v>5</v>
      </c>
      <c r="H524" s="15">
        <v>6</v>
      </c>
      <c r="I524" s="15">
        <v>7</v>
      </c>
      <c r="J524" s="15">
        <v>8</v>
      </c>
      <c r="K524" s="15">
        <v>9</v>
      </c>
      <c r="L524" s="15">
        <v>10</v>
      </c>
      <c r="M524" s="15">
        <v>11</v>
      </c>
      <c r="N524" s="15">
        <v>12</v>
      </c>
      <c r="O524" s="3" t="s">
        <v>1</v>
      </c>
      <c r="Q524" s="4" t="str">
        <f>Q$2</f>
        <v>Выполняется 12 бросков монеты</v>
      </c>
    </row>
    <row r="525" spans="1:17" ht="19.5" thickTop="1" thickBot="1">
      <c r="A525" s="147" t="s">
        <v>53</v>
      </c>
      <c r="B525" s="148"/>
      <c r="C525" s="32"/>
      <c r="D525" s="33"/>
      <c r="E525" s="33"/>
      <c r="F525" s="33"/>
      <c r="G525" s="33"/>
      <c r="H525" s="33"/>
      <c r="I525" s="33"/>
      <c r="J525" s="33"/>
      <c r="K525" s="33"/>
      <c r="L525" s="33"/>
      <c r="M525" s="34"/>
      <c r="N525" s="35"/>
      <c r="O525" s="68">
        <f>IF(SUM(C525:N525)&gt;0,1,10^(-5))</f>
        <v>1.0000000000000001E-5</v>
      </c>
      <c r="Q525" s="106" t="str">
        <f>Q$3</f>
        <v>Генеральная совокупность состоит из бросков.</v>
      </c>
    </row>
    <row r="526" spans="1:17" ht="19.5" thickTop="1" thickBot="1">
      <c r="A526" s="37" t="s">
        <v>113</v>
      </c>
      <c r="B526" s="38"/>
      <c r="C526" s="140">
        <v>1</v>
      </c>
      <c r="D526" s="140"/>
      <c r="E526" s="141">
        <v>2</v>
      </c>
      <c r="F526" s="142"/>
      <c r="G526" s="141">
        <v>3</v>
      </c>
      <c r="H526" s="142"/>
      <c r="I526" s="141">
        <v>4</v>
      </c>
      <c r="J526" s="142"/>
      <c r="K526" s="141">
        <v>5</v>
      </c>
      <c r="L526" s="142"/>
      <c r="M526" s="143">
        <v>6</v>
      </c>
      <c r="N526" s="144"/>
      <c r="Q526" s="106" t="str">
        <f>Q$4</f>
        <v>Если выпадает орел, начисляется 1 балл,</v>
      </c>
    </row>
    <row r="527" spans="1:17">
      <c r="A527" s="19" t="s">
        <v>55</v>
      </c>
      <c r="B527" s="40"/>
      <c r="C527" s="45">
        <v>0</v>
      </c>
      <c r="D527" s="46">
        <v>1</v>
      </c>
      <c r="E527" s="42">
        <v>0</v>
      </c>
      <c r="F527" s="40">
        <v>1</v>
      </c>
      <c r="G527" s="45">
        <v>0</v>
      </c>
      <c r="H527" s="46">
        <v>1</v>
      </c>
      <c r="I527" s="42">
        <v>0</v>
      </c>
      <c r="J527" s="40">
        <v>1</v>
      </c>
      <c r="K527" s="45">
        <v>0</v>
      </c>
      <c r="L527" s="46">
        <v>1</v>
      </c>
      <c r="M527" s="50">
        <v>0</v>
      </c>
      <c r="N527" s="36">
        <v>1</v>
      </c>
      <c r="Q527" s="106" t="str">
        <f>Q$5</f>
        <v>если "решка", начисляется 0 баллов</v>
      </c>
    </row>
    <row r="528" spans="1:17">
      <c r="A528" s="18" t="s">
        <v>54</v>
      </c>
      <c r="B528" s="41"/>
      <c r="C528" s="47"/>
      <c r="D528" s="26"/>
      <c r="E528" s="43"/>
      <c r="F528" s="49"/>
      <c r="G528" s="47"/>
      <c r="H528" s="26"/>
      <c r="I528" s="43"/>
      <c r="J528" s="49"/>
      <c r="K528" s="47"/>
      <c r="L528" s="26"/>
      <c r="M528" s="43"/>
      <c r="N528" s="23"/>
      <c r="Q528" s="106" t="str">
        <f>Q$6</f>
        <v>Разбивается на</v>
      </c>
    </row>
    <row r="529" spans="1:17" ht="18.75" thickBot="1">
      <c r="A529" s="18" t="s">
        <v>62</v>
      </c>
      <c r="B529" s="41"/>
      <c r="C529" s="108" t="s">
        <v>110</v>
      </c>
      <c r="D529" s="109" t="s">
        <v>110</v>
      </c>
      <c r="E529" s="110" t="s">
        <v>110</v>
      </c>
      <c r="F529" s="111" t="s">
        <v>110</v>
      </c>
      <c r="G529" s="108" t="s">
        <v>110</v>
      </c>
      <c r="H529" s="109" t="s">
        <v>110</v>
      </c>
      <c r="I529" s="110" t="s">
        <v>110</v>
      </c>
      <c r="J529" s="111" t="s">
        <v>110</v>
      </c>
      <c r="K529" s="108" t="s">
        <v>110</v>
      </c>
      <c r="L529" s="109" t="s">
        <v>110</v>
      </c>
      <c r="M529" s="110" t="s">
        <v>110</v>
      </c>
      <c r="N529" s="112" t="s">
        <v>110</v>
      </c>
      <c r="Q529" s="106" t="str">
        <f>Q$7</f>
        <v>а) 6 выборок по 2 броска в выборке;</v>
      </c>
    </row>
    <row r="530" spans="1:17" ht="18.75" thickTop="1">
      <c r="A530" s="18" t="s">
        <v>75</v>
      </c>
      <c r="B530" s="88" t="s">
        <v>110</v>
      </c>
      <c r="C530" s="120" t="s">
        <v>110</v>
      </c>
      <c r="D530" s="121"/>
      <c r="E530" s="120" t="s">
        <v>110</v>
      </c>
      <c r="F530" s="121"/>
      <c r="G530" s="120" t="s">
        <v>110</v>
      </c>
      <c r="H530" s="121"/>
      <c r="I530" s="120" t="s">
        <v>110</v>
      </c>
      <c r="J530" s="121"/>
      <c r="K530" s="120" t="s">
        <v>110</v>
      </c>
      <c r="L530" s="121"/>
      <c r="M530" s="113" t="s">
        <v>110</v>
      </c>
      <c r="N530" s="61" t="s">
        <v>77</v>
      </c>
      <c r="O530" s="69">
        <f>SUM(C525:N525)/12</f>
        <v>0</v>
      </c>
      <c r="Q530" s="106" t="str">
        <f>Q$8</f>
        <v>б) 3 выборки по 4 броска в выборке.</v>
      </c>
    </row>
    <row r="531" spans="1:17" ht="18.75" thickBot="1">
      <c r="A531" s="18" t="s">
        <v>76</v>
      </c>
      <c r="B531" s="111" t="s">
        <v>110</v>
      </c>
      <c r="C531" s="120" t="s">
        <v>110</v>
      </c>
      <c r="D531" s="121"/>
      <c r="E531" s="120" t="s">
        <v>110</v>
      </c>
      <c r="F531" s="121"/>
      <c r="G531" s="120" t="s">
        <v>110</v>
      </c>
      <c r="H531" s="121"/>
      <c r="I531" s="120" t="s">
        <v>110</v>
      </c>
      <c r="J531" s="121"/>
      <c r="K531" s="120" t="s">
        <v>110</v>
      </c>
      <c r="L531" s="121"/>
      <c r="M531" s="113" t="s">
        <v>110</v>
      </c>
      <c r="N531" s="62" t="s">
        <v>78</v>
      </c>
      <c r="O531" s="70">
        <f>(12/11)*SUMPRODUCT(C525:N525,C525:N525)/12-O530*O530</f>
        <v>0</v>
      </c>
      <c r="Q531" s="106" t="str">
        <f>Q$9</f>
        <v>Составить эмпирические законы</v>
      </c>
    </row>
    <row r="532" spans="1:17" ht="19.5" thickTop="1" thickBot="1">
      <c r="A532" s="20" t="s">
        <v>80</v>
      </c>
      <c r="B532" s="112" t="s">
        <v>110</v>
      </c>
      <c r="C532" s="27"/>
      <c r="D532" s="27"/>
      <c r="E532" s="27"/>
      <c r="F532" s="57" t="s">
        <v>74</v>
      </c>
      <c r="G532" s="58" t="e">
        <f>O531-B531</f>
        <v>#VALUE!</v>
      </c>
      <c r="H532" s="28"/>
      <c r="I532" s="28"/>
      <c r="J532" s="28"/>
      <c r="K532" s="28"/>
      <c r="L532" s="57" t="s">
        <v>81</v>
      </c>
      <c r="M532" s="59" t="e">
        <f>O531-B532</f>
        <v>#VALUE!</v>
      </c>
      <c r="N532" s="60"/>
      <c r="Q532" s="106" t="str">
        <f>Q$10</f>
        <v>распределения для а), б)</v>
      </c>
    </row>
    <row r="533" spans="1:17" ht="19.5" thickTop="1" thickBot="1">
      <c r="A533" s="37" t="s">
        <v>111</v>
      </c>
      <c r="B533" s="103"/>
      <c r="C533" s="132">
        <v>1</v>
      </c>
      <c r="D533" s="132"/>
      <c r="E533" s="133">
        <v>2</v>
      </c>
      <c r="F533" s="134"/>
      <c r="G533" s="133">
        <v>3</v>
      </c>
      <c r="H533" s="134"/>
      <c r="I533" s="115"/>
      <c r="J533" s="122" t="s">
        <v>84</v>
      </c>
      <c r="K533" s="123"/>
      <c r="L533" s="103">
        <v>0</v>
      </c>
      <c r="M533" s="63">
        <v>1</v>
      </c>
      <c r="N533" s="103"/>
      <c r="Q533" s="106" t="str">
        <f>Q$11</f>
        <v>Сравнить с теоретическими.</v>
      </c>
    </row>
    <row r="534" spans="1:17" ht="18.75" thickBot="1">
      <c r="A534" s="19" t="s">
        <v>63</v>
      </c>
      <c r="B534" s="51"/>
      <c r="C534" s="45">
        <v>0</v>
      </c>
      <c r="D534" s="46">
        <v>1</v>
      </c>
      <c r="E534" s="42">
        <v>0</v>
      </c>
      <c r="F534" s="40">
        <v>1</v>
      </c>
      <c r="G534" s="45">
        <v>0</v>
      </c>
      <c r="H534" s="46">
        <v>1</v>
      </c>
      <c r="I534" s="31"/>
      <c r="J534" s="116" t="s">
        <v>85</v>
      </c>
      <c r="K534" s="117"/>
      <c r="L534" s="64">
        <f>IF(O525&lt;1,0,12-SUM(C525:N525))</f>
        <v>0</v>
      </c>
      <c r="M534" s="42">
        <f>IF(O525&lt;1,0,SUM(C525:N525))</f>
        <v>0</v>
      </c>
      <c r="N534" s="24"/>
      <c r="Q534" s="106" t="str">
        <f>Q$12</f>
        <v>Сравнить M[X] и D[X] с выборочными</v>
      </c>
    </row>
    <row r="535" spans="1:17" ht="19.5" thickTop="1" thickBot="1">
      <c r="A535" s="18" t="s">
        <v>64</v>
      </c>
      <c r="B535" s="41"/>
      <c r="C535" s="47"/>
      <c r="D535" s="26"/>
      <c r="E535" s="43"/>
      <c r="F535" s="49"/>
      <c r="G535" s="52"/>
      <c r="H535" s="26"/>
      <c r="I535" s="31"/>
      <c r="J535" s="118" t="s">
        <v>112</v>
      </c>
      <c r="K535" s="119"/>
      <c r="L535" s="114">
        <f>IF(O525&lt;1,0,L534/12)</f>
        <v>0</v>
      </c>
      <c r="M535" s="114">
        <f>IF(O525&lt;1,0,M534/12)</f>
        <v>0</v>
      </c>
      <c r="N535" s="22"/>
      <c r="Q535" s="106" t="str">
        <f>Q$13</f>
        <v>для  а), б)</v>
      </c>
    </row>
    <row r="536" spans="1:17" ht="19.5" thickTop="1" thickBot="1">
      <c r="A536" s="18" t="s">
        <v>65</v>
      </c>
      <c r="B536" s="66"/>
      <c r="C536" s="108" t="s">
        <v>110</v>
      </c>
      <c r="D536" s="109" t="s">
        <v>110</v>
      </c>
      <c r="E536" s="110" t="s">
        <v>110</v>
      </c>
      <c r="F536" s="111" t="s">
        <v>110</v>
      </c>
      <c r="G536" s="108" t="s">
        <v>110</v>
      </c>
      <c r="H536" s="109" t="s">
        <v>110</v>
      </c>
      <c r="I536" s="42"/>
      <c r="J536" s="24"/>
      <c r="K536" s="24"/>
      <c r="L536" s="24"/>
      <c r="M536" s="21"/>
      <c r="N536" s="28"/>
      <c r="Q536" s="106" t="str">
        <f>Q$14</f>
        <v>Разбивается на</v>
      </c>
    </row>
    <row r="537" spans="1:17" ht="18.75" thickTop="1">
      <c r="A537" s="18" t="s">
        <v>93</v>
      </c>
      <c r="B537" s="88" t="s">
        <v>110</v>
      </c>
      <c r="C537" s="120" t="s">
        <v>110</v>
      </c>
      <c r="D537" s="121"/>
      <c r="E537" s="120" t="s">
        <v>110</v>
      </c>
      <c r="F537" s="121"/>
      <c r="G537" s="120" t="s">
        <v>110</v>
      </c>
      <c r="H537" s="121"/>
      <c r="I537" s="25"/>
      <c r="J537" s="21"/>
      <c r="K537" s="21"/>
      <c r="L537" s="21"/>
      <c r="M537" s="30"/>
      <c r="N537" s="61" t="s">
        <v>77</v>
      </c>
      <c r="O537" s="69">
        <f>SUM(C525:N525)/12</f>
        <v>0</v>
      </c>
      <c r="Q537" s="106" t="str">
        <f>Q$15</f>
        <v>а) 6 серий по 2 броска;</v>
      </c>
    </row>
    <row r="538" spans="1:17" ht="18.75" thickBot="1">
      <c r="A538" s="18" t="s">
        <v>94</v>
      </c>
      <c r="B538" s="111" t="s">
        <v>110</v>
      </c>
      <c r="C538" s="120" t="s">
        <v>110</v>
      </c>
      <c r="D538" s="121"/>
      <c r="E538" s="120" t="s">
        <v>110</v>
      </c>
      <c r="F538" s="121"/>
      <c r="G538" s="120" t="s">
        <v>110</v>
      </c>
      <c r="H538" s="121"/>
      <c r="I538" s="25"/>
      <c r="J538" s="21"/>
      <c r="K538" s="21"/>
      <c r="L538" s="21"/>
      <c r="M538" s="30"/>
      <c r="N538" s="62" t="s">
        <v>78</v>
      </c>
      <c r="O538" s="70">
        <f>(12/11)*SUMPRODUCT(C525:N525,C525:N525)/12-O530*O530</f>
        <v>0</v>
      </c>
      <c r="Q538" s="106" t="str">
        <f>Q$16</f>
        <v>б) 3 серии по 4 броска;</v>
      </c>
    </row>
    <row r="539" spans="1:17" ht="18.75" thickTop="1">
      <c r="A539" s="65" t="s">
        <v>83</v>
      </c>
      <c r="B539" s="112" t="s">
        <v>110</v>
      </c>
      <c r="C539" s="44"/>
      <c r="D539" s="22"/>
      <c r="E539" s="22"/>
      <c r="F539" s="54" t="s">
        <v>79</v>
      </c>
      <c r="G539" s="55" t="e">
        <f>O538-B538</f>
        <v>#VALUE!</v>
      </c>
      <c r="H539" s="21"/>
      <c r="I539" s="21"/>
      <c r="J539" s="21"/>
      <c r="K539" s="21"/>
      <c r="L539" s="54" t="s">
        <v>82</v>
      </c>
      <c r="M539" s="55" t="e">
        <f>O538-B539</f>
        <v>#VALUE!</v>
      </c>
      <c r="N539" s="36"/>
      <c r="Q539" s="102" t="str">
        <f>Q$17</f>
        <v>См. Образец</v>
      </c>
    </row>
    <row r="541" spans="1:17" ht="18.75">
      <c r="A541" s="5">
        <f>'Название и список группы'!A31</f>
        <v>30</v>
      </c>
      <c r="B541" s="5"/>
      <c r="C541" s="135">
        <f>'Название и список группы'!B31</f>
        <v>0</v>
      </c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</row>
    <row r="542" spans="1:17" ht="18.75" thickBot="1">
      <c r="A542" s="145" t="s">
        <v>50</v>
      </c>
      <c r="B542" s="146"/>
      <c r="C542" s="17">
        <v>1</v>
      </c>
      <c r="D542" s="15">
        <v>2</v>
      </c>
      <c r="E542" s="15">
        <v>3</v>
      </c>
      <c r="F542" s="15">
        <v>4</v>
      </c>
      <c r="G542" s="15">
        <v>5</v>
      </c>
      <c r="H542" s="15">
        <v>6</v>
      </c>
      <c r="I542" s="15">
        <v>7</v>
      </c>
      <c r="J542" s="15">
        <v>8</v>
      </c>
      <c r="K542" s="15">
        <v>9</v>
      </c>
      <c r="L542" s="15">
        <v>10</v>
      </c>
      <c r="M542" s="15">
        <v>11</v>
      </c>
      <c r="N542" s="15">
        <v>12</v>
      </c>
      <c r="O542" s="3" t="s">
        <v>1</v>
      </c>
      <c r="Q542" s="4" t="str">
        <f>Q$2</f>
        <v>Выполняется 12 бросков монеты</v>
      </c>
    </row>
    <row r="543" spans="1:17" ht="19.5" thickTop="1" thickBot="1">
      <c r="A543" s="147" t="s">
        <v>53</v>
      </c>
      <c r="B543" s="148"/>
      <c r="C543" s="32"/>
      <c r="D543" s="33"/>
      <c r="E543" s="33"/>
      <c r="F543" s="33"/>
      <c r="G543" s="33"/>
      <c r="H543" s="33"/>
      <c r="I543" s="33"/>
      <c r="J543" s="33"/>
      <c r="K543" s="33"/>
      <c r="L543" s="33"/>
      <c r="M543" s="34"/>
      <c r="N543" s="35"/>
      <c r="O543" s="68">
        <f>IF(SUM(C543:N543)&gt;0,1,10^(-5))</f>
        <v>1.0000000000000001E-5</v>
      </c>
      <c r="Q543" s="106" t="str">
        <f>Q$3</f>
        <v>Генеральная совокупность состоит из бросков.</v>
      </c>
    </row>
    <row r="544" spans="1:17" ht="19.5" thickTop="1" thickBot="1">
      <c r="A544" s="37" t="s">
        <v>113</v>
      </c>
      <c r="B544" s="38"/>
      <c r="C544" s="140">
        <v>1</v>
      </c>
      <c r="D544" s="140"/>
      <c r="E544" s="141">
        <v>2</v>
      </c>
      <c r="F544" s="142"/>
      <c r="G544" s="141">
        <v>3</v>
      </c>
      <c r="H544" s="142"/>
      <c r="I544" s="141">
        <v>4</v>
      </c>
      <c r="J544" s="142"/>
      <c r="K544" s="141">
        <v>5</v>
      </c>
      <c r="L544" s="142"/>
      <c r="M544" s="143">
        <v>6</v>
      </c>
      <c r="N544" s="144"/>
      <c r="Q544" s="106" t="str">
        <f>Q$4</f>
        <v>Если выпадает орел, начисляется 1 балл,</v>
      </c>
    </row>
    <row r="545" spans="1:17">
      <c r="A545" s="19" t="s">
        <v>55</v>
      </c>
      <c r="B545" s="40"/>
      <c r="C545" s="45">
        <v>0</v>
      </c>
      <c r="D545" s="46">
        <v>1</v>
      </c>
      <c r="E545" s="42">
        <v>0</v>
      </c>
      <c r="F545" s="40">
        <v>1</v>
      </c>
      <c r="G545" s="45">
        <v>0</v>
      </c>
      <c r="H545" s="46">
        <v>1</v>
      </c>
      <c r="I545" s="42">
        <v>0</v>
      </c>
      <c r="J545" s="40">
        <v>1</v>
      </c>
      <c r="K545" s="45">
        <v>0</v>
      </c>
      <c r="L545" s="46">
        <v>1</v>
      </c>
      <c r="M545" s="50">
        <v>0</v>
      </c>
      <c r="N545" s="36">
        <v>1</v>
      </c>
      <c r="Q545" s="106" t="str">
        <f>Q$5</f>
        <v>если "решка", начисляется 0 баллов</v>
      </c>
    </row>
    <row r="546" spans="1:17">
      <c r="A546" s="18" t="s">
        <v>54</v>
      </c>
      <c r="B546" s="41"/>
      <c r="C546" s="47"/>
      <c r="D546" s="26"/>
      <c r="E546" s="43"/>
      <c r="F546" s="49"/>
      <c r="G546" s="47"/>
      <c r="H546" s="26"/>
      <c r="I546" s="43"/>
      <c r="J546" s="49"/>
      <c r="K546" s="47"/>
      <c r="L546" s="26"/>
      <c r="M546" s="43"/>
      <c r="N546" s="23"/>
      <c r="Q546" s="106" t="str">
        <f>Q$6</f>
        <v>Разбивается на</v>
      </c>
    </row>
    <row r="547" spans="1:17" ht="18.75" thickBot="1">
      <c r="A547" s="18" t="s">
        <v>62</v>
      </c>
      <c r="B547" s="41"/>
      <c r="C547" s="108" t="s">
        <v>110</v>
      </c>
      <c r="D547" s="109" t="s">
        <v>110</v>
      </c>
      <c r="E547" s="110" t="s">
        <v>110</v>
      </c>
      <c r="F547" s="111" t="s">
        <v>110</v>
      </c>
      <c r="G547" s="108" t="s">
        <v>110</v>
      </c>
      <c r="H547" s="109" t="s">
        <v>110</v>
      </c>
      <c r="I547" s="110" t="s">
        <v>110</v>
      </c>
      <c r="J547" s="111" t="s">
        <v>110</v>
      </c>
      <c r="K547" s="108" t="s">
        <v>110</v>
      </c>
      <c r="L547" s="109" t="s">
        <v>110</v>
      </c>
      <c r="M547" s="110" t="s">
        <v>110</v>
      </c>
      <c r="N547" s="112" t="s">
        <v>110</v>
      </c>
      <c r="Q547" s="106" t="str">
        <f>Q$7</f>
        <v>а) 6 выборок по 2 броска в выборке;</v>
      </c>
    </row>
    <row r="548" spans="1:17" ht="18.75" thickTop="1">
      <c r="A548" s="18" t="s">
        <v>75</v>
      </c>
      <c r="B548" s="88" t="s">
        <v>110</v>
      </c>
      <c r="C548" s="120" t="s">
        <v>110</v>
      </c>
      <c r="D548" s="121"/>
      <c r="E548" s="120" t="s">
        <v>110</v>
      </c>
      <c r="F548" s="121"/>
      <c r="G548" s="120" t="s">
        <v>110</v>
      </c>
      <c r="H548" s="121"/>
      <c r="I548" s="120" t="s">
        <v>110</v>
      </c>
      <c r="J548" s="121"/>
      <c r="K548" s="120" t="s">
        <v>110</v>
      </c>
      <c r="L548" s="121"/>
      <c r="M548" s="113" t="s">
        <v>110</v>
      </c>
      <c r="N548" s="61" t="s">
        <v>77</v>
      </c>
      <c r="O548" s="69">
        <f>SUM(C543:N543)/12</f>
        <v>0</v>
      </c>
      <c r="Q548" s="106" t="str">
        <f>Q$8</f>
        <v>б) 3 выборки по 4 броска в выборке.</v>
      </c>
    </row>
    <row r="549" spans="1:17" ht="18.75" thickBot="1">
      <c r="A549" s="18" t="s">
        <v>76</v>
      </c>
      <c r="B549" s="111" t="s">
        <v>110</v>
      </c>
      <c r="C549" s="120" t="s">
        <v>110</v>
      </c>
      <c r="D549" s="121"/>
      <c r="E549" s="120" t="s">
        <v>110</v>
      </c>
      <c r="F549" s="121"/>
      <c r="G549" s="120" t="s">
        <v>110</v>
      </c>
      <c r="H549" s="121"/>
      <c r="I549" s="120" t="s">
        <v>110</v>
      </c>
      <c r="J549" s="121"/>
      <c r="K549" s="120" t="s">
        <v>110</v>
      </c>
      <c r="L549" s="121"/>
      <c r="M549" s="113" t="s">
        <v>110</v>
      </c>
      <c r="N549" s="62" t="s">
        <v>78</v>
      </c>
      <c r="O549" s="70">
        <f>(12/11)*SUMPRODUCT(C543:N543,C543:N543)/12-O548*O548</f>
        <v>0</v>
      </c>
      <c r="Q549" s="106" t="str">
        <f>Q$9</f>
        <v>Составить эмпирические законы</v>
      </c>
    </row>
    <row r="550" spans="1:17" ht="19.5" thickTop="1" thickBot="1">
      <c r="A550" s="20" t="s">
        <v>80</v>
      </c>
      <c r="B550" s="112" t="s">
        <v>110</v>
      </c>
      <c r="C550" s="27"/>
      <c r="D550" s="27"/>
      <c r="E550" s="27"/>
      <c r="F550" s="57" t="s">
        <v>74</v>
      </c>
      <c r="G550" s="58" t="e">
        <f>O549-B549</f>
        <v>#VALUE!</v>
      </c>
      <c r="H550" s="28"/>
      <c r="I550" s="28"/>
      <c r="J550" s="28"/>
      <c r="K550" s="28"/>
      <c r="L550" s="57" t="s">
        <v>81</v>
      </c>
      <c r="M550" s="59" t="e">
        <f>O549-B550</f>
        <v>#VALUE!</v>
      </c>
      <c r="N550" s="60"/>
      <c r="Q550" s="106" t="str">
        <f>Q$10</f>
        <v>распределения для а), б)</v>
      </c>
    </row>
    <row r="551" spans="1:17" ht="19.5" thickTop="1" thickBot="1">
      <c r="A551" s="37" t="s">
        <v>111</v>
      </c>
      <c r="B551" s="103"/>
      <c r="C551" s="132">
        <v>1</v>
      </c>
      <c r="D551" s="132"/>
      <c r="E551" s="133">
        <v>2</v>
      </c>
      <c r="F551" s="134"/>
      <c r="G551" s="133">
        <v>3</v>
      </c>
      <c r="H551" s="134"/>
      <c r="I551" s="115"/>
      <c r="J551" s="122" t="s">
        <v>84</v>
      </c>
      <c r="K551" s="123"/>
      <c r="L551" s="103">
        <v>0</v>
      </c>
      <c r="M551" s="63">
        <v>1</v>
      </c>
      <c r="N551" s="103"/>
      <c r="Q551" s="106" t="str">
        <f>Q$11</f>
        <v>Сравнить с теоретическими.</v>
      </c>
    </row>
    <row r="552" spans="1:17" ht="18.75" thickBot="1">
      <c r="A552" s="19" t="s">
        <v>63</v>
      </c>
      <c r="B552" s="51"/>
      <c r="C552" s="45">
        <v>0</v>
      </c>
      <c r="D552" s="46">
        <v>1</v>
      </c>
      <c r="E552" s="42">
        <v>0</v>
      </c>
      <c r="F552" s="40">
        <v>1</v>
      </c>
      <c r="G552" s="45">
        <v>0</v>
      </c>
      <c r="H552" s="46">
        <v>1</v>
      </c>
      <c r="I552" s="31"/>
      <c r="J552" s="116" t="s">
        <v>85</v>
      </c>
      <c r="K552" s="117"/>
      <c r="L552" s="64">
        <f>IF(O543&lt;1,0,12-SUM(C543:N543))</f>
        <v>0</v>
      </c>
      <c r="M552" s="42">
        <f>IF(O543&lt;1,0,SUM(C543:N543))</f>
        <v>0</v>
      </c>
      <c r="N552" s="24"/>
      <c r="Q552" s="106" t="str">
        <f>Q$12</f>
        <v>Сравнить M[X] и D[X] с выборочными</v>
      </c>
    </row>
    <row r="553" spans="1:17" ht="19.5" thickTop="1" thickBot="1">
      <c r="A553" s="18" t="s">
        <v>64</v>
      </c>
      <c r="B553" s="41"/>
      <c r="C553" s="47"/>
      <c r="D553" s="26"/>
      <c r="E553" s="43"/>
      <c r="F553" s="49"/>
      <c r="G553" s="52"/>
      <c r="H553" s="26"/>
      <c r="I553" s="31"/>
      <c r="J553" s="118" t="s">
        <v>112</v>
      </c>
      <c r="K553" s="119"/>
      <c r="L553" s="114">
        <f>IF(O543&lt;1,0,L552/12)</f>
        <v>0</v>
      </c>
      <c r="M553" s="114">
        <f>IF(O543&lt;1,0,M552/12)</f>
        <v>0</v>
      </c>
      <c r="N553" s="22"/>
      <c r="Q553" s="106" t="str">
        <f>Q$13</f>
        <v>для  а), б)</v>
      </c>
    </row>
    <row r="554" spans="1:17" ht="19.5" thickTop="1" thickBot="1">
      <c r="A554" s="18" t="s">
        <v>65</v>
      </c>
      <c r="B554" s="66"/>
      <c r="C554" s="108" t="s">
        <v>110</v>
      </c>
      <c r="D554" s="109" t="s">
        <v>110</v>
      </c>
      <c r="E554" s="110" t="s">
        <v>110</v>
      </c>
      <c r="F554" s="111" t="s">
        <v>110</v>
      </c>
      <c r="G554" s="108" t="s">
        <v>110</v>
      </c>
      <c r="H554" s="109" t="s">
        <v>110</v>
      </c>
      <c r="I554" s="42"/>
      <c r="J554" s="24"/>
      <c r="K554" s="24"/>
      <c r="L554" s="24"/>
      <c r="M554" s="21"/>
      <c r="N554" s="28"/>
      <c r="Q554" s="106" t="str">
        <f>Q$14</f>
        <v>Разбивается на</v>
      </c>
    </row>
    <row r="555" spans="1:17" ht="18.75" thickTop="1">
      <c r="A555" s="18" t="s">
        <v>93</v>
      </c>
      <c r="B555" s="88" t="s">
        <v>110</v>
      </c>
      <c r="C555" s="120" t="s">
        <v>110</v>
      </c>
      <c r="D555" s="121"/>
      <c r="E555" s="120" t="s">
        <v>110</v>
      </c>
      <c r="F555" s="121"/>
      <c r="G555" s="120" t="s">
        <v>110</v>
      </c>
      <c r="H555" s="121"/>
      <c r="I555" s="25"/>
      <c r="J555" s="21"/>
      <c r="K555" s="21"/>
      <c r="L555" s="21"/>
      <c r="M555" s="30"/>
      <c r="N555" s="61" t="s">
        <v>77</v>
      </c>
      <c r="O555" s="69">
        <f>SUM(C543:N543)/12</f>
        <v>0</v>
      </c>
      <c r="Q555" s="106" t="str">
        <f>Q$15</f>
        <v>а) 6 серий по 2 броска;</v>
      </c>
    </row>
    <row r="556" spans="1:17" ht="18.75" thickBot="1">
      <c r="A556" s="18" t="s">
        <v>94</v>
      </c>
      <c r="B556" s="111" t="s">
        <v>110</v>
      </c>
      <c r="C556" s="120" t="s">
        <v>110</v>
      </c>
      <c r="D556" s="121"/>
      <c r="E556" s="120" t="s">
        <v>110</v>
      </c>
      <c r="F556" s="121"/>
      <c r="G556" s="120" t="s">
        <v>110</v>
      </c>
      <c r="H556" s="121"/>
      <c r="I556" s="25"/>
      <c r="J556" s="21"/>
      <c r="K556" s="21"/>
      <c r="L556" s="21"/>
      <c r="M556" s="30"/>
      <c r="N556" s="62" t="s">
        <v>78</v>
      </c>
      <c r="O556" s="70">
        <f>(12/11)*SUMPRODUCT(C543:N543,C543:N543)/12-O548*O548</f>
        <v>0</v>
      </c>
      <c r="Q556" s="106" t="str">
        <f>Q$16</f>
        <v>б) 3 серии по 4 броска;</v>
      </c>
    </row>
    <row r="557" spans="1:17" ht="18.75" thickTop="1">
      <c r="A557" s="65" t="s">
        <v>83</v>
      </c>
      <c r="B557" s="112" t="s">
        <v>110</v>
      </c>
      <c r="C557" s="44"/>
      <c r="D557" s="22"/>
      <c r="E557" s="22"/>
      <c r="F557" s="54" t="s">
        <v>79</v>
      </c>
      <c r="G557" s="55" t="e">
        <f>O556-B556</f>
        <v>#VALUE!</v>
      </c>
      <c r="H557" s="21"/>
      <c r="I557" s="21"/>
      <c r="J557" s="21"/>
      <c r="K557" s="21"/>
      <c r="L557" s="54" t="s">
        <v>82</v>
      </c>
      <c r="M557" s="55" t="e">
        <f>O556-B557</f>
        <v>#VALUE!</v>
      </c>
      <c r="N557" s="36"/>
      <c r="Q557" s="102" t="str">
        <f>Q$17</f>
        <v>См. Образец</v>
      </c>
    </row>
    <row r="559" spans="1:17" ht="18.75">
      <c r="A559" s="5">
        <f>'Название и список группы'!A32</f>
        <v>31</v>
      </c>
      <c r="B559" s="5"/>
      <c r="C559" s="135">
        <f>'Название и список группы'!B32</f>
        <v>0</v>
      </c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</row>
    <row r="560" spans="1:17" ht="18.75" thickBot="1">
      <c r="A560" s="145" t="s">
        <v>50</v>
      </c>
      <c r="B560" s="146"/>
      <c r="C560" s="17">
        <v>1</v>
      </c>
      <c r="D560" s="15">
        <v>2</v>
      </c>
      <c r="E560" s="15">
        <v>3</v>
      </c>
      <c r="F560" s="15">
        <v>4</v>
      </c>
      <c r="G560" s="15">
        <v>5</v>
      </c>
      <c r="H560" s="15">
        <v>6</v>
      </c>
      <c r="I560" s="15">
        <v>7</v>
      </c>
      <c r="J560" s="15">
        <v>8</v>
      </c>
      <c r="K560" s="15">
        <v>9</v>
      </c>
      <c r="L560" s="15">
        <v>10</v>
      </c>
      <c r="M560" s="15">
        <v>11</v>
      </c>
      <c r="N560" s="15">
        <v>12</v>
      </c>
      <c r="O560" s="3" t="s">
        <v>1</v>
      </c>
      <c r="Q560" s="4" t="str">
        <f>Q$2</f>
        <v>Выполняется 12 бросков монеты</v>
      </c>
    </row>
    <row r="561" spans="1:17" ht="19.5" thickTop="1" thickBot="1">
      <c r="A561" s="147" t="s">
        <v>53</v>
      </c>
      <c r="B561" s="148"/>
      <c r="C561" s="32"/>
      <c r="D561" s="33"/>
      <c r="E561" s="33"/>
      <c r="F561" s="33"/>
      <c r="G561" s="33"/>
      <c r="H561" s="33"/>
      <c r="I561" s="33"/>
      <c r="J561" s="33"/>
      <c r="K561" s="33"/>
      <c r="L561" s="33"/>
      <c r="M561" s="34"/>
      <c r="N561" s="35"/>
      <c r="O561" s="68">
        <f>IF(SUM(C561:N561)&gt;0,1,10^(-5))</f>
        <v>1.0000000000000001E-5</v>
      </c>
      <c r="Q561" s="106" t="str">
        <f>Q$3</f>
        <v>Генеральная совокупность состоит из бросков.</v>
      </c>
    </row>
    <row r="562" spans="1:17" ht="19.5" thickTop="1" thickBot="1">
      <c r="A562" s="37" t="s">
        <v>113</v>
      </c>
      <c r="B562" s="38"/>
      <c r="C562" s="140">
        <v>1</v>
      </c>
      <c r="D562" s="140"/>
      <c r="E562" s="141">
        <v>2</v>
      </c>
      <c r="F562" s="142"/>
      <c r="G562" s="141">
        <v>3</v>
      </c>
      <c r="H562" s="142"/>
      <c r="I562" s="141">
        <v>4</v>
      </c>
      <c r="J562" s="142"/>
      <c r="K562" s="141">
        <v>5</v>
      </c>
      <c r="L562" s="142"/>
      <c r="M562" s="143">
        <v>6</v>
      </c>
      <c r="N562" s="144"/>
      <c r="Q562" s="106" t="str">
        <f>Q$4</f>
        <v>Если выпадает орел, начисляется 1 балл,</v>
      </c>
    </row>
    <row r="563" spans="1:17">
      <c r="A563" s="19" t="s">
        <v>55</v>
      </c>
      <c r="B563" s="40"/>
      <c r="C563" s="45">
        <v>0</v>
      </c>
      <c r="D563" s="46">
        <v>1</v>
      </c>
      <c r="E563" s="42">
        <v>0</v>
      </c>
      <c r="F563" s="40">
        <v>1</v>
      </c>
      <c r="G563" s="45">
        <v>0</v>
      </c>
      <c r="H563" s="46">
        <v>1</v>
      </c>
      <c r="I563" s="42">
        <v>0</v>
      </c>
      <c r="J563" s="40">
        <v>1</v>
      </c>
      <c r="K563" s="45">
        <v>0</v>
      </c>
      <c r="L563" s="46">
        <v>1</v>
      </c>
      <c r="M563" s="50">
        <v>0</v>
      </c>
      <c r="N563" s="36">
        <v>1</v>
      </c>
      <c r="Q563" s="106" t="str">
        <f>Q$5</f>
        <v>если "решка", начисляется 0 баллов</v>
      </c>
    </row>
    <row r="564" spans="1:17">
      <c r="A564" s="18" t="s">
        <v>54</v>
      </c>
      <c r="B564" s="41"/>
      <c r="C564" s="47"/>
      <c r="D564" s="26"/>
      <c r="E564" s="43"/>
      <c r="F564" s="49"/>
      <c r="G564" s="47"/>
      <c r="H564" s="26"/>
      <c r="I564" s="43"/>
      <c r="J564" s="49"/>
      <c r="K564" s="47"/>
      <c r="L564" s="26"/>
      <c r="M564" s="43"/>
      <c r="N564" s="23"/>
      <c r="Q564" s="106" t="str">
        <f>Q$6</f>
        <v>Разбивается на</v>
      </c>
    </row>
    <row r="565" spans="1:17" ht="18.75" thickBot="1">
      <c r="A565" s="18" t="s">
        <v>62</v>
      </c>
      <c r="B565" s="41"/>
      <c r="C565" s="108" t="s">
        <v>110</v>
      </c>
      <c r="D565" s="109" t="s">
        <v>110</v>
      </c>
      <c r="E565" s="110" t="s">
        <v>110</v>
      </c>
      <c r="F565" s="111" t="s">
        <v>110</v>
      </c>
      <c r="G565" s="108" t="s">
        <v>110</v>
      </c>
      <c r="H565" s="109" t="s">
        <v>110</v>
      </c>
      <c r="I565" s="110" t="s">
        <v>110</v>
      </c>
      <c r="J565" s="111" t="s">
        <v>110</v>
      </c>
      <c r="K565" s="108" t="s">
        <v>110</v>
      </c>
      <c r="L565" s="109" t="s">
        <v>110</v>
      </c>
      <c r="M565" s="110" t="s">
        <v>110</v>
      </c>
      <c r="N565" s="112" t="s">
        <v>110</v>
      </c>
      <c r="Q565" s="106" t="str">
        <f>Q$7</f>
        <v>а) 6 выборок по 2 броска в выборке;</v>
      </c>
    </row>
    <row r="566" spans="1:17" ht="18.75" thickTop="1">
      <c r="A566" s="18" t="s">
        <v>75</v>
      </c>
      <c r="B566" s="88" t="s">
        <v>110</v>
      </c>
      <c r="C566" s="120" t="s">
        <v>110</v>
      </c>
      <c r="D566" s="121"/>
      <c r="E566" s="120" t="s">
        <v>110</v>
      </c>
      <c r="F566" s="121"/>
      <c r="G566" s="120" t="s">
        <v>110</v>
      </c>
      <c r="H566" s="121"/>
      <c r="I566" s="120" t="s">
        <v>110</v>
      </c>
      <c r="J566" s="121"/>
      <c r="K566" s="120" t="s">
        <v>110</v>
      </c>
      <c r="L566" s="121"/>
      <c r="M566" s="113" t="s">
        <v>110</v>
      </c>
      <c r="N566" s="61" t="s">
        <v>77</v>
      </c>
      <c r="O566" s="69">
        <f>SUM(C561:N561)/12</f>
        <v>0</v>
      </c>
      <c r="Q566" s="106" t="str">
        <f>Q$8</f>
        <v>б) 3 выборки по 4 броска в выборке.</v>
      </c>
    </row>
    <row r="567" spans="1:17" ht="18.75" thickBot="1">
      <c r="A567" s="18" t="s">
        <v>76</v>
      </c>
      <c r="B567" s="111" t="s">
        <v>110</v>
      </c>
      <c r="C567" s="120" t="s">
        <v>110</v>
      </c>
      <c r="D567" s="121"/>
      <c r="E567" s="120" t="s">
        <v>110</v>
      </c>
      <c r="F567" s="121"/>
      <c r="G567" s="120" t="s">
        <v>110</v>
      </c>
      <c r="H567" s="121"/>
      <c r="I567" s="120" t="s">
        <v>110</v>
      </c>
      <c r="J567" s="121"/>
      <c r="K567" s="120" t="s">
        <v>110</v>
      </c>
      <c r="L567" s="121"/>
      <c r="M567" s="113" t="s">
        <v>110</v>
      </c>
      <c r="N567" s="62" t="s">
        <v>78</v>
      </c>
      <c r="O567" s="70">
        <f>(12/11)*SUMPRODUCT(C561:N561,C561:N561)/12-O566*O566</f>
        <v>0</v>
      </c>
      <c r="Q567" s="106" t="str">
        <f>Q$9</f>
        <v>Составить эмпирические законы</v>
      </c>
    </row>
    <row r="568" spans="1:17" ht="19.5" thickTop="1" thickBot="1">
      <c r="A568" s="20" t="s">
        <v>80</v>
      </c>
      <c r="B568" s="112" t="s">
        <v>110</v>
      </c>
      <c r="C568" s="27"/>
      <c r="D568" s="27"/>
      <c r="E568" s="27"/>
      <c r="F568" s="57" t="s">
        <v>74</v>
      </c>
      <c r="G568" s="58" t="e">
        <f>O567-B567</f>
        <v>#VALUE!</v>
      </c>
      <c r="H568" s="28"/>
      <c r="I568" s="28"/>
      <c r="J568" s="28"/>
      <c r="K568" s="28"/>
      <c r="L568" s="57" t="s">
        <v>81</v>
      </c>
      <c r="M568" s="59" t="e">
        <f>O567-B568</f>
        <v>#VALUE!</v>
      </c>
      <c r="N568" s="60"/>
      <c r="Q568" s="106" t="str">
        <f>Q$10</f>
        <v>распределения для а), б)</v>
      </c>
    </row>
    <row r="569" spans="1:17" ht="19.5" thickTop="1" thickBot="1">
      <c r="A569" s="37" t="s">
        <v>111</v>
      </c>
      <c r="B569" s="103"/>
      <c r="C569" s="132">
        <v>1</v>
      </c>
      <c r="D569" s="132"/>
      <c r="E569" s="133">
        <v>2</v>
      </c>
      <c r="F569" s="134"/>
      <c r="G569" s="133">
        <v>3</v>
      </c>
      <c r="H569" s="134"/>
      <c r="I569" s="115"/>
      <c r="J569" s="122" t="s">
        <v>84</v>
      </c>
      <c r="K569" s="123"/>
      <c r="L569" s="103">
        <v>0</v>
      </c>
      <c r="M569" s="63">
        <v>1</v>
      </c>
      <c r="N569" s="103"/>
      <c r="Q569" s="106" t="str">
        <f>Q$11</f>
        <v>Сравнить с теоретическими.</v>
      </c>
    </row>
    <row r="570" spans="1:17" ht="18.75" thickBot="1">
      <c r="A570" s="19" t="s">
        <v>63</v>
      </c>
      <c r="B570" s="51"/>
      <c r="C570" s="45">
        <v>0</v>
      </c>
      <c r="D570" s="46">
        <v>1</v>
      </c>
      <c r="E570" s="42">
        <v>0</v>
      </c>
      <c r="F570" s="40">
        <v>1</v>
      </c>
      <c r="G570" s="45">
        <v>0</v>
      </c>
      <c r="H570" s="46">
        <v>1</v>
      </c>
      <c r="I570" s="31"/>
      <c r="J570" s="116" t="s">
        <v>85</v>
      </c>
      <c r="K570" s="117"/>
      <c r="L570" s="64">
        <f>IF(O561&lt;1,0,12-SUM(C561:N561))</f>
        <v>0</v>
      </c>
      <c r="M570" s="42">
        <f>IF(O561&lt;1,0,SUM(C561:N561))</f>
        <v>0</v>
      </c>
      <c r="N570" s="24"/>
      <c r="Q570" s="106" t="str">
        <f>Q$12</f>
        <v>Сравнить M[X] и D[X] с выборочными</v>
      </c>
    </row>
    <row r="571" spans="1:17" ht="19.5" thickTop="1" thickBot="1">
      <c r="A571" s="18" t="s">
        <v>64</v>
      </c>
      <c r="B571" s="41"/>
      <c r="C571" s="47"/>
      <c r="D571" s="26"/>
      <c r="E571" s="43"/>
      <c r="F571" s="49"/>
      <c r="G571" s="52"/>
      <c r="H571" s="26"/>
      <c r="I571" s="31"/>
      <c r="J571" s="118" t="s">
        <v>112</v>
      </c>
      <c r="K571" s="119"/>
      <c r="L571" s="114">
        <f>IF(O561&lt;1,0,L570/12)</f>
        <v>0</v>
      </c>
      <c r="M571" s="114">
        <f>IF(O561&lt;1,0,M570/12)</f>
        <v>0</v>
      </c>
      <c r="N571" s="22"/>
      <c r="Q571" s="106" t="str">
        <f>Q$13</f>
        <v>для  а), б)</v>
      </c>
    </row>
    <row r="572" spans="1:17" ht="19.5" thickTop="1" thickBot="1">
      <c r="A572" s="18" t="s">
        <v>65</v>
      </c>
      <c r="B572" s="66"/>
      <c r="C572" s="108" t="s">
        <v>110</v>
      </c>
      <c r="D572" s="109" t="s">
        <v>110</v>
      </c>
      <c r="E572" s="110" t="s">
        <v>110</v>
      </c>
      <c r="F572" s="111" t="s">
        <v>110</v>
      </c>
      <c r="G572" s="108" t="s">
        <v>110</v>
      </c>
      <c r="H572" s="109" t="s">
        <v>110</v>
      </c>
      <c r="I572" s="42"/>
      <c r="J572" s="24"/>
      <c r="K572" s="24"/>
      <c r="L572" s="24"/>
      <c r="M572" s="21"/>
      <c r="N572" s="28"/>
      <c r="Q572" s="106" t="str">
        <f>Q$14</f>
        <v>Разбивается на</v>
      </c>
    </row>
    <row r="573" spans="1:17" ht="18.75" thickTop="1">
      <c r="A573" s="18" t="s">
        <v>93</v>
      </c>
      <c r="B573" s="88" t="s">
        <v>110</v>
      </c>
      <c r="C573" s="120" t="s">
        <v>110</v>
      </c>
      <c r="D573" s="121"/>
      <c r="E573" s="120" t="s">
        <v>110</v>
      </c>
      <c r="F573" s="121"/>
      <c r="G573" s="120" t="s">
        <v>110</v>
      </c>
      <c r="H573" s="121"/>
      <c r="I573" s="25"/>
      <c r="J573" s="21"/>
      <c r="K573" s="21"/>
      <c r="L573" s="21"/>
      <c r="M573" s="30"/>
      <c r="N573" s="61" t="s">
        <v>77</v>
      </c>
      <c r="O573" s="69">
        <f>SUM(C561:N561)/12</f>
        <v>0</v>
      </c>
      <c r="Q573" s="106" t="str">
        <f>Q$15</f>
        <v>а) 6 серий по 2 броска;</v>
      </c>
    </row>
    <row r="574" spans="1:17" ht="18.75" thickBot="1">
      <c r="A574" s="18" t="s">
        <v>94</v>
      </c>
      <c r="B574" s="111" t="s">
        <v>110</v>
      </c>
      <c r="C574" s="120" t="s">
        <v>110</v>
      </c>
      <c r="D574" s="121"/>
      <c r="E574" s="120" t="s">
        <v>110</v>
      </c>
      <c r="F574" s="121"/>
      <c r="G574" s="120" t="s">
        <v>110</v>
      </c>
      <c r="H574" s="121"/>
      <c r="I574" s="25"/>
      <c r="J574" s="21"/>
      <c r="K574" s="21"/>
      <c r="L574" s="21"/>
      <c r="M574" s="30"/>
      <c r="N574" s="62" t="s">
        <v>78</v>
      </c>
      <c r="O574" s="70">
        <f>(12/11)*SUMPRODUCT(C561:N561,C561:N561)/12-O566*O566</f>
        <v>0</v>
      </c>
      <c r="Q574" s="106" t="str">
        <f>Q$16</f>
        <v>б) 3 серии по 4 броска;</v>
      </c>
    </row>
    <row r="575" spans="1:17" ht="18.75" thickTop="1">
      <c r="A575" s="65" t="s">
        <v>83</v>
      </c>
      <c r="B575" s="112" t="s">
        <v>110</v>
      </c>
      <c r="C575" s="44"/>
      <c r="D575" s="22"/>
      <c r="E575" s="22"/>
      <c r="F575" s="54" t="s">
        <v>79</v>
      </c>
      <c r="G575" s="55" t="e">
        <f>O574-B574</f>
        <v>#VALUE!</v>
      </c>
      <c r="H575" s="21"/>
      <c r="I575" s="21"/>
      <c r="J575" s="21"/>
      <c r="K575" s="21"/>
      <c r="L575" s="54" t="s">
        <v>82</v>
      </c>
      <c r="M575" s="55" t="e">
        <f>O574-B575</f>
        <v>#VALUE!</v>
      </c>
      <c r="N575" s="36"/>
      <c r="Q575" s="102" t="str">
        <f>Q$17</f>
        <v>См. Образец</v>
      </c>
    </row>
    <row r="577" spans="1:17" ht="18.75">
      <c r="A577" s="5">
        <f>'Название и список группы'!A33</f>
        <v>32</v>
      </c>
      <c r="B577" s="5"/>
      <c r="C577" s="135">
        <f>'Название и список группы'!B33</f>
        <v>0</v>
      </c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</row>
    <row r="578" spans="1:17" ht="18.75" thickBot="1">
      <c r="A578" s="145" t="s">
        <v>50</v>
      </c>
      <c r="B578" s="146"/>
      <c r="C578" s="17">
        <v>1</v>
      </c>
      <c r="D578" s="15">
        <v>2</v>
      </c>
      <c r="E578" s="15">
        <v>3</v>
      </c>
      <c r="F578" s="15">
        <v>4</v>
      </c>
      <c r="G578" s="15">
        <v>5</v>
      </c>
      <c r="H578" s="15">
        <v>6</v>
      </c>
      <c r="I578" s="15">
        <v>7</v>
      </c>
      <c r="J578" s="15">
        <v>8</v>
      </c>
      <c r="K578" s="15">
        <v>9</v>
      </c>
      <c r="L578" s="15">
        <v>10</v>
      </c>
      <c r="M578" s="15">
        <v>11</v>
      </c>
      <c r="N578" s="15">
        <v>12</v>
      </c>
      <c r="O578" s="3" t="s">
        <v>1</v>
      </c>
      <c r="Q578" s="4" t="str">
        <f>Q$2</f>
        <v>Выполняется 12 бросков монеты</v>
      </c>
    </row>
    <row r="579" spans="1:17" ht="19.5" thickTop="1" thickBot="1">
      <c r="A579" s="147" t="s">
        <v>53</v>
      </c>
      <c r="B579" s="148"/>
      <c r="C579" s="32"/>
      <c r="D579" s="33"/>
      <c r="E579" s="33"/>
      <c r="F579" s="33"/>
      <c r="G579" s="33"/>
      <c r="H579" s="33"/>
      <c r="I579" s="33"/>
      <c r="J579" s="33"/>
      <c r="K579" s="33"/>
      <c r="L579" s="33"/>
      <c r="M579" s="34"/>
      <c r="N579" s="35"/>
      <c r="O579" s="68">
        <f>IF(SUM(C579:N579)&gt;0,1,10^(-5))</f>
        <v>1.0000000000000001E-5</v>
      </c>
      <c r="Q579" s="106" t="str">
        <f>Q$3</f>
        <v>Генеральная совокупность состоит из бросков.</v>
      </c>
    </row>
    <row r="580" spans="1:17" ht="19.5" thickTop="1" thickBot="1">
      <c r="A580" s="37" t="s">
        <v>113</v>
      </c>
      <c r="B580" s="38"/>
      <c r="C580" s="140">
        <v>1</v>
      </c>
      <c r="D580" s="140"/>
      <c r="E580" s="141">
        <v>2</v>
      </c>
      <c r="F580" s="142"/>
      <c r="G580" s="141">
        <v>3</v>
      </c>
      <c r="H580" s="142"/>
      <c r="I580" s="141">
        <v>4</v>
      </c>
      <c r="J580" s="142"/>
      <c r="K580" s="141">
        <v>5</v>
      </c>
      <c r="L580" s="142"/>
      <c r="M580" s="143">
        <v>6</v>
      </c>
      <c r="N580" s="144"/>
      <c r="Q580" s="106" t="str">
        <f>Q$4</f>
        <v>Если выпадает орел, начисляется 1 балл,</v>
      </c>
    </row>
    <row r="581" spans="1:17">
      <c r="A581" s="19" t="s">
        <v>55</v>
      </c>
      <c r="B581" s="40"/>
      <c r="C581" s="45">
        <v>0</v>
      </c>
      <c r="D581" s="46">
        <v>1</v>
      </c>
      <c r="E581" s="42">
        <v>0</v>
      </c>
      <c r="F581" s="40">
        <v>1</v>
      </c>
      <c r="G581" s="45">
        <v>0</v>
      </c>
      <c r="H581" s="46">
        <v>1</v>
      </c>
      <c r="I581" s="42">
        <v>0</v>
      </c>
      <c r="J581" s="40">
        <v>1</v>
      </c>
      <c r="K581" s="45">
        <v>0</v>
      </c>
      <c r="L581" s="46">
        <v>1</v>
      </c>
      <c r="M581" s="50">
        <v>0</v>
      </c>
      <c r="N581" s="36">
        <v>1</v>
      </c>
      <c r="Q581" s="106" t="str">
        <f>Q$5</f>
        <v>если "решка", начисляется 0 баллов</v>
      </c>
    </row>
    <row r="582" spans="1:17">
      <c r="A582" s="18" t="s">
        <v>54</v>
      </c>
      <c r="B582" s="41"/>
      <c r="C582" s="47"/>
      <c r="D582" s="26"/>
      <c r="E582" s="43"/>
      <c r="F582" s="49"/>
      <c r="G582" s="47"/>
      <c r="H582" s="26"/>
      <c r="I582" s="43"/>
      <c r="J582" s="49"/>
      <c r="K582" s="47"/>
      <c r="L582" s="26"/>
      <c r="M582" s="43"/>
      <c r="N582" s="23"/>
      <c r="Q582" s="106" t="str">
        <f>Q$6</f>
        <v>Разбивается на</v>
      </c>
    </row>
    <row r="583" spans="1:17" ht="18.75" thickBot="1">
      <c r="A583" s="18" t="s">
        <v>62</v>
      </c>
      <c r="B583" s="41"/>
      <c r="C583" s="108" t="s">
        <v>110</v>
      </c>
      <c r="D583" s="109" t="s">
        <v>110</v>
      </c>
      <c r="E583" s="110" t="s">
        <v>110</v>
      </c>
      <c r="F583" s="111" t="s">
        <v>110</v>
      </c>
      <c r="G583" s="108" t="s">
        <v>110</v>
      </c>
      <c r="H583" s="109" t="s">
        <v>110</v>
      </c>
      <c r="I583" s="110" t="s">
        <v>110</v>
      </c>
      <c r="J583" s="111" t="s">
        <v>110</v>
      </c>
      <c r="K583" s="108" t="s">
        <v>110</v>
      </c>
      <c r="L583" s="109" t="s">
        <v>110</v>
      </c>
      <c r="M583" s="110" t="s">
        <v>110</v>
      </c>
      <c r="N583" s="112" t="s">
        <v>110</v>
      </c>
      <c r="Q583" s="106" t="str">
        <f>Q$7</f>
        <v>а) 6 выборок по 2 броска в выборке;</v>
      </c>
    </row>
    <row r="584" spans="1:17" ht="18.75" thickTop="1">
      <c r="A584" s="18" t="s">
        <v>75</v>
      </c>
      <c r="B584" s="88" t="s">
        <v>110</v>
      </c>
      <c r="C584" s="120" t="s">
        <v>110</v>
      </c>
      <c r="D584" s="121"/>
      <c r="E584" s="120" t="s">
        <v>110</v>
      </c>
      <c r="F584" s="121"/>
      <c r="G584" s="120" t="s">
        <v>110</v>
      </c>
      <c r="H584" s="121"/>
      <c r="I584" s="120" t="s">
        <v>110</v>
      </c>
      <c r="J584" s="121"/>
      <c r="K584" s="120" t="s">
        <v>110</v>
      </c>
      <c r="L584" s="121"/>
      <c r="M584" s="113" t="s">
        <v>110</v>
      </c>
      <c r="N584" s="61" t="s">
        <v>77</v>
      </c>
      <c r="O584" s="69">
        <f>SUM(C579:N579)/12</f>
        <v>0</v>
      </c>
      <c r="Q584" s="106" t="str">
        <f>Q$8</f>
        <v>б) 3 выборки по 4 броска в выборке.</v>
      </c>
    </row>
    <row r="585" spans="1:17" ht="18.75" thickBot="1">
      <c r="A585" s="18" t="s">
        <v>76</v>
      </c>
      <c r="B585" s="111" t="s">
        <v>110</v>
      </c>
      <c r="C585" s="120" t="s">
        <v>110</v>
      </c>
      <c r="D585" s="121"/>
      <c r="E585" s="120" t="s">
        <v>110</v>
      </c>
      <c r="F585" s="121"/>
      <c r="G585" s="120" t="s">
        <v>110</v>
      </c>
      <c r="H585" s="121"/>
      <c r="I585" s="120" t="s">
        <v>110</v>
      </c>
      <c r="J585" s="121"/>
      <c r="K585" s="120" t="s">
        <v>110</v>
      </c>
      <c r="L585" s="121"/>
      <c r="M585" s="113" t="s">
        <v>110</v>
      </c>
      <c r="N585" s="62" t="s">
        <v>78</v>
      </c>
      <c r="O585" s="70">
        <f>(12/11)*SUMPRODUCT(C579:N579,C579:N579)/12-O584*O584</f>
        <v>0</v>
      </c>
      <c r="Q585" s="106" t="str">
        <f>Q$9</f>
        <v>Составить эмпирические законы</v>
      </c>
    </row>
    <row r="586" spans="1:17" ht="19.5" thickTop="1" thickBot="1">
      <c r="A586" s="20" t="s">
        <v>80</v>
      </c>
      <c r="B586" s="112" t="s">
        <v>110</v>
      </c>
      <c r="C586" s="27"/>
      <c r="D586" s="27"/>
      <c r="E586" s="27"/>
      <c r="F586" s="57" t="s">
        <v>74</v>
      </c>
      <c r="G586" s="58" t="e">
        <f>O585-B585</f>
        <v>#VALUE!</v>
      </c>
      <c r="H586" s="28"/>
      <c r="I586" s="28"/>
      <c r="J586" s="28"/>
      <c r="K586" s="28"/>
      <c r="L586" s="57" t="s">
        <v>81</v>
      </c>
      <c r="M586" s="59" t="e">
        <f>O585-B586</f>
        <v>#VALUE!</v>
      </c>
      <c r="N586" s="60"/>
      <c r="Q586" s="106" t="str">
        <f>Q$10</f>
        <v>распределения для а), б)</v>
      </c>
    </row>
    <row r="587" spans="1:17" ht="19.5" thickTop="1" thickBot="1">
      <c r="A587" s="37" t="s">
        <v>111</v>
      </c>
      <c r="B587" s="103"/>
      <c r="C587" s="132">
        <v>1</v>
      </c>
      <c r="D587" s="132"/>
      <c r="E587" s="133">
        <v>2</v>
      </c>
      <c r="F587" s="134"/>
      <c r="G587" s="133">
        <v>3</v>
      </c>
      <c r="H587" s="134"/>
      <c r="I587" s="115"/>
      <c r="J587" s="122" t="s">
        <v>84</v>
      </c>
      <c r="K587" s="123"/>
      <c r="L587" s="103">
        <v>0</v>
      </c>
      <c r="M587" s="63">
        <v>1</v>
      </c>
      <c r="N587" s="103"/>
      <c r="Q587" s="106" t="str">
        <f>Q$11</f>
        <v>Сравнить с теоретическими.</v>
      </c>
    </row>
    <row r="588" spans="1:17" ht="18.75" thickBot="1">
      <c r="A588" s="19" t="s">
        <v>63</v>
      </c>
      <c r="B588" s="51"/>
      <c r="C588" s="45">
        <v>0</v>
      </c>
      <c r="D588" s="46">
        <v>1</v>
      </c>
      <c r="E588" s="42">
        <v>0</v>
      </c>
      <c r="F588" s="40">
        <v>1</v>
      </c>
      <c r="G588" s="45">
        <v>0</v>
      </c>
      <c r="H588" s="46">
        <v>1</v>
      </c>
      <c r="I588" s="31"/>
      <c r="J588" s="116" t="s">
        <v>85</v>
      </c>
      <c r="K588" s="117"/>
      <c r="L588" s="64">
        <f>IF(O579&lt;1,0,12-SUM(C579:N579))</f>
        <v>0</v>
      </c>
      <c r="M588" s="42">
        <f>IF(O579&lt;1,0,SUM(C579:N579))</f>
        <v>0</v>
      </c>
      <c r="N588" s="24"/>
      <c r="Q588" s="106" t="str">
        <f>Q$12</f>
        <v>Сравнить M[X] и D[X] с выборочными</v>
      </c>
    </row>
    <row r="589" spans="1:17" ht="19.5" thickTop="1" thickBot="1">
      <c r="A589" s="18" t="s">
        <v>64</v>
      </c>
      <c r="B589" s="41"/>
      <c r="C589" s="47"/>
      <c r="D589" s="26"/>
      <c r="E589" s="43"/>
      <c r="F589" s="49"/>
      <c r="G589" s="52"/>
      <c r="H589" s="26"/>
      <c r="I589" s="31"/>
      <c r="J589" s="118" t="s">
        <v>112</v>
      </c>
      <c r="K589" s="119"/>
      <c r="L589" s="114">
        <f>IF(O579&lt;1,0,L588/12)</f>
        <v>0</v>
      </c>
      <c r="M589" s="114">
        <f>IF(O579&lt;1,0,M588/12)</f>
        <v>0</v>
      </c>
      <c r="N589" s="22"/>
      <c r="Q589" s="106" t="str">
        <f>Q$13</f>
        <v>для  а), б)</v>
      </c>
    </row>
    <row r="590" spans="1:17" ht="19.5" thickTop="1" thickBot="1">
      <c r="A590" s="18" t="s">
        <v>65</v>
      </c>
      <c r="B590" s="66"/>
      <c r="C590" s="108" t="s">
        <v>110</v>
      </c>
      <c r="D590" s="109" t="s">
        <v>110</v>
      </c>
      <c r="E590" s="110" t="s">
        <v>110</v>
      </c>
      <c r="F590" s="111" t="s">
        <v>110</v>
      </c>
      <c r="G590" s="108" t="s">
        <v>110</v>
      </c>
      <c r="H590" s="109" t="s">
        <v>110</v>
      </c>
      <c r="I590" s="42"/>
      <c r="J590" s="24"/>
      <c r="K590" s="24"/>
      <c r="L590" s="24"/>
      <c r="M590" s="21"/>
      <c r="N590" s="28"/>
      <c r="Q590" s="106" t="str">
        <f>Q$14</f>
        <v>Разбивается на</v>
      </c>
    </row>
    <row r="591" spans="1:17" ht="18.75" thickTop="1">
      <c r="A591" s="18" t="s">
        <v>93</v>
      </c>
      <c r="B591" s="88" t="s">
        <v>110</v>
      </c>
      <c r="C591" s="120" t="s">
        <v>110</v>
      </c>
      <c r="D591" s="121"/>
      <c r="E591" s="120" t="s">
        <v>110</v>
      </c>
      <c r="F591" s="121"/>
      <c r="G591" s="120" t="s">
        <v>110</v>
      </c>
      <c r="H591" s="121"/>
      <c r="I591" s="25"/>
      <c r="J591" s="21"/>
      <c r="K591" s="21"/>
      <c r="L591" s="21"/>
      <c r="M591" s="30"/>
      <c r="N591" s="61" t="s">
        <v>77</v>
      </c>
      <c r="O591" s="69">
        <f>SUM(C579:N579)/12</f>
        <v>0</v>
      </c>
      <c r="Q591" s="106" t="str">
        <f>Q$15</f>
        <v>а) 6 серий по 2 броска;</v>
      </c>
    </row>
    <row r="592" spans="1:17" ht="18.75" thickBot="1">
      <c r="A592" s="18" t="s">
        <v>94</v>
      </c>
      <c r="B592" s="111" t="s">
        <v>110</v>
      </c>
      <c r="C592" s="120" t="s">
        <v>110</v>
      </c>
      <c r="D592" s="121"/>
      <c r="E592" s="120" t="s">
        <v>110</v>
      </c>
      <c r="F592" s="121"/>
      <c r="G592" s="120" t="s">
        <v>110</v>
      </c>
      <c r="H592" s="121"/>
      <c r="I592" s="25"/>
      <c r="J592" s="21"/>
      <c r="K592" s="21"/>
      <c r="L592" s="21"/>
      <c r="M592" s="30"/>
      <c r="N592" s="62" t="s">
        <v>78</v>
      </c>
      <c r="O592" s="70">
        <f>(12/11)*SUMPRODUCT(C579:N579,C579:N579)/12-O584*O584</f>
        <v>0</v>
      </c>
      <c r="Q592" s="106" t="str">
        <f>Q$16</f>
        <v>б) 3 серии по 4 броска;</v>
      </c>
    </row>
    <row r="593" spans="1:17" ht="18.75" thickTop="1">
      <c r="A593" s="65" t="s">
        <v>83</v>
      </c>
      <c r="B593" s="112" t="s">
        <v>110</v>
      </c>
      <c r="C593" s="44"/>
      <c r="D593" s="22"/>
      <c r="E593" s="22"/>
      <c r="F593" s="54" t="s">
        <v>79</v>
      </c>
      <c r="G593" s="55" t="e">
        <f>O592-B592</f>
        <v>#VALUE!</v>
      </c>
      <c r="H593" s="21"/>
      <c r="I593" s="21"/>
      <c r="J593" s="21"/>
      <c r="K593" s="21"/>
      <c r="L593" s="54" t="s">
        <v>82</v>
      </c>
      <c r="M593" s="55" t="e">
        <f>O592-B593</f>
        <v>#VALUE!</v>
      </c>
      <c r="N593" s="36"/>
      <c r="Q593" s="102" t="str">
        <f>Q$17</f>
        <v>См. Образец</v>
      </c>
    </row>
    <row r="595" spans="1:17" ht="18.75">
      <c r="A595" s="5">
        <f>'Название и список группы'!A34</f>
        <v>33</v>
      </c>
      <c r="B595" s="5"/>
      <c r="C595" s="135">
        <f>'Название и список группы'!B34</f>
        <v>0</v>
      </c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</row>
    <row r="596" spans="1:17" ht="18.75" thickBot="1">
      <c r="A596" s="145" t="s">
        <v>50</v>
      </c>
      <c r="B596" s="146"/>
      <c r="C596" s="17">
        <v>1</v>
      </c>
      <c r="D596" s="15">
        <v>2</v>
      </c>
      <c r="E596" s="15">
        <v>3</v>
      </c>
      <c r="F596" s="15">
        <v>4</v>
      </c>
      <c r="G596" s="15">
        <v>5</v>
      </c>
      <c r="H596" s="15">
        <v>6</v>
      </c>
      <c r="I596" s="15">
        <v>7</v>
      </c>
      <c r="J596" s="15">
        <v>8</v>
      </c>
      <c r="K596" s="15">
        <v>9</v>
      </c>
      <c r="L596" s="15">
        <v>10</v>
      </c>
      <c r="M596" s="15">
        <v>11</v>
      </c>
      <c r="N596" s="15">
        <v>12</v>
      </c>
      <c r="O596" s="3" t="s">
        <v>1</v>
      </c>
      <c r="Q596" s="4" t="str">
        <f>Q$2</f>
        <v>Выполняется 12 бросков монеты</v>
      </c>
    </row>
    <row r="597" spans="1:17" ht="19.5" thickTop="1" thickBot="1">
      <c r="A597" s="147" t="s">
        <v>53</v>
      </c>
      <c r="B597" s="148"/>
      <c r="C597" s="32"/>
      <c r="D597" s="33"/>
      <c r="E597" s="33"/>
      <c r="F597" s="33"/>
      <c r="G597" s="33"/>
      <c r="H597" s="33"/>
      <c r="I597" s="33"/>
      <c r="J597" s="33"/>
      <c r="K597" s="33"/>
      <c r="L597" s="33"/>
      <c r="M597" s="34"/>
      <c r="N597" s="35"/>
      <c r="O597" s="68">
        <f>IF(SUM(C597:N597)&gt;0,1,10^(-5))</f>
        <v>1.0000000000000001E-5</v>
      </c>
      <c r="Q597" s="106" t="str">
        <f>Q$3</f>
        <v>Генеральная совокупность состоит из бросков.</v>
      </c>
    </row>
    <row r="598" spans="1:17" ht="19.5" thickTop="1" thickBot="1">
      <c r="A598" s="37" t="s">
        <v>113</v>
      </c>
      <c r="B598" s="38"/>
      <c r="C598" s="140">
        <v>1</v>
      </c>
      <c r="D598" s="140"/>
      <c r="E598" s="141">
        <v>2</v>
      </c>
      <c r="F598" s="142"/>
      <c r="G598" s="141">
        <v>3</v>
      </c>
      <c r="H598" s="142"/>
      <c r="I598" s="141">
        <v>4</v>
      </c>
      <c r="J598" s="142"/>
      <c r="K598" s="141">
        <v>5</v>
      </c>
      <c r="L598" s="142"/>
      <c r="M598" s="143">
        <v>6</v>
      </c>
      <c r="N598" s="144"/>
      <c r="Q598" s="106" t="str">
        <f>Q$4</f>
        <v>Если выпадает орел, начисляется 1 балл,</v>
      </c>
    </row>
    <row r="599" spans="1:17">
      <c r="A599" s="19" t="s">
        <v>55</v>
      </c>
      <c r="B599" s="40"/>
      <c r="C599" s="45">
        <v>0</v>
      </c>
      <c r="D599" s="46">
        <v>1</v>
      </c>
      <c r="E599" s="42">
        <v>0</v>
      </c>
      <c r="F599" s="40">
        <v>1</v>
      </c>
      <c r="G599" s="45">
        <v>0</v>
      </c>
      <c r="H599" s="46">
        <v>1</v>
      </c>
      <c r="I599" s="42">
        <v>0</v>
      </c>
      <c r="J599" s="40">
        <v>1</v>
      </c>
      <c r="K599" s="45">
        <v>0</v>
      </c>
      <c r="L599" s="46">
        <v>1</v>
      </c>
      <c r="M599" s="50">
        <v>0</v>
      </c>
      <c r="N599" s="36">
        <v>1</v>
      </c>
      <c r="Q599" s="106" t="str">
        <f>Q$5</f>
        <v>если "решка", начисляется 0 баллов</v>
      </c>
    </row>
    <row r="600" spans="1:17">
      <c r="A600" s="18" t="s">
        <v>54</v>
      </c>
      <c r="B600" s="41"/>
      <c r="C600" s="47"/>
      <c r="D600" s="26"/>
      <c r="E600" s="43"/>
      <c r="F600" s="49"/>
      <c r="G600" s="47"/>
      <c r="H600" s="26"/>
      <c r="I600" s="43"/>
      <c r="J600" s="49"/>
      <c r="K600" s="47"/>
      <c r="L600" s="26"/>
      <c r="M600" s="43"/>
      <c r="N600" s="23"/>
      <c r="Q600" s="106" t="str">
        <f>Q$6</f>
        <v>Разбивается на</v>
      </c>
    </row>
    <row r="601" spans="1:17" ht="18.75" thickBot="1">
      <c r="A601" s="18" t="s">
        <v>62</v>
      </c>
      <c r="B601" s="41"/>
      <c r="C601" s="108" t="s">
        <v>110</v>
      </c>
      <c r="D601" s="109" t="s">
        <v>110</v>
      </c>
      <c r="E601" s="110" t="s">
        <v>110</v>
      </c>
      <c r="F601" s="111" t="s">
        <v>110</v>
      </c>
      <c r="G601" s="108" t="s">
        <v>110</v>
      </c>
      <c r="H601" s="109" t="s">
        <v>110</v>
      </c>
      <c r="I601" s="110" t="s">
        <v>110</v>
      </c>
      <c r="J601" s="111" t="s">
        <v>110</v>
      </c>
      <c r="K601" s="108" t="s">
        <v>110</v>
      </c>
      <c r="L601" s="109" t="s">
        <v>110</v>
      </c>
      <c r="M601" s="110" t="s">
        <v>110</v>
      </c>
      <c r="N601" s="112" t="s">
        <v>110</v>
      </c>
      <c r="Q601" s="106" t="str">
        <f>Q$7</f>
        <v>а) 6 выборок по 2 броска в выборке;</v>
      </c>
    </row>
    <row r="602" spans="1:17" ht="18.75" thickTop="1">
      <c r="A602" s="18" t="s">
        <v>75</v>
      </c>
      <c r="B602" s="88" t="s">
        <v>110</v>
      </c>
      <c r="C602" s="120" t="s">
        <v>110</v>
      </c>
      <c r="D602" s="121"/>
      <c r="E602" s="120" t="s">
        <v>110</v>
      </c>
      <c r="F602" s="121"/>
      <c r="G602" s="120" t="s">
        <v>110</v>
      </c>
      <c r="H602" s="121"/>
      <c r="I602" s="120" t="s">
        <v>110</v>
      </c>
      <c r="J602" s="121"/>
      <c r="K602" s="120" t="s">
        <v>110</v>
      </c>
      <c r="L602" s="121"/>
      <c r="M602" s="113" t="s">
        <v>110</v>
      </c>
      <c r="N602" s="61" t="s">
        <v>77</v>
      </c>
      <c r="O602" s="69">
        <f>SUM(C597:N597)/12</f>
        <v>0</v>
      </c>
      <c r="Q602" s="106" t="str">
        <f>Q$8</f>
        <v>б) 3 выборки по 4 броска в выборке.</v>
      </c>
    </row>
    <row r="603" spans="1:17" ht="18.75" thickBot="1">
      <c r="A603" s="18" t="s">
        <v>76</v>
      </c>
      <c r="B603" s="111" t="s">
        <v>110</v>
      </c>
      <c r="C603" s="120" t="s">
        <v>110</v>
      </c>
      <c r="D603" s="121"/>
      <c r="E603" s="120" t="s">
        <v>110</v>
      </c>
      <c r="F603" s="121"/>
      <c r="G603" s="120" t="s">
        <v>110</v>
      </c>
      <c r="H603" s="121"/>
      <c r="I603" s="120" t="s">
        <v>110</v>
      </c>
      <c r="J603" s="121"/>
      <c r="K603" s="120" t="s">
        <v>110</v>
      </c>
      <c r="L603" s="121"/>
      <c r="M603" s="113" t="s">
        <v>110</v>
      </c>
      <c r="N603" s="62" t="s">
        <v>78</v>
      </c>
      <c r="O603" s="70">
        <f>(12/11)*SUMPRODUCT(C597:N597,C597:N597)/12-O602*O602</f>
        <v>0</v>
      </c>
      <c r="Q603" s="106" t="str">
        <f>Q$9</f>
        <v>Составить эмпирические законы</v>
      </c>
    </row>
    <row r="604" spans="1:17" ht="19.5" thickTop="1" thickBot="1">
      <c r="A604" s="20" t="s">
        <v>80</v>
      </c>
      <c r="B604" s="112" t="s">
        <v>110</v>
      </c>
      <c r="C604" s="27"/>
      <c r="D604" s="27"/>
      <c r="E604" s="27"/>
      <c r="F604" s="57" t="s">
        <v>74</v>
      </c>
      <c r="G604" s="58" t="e">
        <f>O603-B603</f>
        <v>#VALUE!</v>
      </c>
      <c r="H604" s="28"/>
      <c r="I604" s="28"/>
      <c r="J604" s="28"/>
      <c r="K604" s="28"/>
      <c r="L604" s="57" t="s">
        <v>81</v>
      </c>
      <c r="M604" s="59" t="e">
        <f>O603-B604</f>
        <v>#VALUE!</v>
      </c>
      <c r="N604" s="60"/>
      <c r="Q604" s="106" t="str">
        <f>Q$10</f>
        <v>распределения для а), б)</v>
      </c>
    </row>
    <row r="605" spans="1:17" ht="19.5" thickTop="1" thickBot="1">
      <c r="A605" s="37" t="s">
        <v>111</v>
      </c>
      <c r="B605" s="103"/>
      <c r="C605" s="132">
        <v>1</v>
      </c>
      <c r="D605" s="132"/>
      <c r="E605" s="133">
        <v>2</v>
      </c>
      <c r="F605" s="134"/>
      <c r="G605" s="133">
        <v>3</v>
      </c>
      <c r="H605" s="134"/>
      <c r="I605" s="115"/>
      <c r="J605" s="122" t="s">
        <v>84</v>
      </c>
      <c r="K605" s="123"/>
      <c r="L605" s="103">
        <v>0</v>
      </c>
      <c r="M605" s="63">
        <v>1</v>
      </c>
      <c r="N605" s="103"/>
      <c r="Q605" s="106" t="str">
        <f>Q$11</f>
        <v>Сравнить с теоретическими.</v>
      </c>
    </row>
    <row r="606" spans="1:17" ht="18.75" thickBot="1">
      <c r="A606" s="19" t="s">
        <v>63</v>
      </c>
      <c r="B606" s="51"/>
      <c r="C606" s="45">
        <v>0</v>
      </c>
      <c r="D606" s="46">
        <v>1</v>
      </c>
      <c r="E606" s="42">
        <v>0</v>
      </c>
      <c r="F606" s="40">
        <v>1</v>
      </c>
      <c r="G606" s="45">
        <v>0</v>
      </c>
      <c r="H606" s="46">
        <v>1</v>
      </c>
      <c r="I606" s="31"/>
      <c r="J606" s="116" t="s">
        <v>85</v>
      </c>
      <c r="K606" s="117"/>
      <c r="L606" s="64">
        <f>IF(O597&lt;1,0,12-SUM(C597:N597))</f>
        <v>0</v>
      </c>
      <c r="M606" s="42">
        <f>IF(O597&lt;1,0,SUM(C597:N597))</f>
        <v>0</v>
      </c>
      <c r="N606" s="24"/>
      <c r="Q606" s="106" t="str">
        <f>Q$12</f>
        <v>Сравнить M[X] и D[X] с выборочными</v>
      </c>
    </row>
    <row r="607" spans="1:17" ht="19.5" thickTop="1" thickBot="1">
      <c r="A607" s="18" t="s">
        <v>64</v>
      </c>
      <c r="B607" s="41"/>
      <c r="C607" s="47"/>
      <c r="D607" s="26"/>
      <c r="E607" s="43"/>
      <c r="F607" s="49"/>
      <c r="G607" s="52"/>
      <c r="H607" s="26"/>
      <c r="I607" s="31"/>
      <c r="J607" s="118" t="s">
        <v>112</v>
      </c>
      <c r="K607" s="119"/>
      <c r="L607" s="114">
        <f>IF(O597&lt;1,0,L606/12)</f>
        <v>0</v>
      </c>
      <c r="M607" s="114">
        <f>IF(O597&lt;1,0,M606/12)</f>
        <v>0</v>
      </c>
      <c r="N607" s="22"/>
      <c r="Q607" s="106" t="str">
        <f>Q$13</f>
        <v>для  а), б)</v>
      </c>
    </row>
    <row r="608" spans="1:17" ht="19.5" thickTop="1" thickBot="1">
      <c r="A608" s="18" t="s">
        <v>65</v>
      </c>
      <c r="B608" s="66"/>
      <c r="C608" s="108" t="s">
        <v>110</v>
      </c>
      <c r="D608" s="109" t="s">
        <v>110</v>
      </c>
      <c r="E608" s="110" t="s">
        <v>110</v>
      </c>
      <c r="F608" s="111" t="s">
        <v>110</v>
      </c>
      <c r="G608" s="108" t="s">
        <v>110</v>
      </c>
      <c r="H608" s="109" t="s">
        <v>110</v>
      </c>
      <c r="I608" s="42"/>
      <c r="J608" s="24"/>
      <c r="K608" s="24"/>
      <c r="L608" s="24"/>
      <c r="M608" s="21"/>
      <c r="N608" s="28"/>
      <c r="Q608" s="106" t="str">
        <f>Q$14</f>
        <v>Разбивается на</v>
      </c>
    </row>
    <row r="609" spans="1:17" ht="18.75" thickTop="1">
      <c r="A609" s="18" t="s">
        <v>93</v>
      </c>
      <c r="B609" s="88" t="s">
        <v>110</v>
      </c>
      <c r="C609" s="120" t="s">
        <v>110</v>
      </c>
      <c r="D609" s="121"/>
      <c r="E609" s="120" t="s">
        <v>110</v>
      </c>
      <c r="F609" s="121"/>
      <c r="G609" s="120" t="s">
        <v>110</v>
      </c>
      <c r="H609" s="121"/>
      <c r="I609" s="25"/>
      <c r="J609" s="21"/>
      <c r="K609" s="21"/>
      <c r="L609" s="21"/>
      <c r="M609" s="30"/>
      <c r="N609" s="61" t="s">
        <v>77</v>
      </c>
      <c r="O609" s="69">
        <f>SUM(C597:N597)/12</f>
        <v>0</v>
      </c>
      <c r="Q609" s="106" t="str">
        <f>Q$15</f>
        <v>а) 6 серий по 2 броска;</v>
      </c>
    </row>
    <row r="610" spans="1:17" ht="18.75" thickBot="1">
      <c r="A610" s="18" t="s">
        <v>94</v>
      </c>
      <c r="B610" s="111" t="s">
        <v>110</v>
      </c>
      <c r="C610" s="120" t="s">
        <v>110</v>
      </c>
      <c r="D610" s="121"/>
      <c r="E610" s="120" t="s">
        <v>110</v>
      </c>
      <c r="F610" s="121"/>
      <c r="G610" s="120" t="s">
        <v>110</v>
      </c>
      <c r="H610" s="121"/>
      <c r="I610" s="25"/>
      <c r="J610" s="21"/>
      <c r="K610" s="21"/>
      <c r="L610" s="21"/>
      <c r="M610" s="30"/>
      <c r="N610" s="62" t="s">
        <v>78</v>
      </c>
      <c r="O610" s="70">
        <f>(12/11)*SUMPRODUCT(C597:N597,C597:N597)/12-O602*O602</f>
        <v>0</v>
      </c>
      <c r="Q610" s="106" t="str">
        <f>Q$16</f>
        <v>б) 3 серии по 4 броска;</v>
      </c>
    </row>
    <row r="611" spans="1:17" ht="18.75" thickTop="1">
      <c r="A611" s="65" t="s">
        <v>83</v>
      </c>
      <c r="B611" s="112" t="s">
        <v>110</v>
      </c>
      <c r="C611" s="44"/>
      <c r="D611" s="22"/>
      <c r="E611" s="22"/>
      <c r="F611" s="54" t="s">
        <v>79</v>
      </c>
      <c r="G611" s="55" t="e">
        <f>O610-B610</f>
        <v>#VALUE!</v>
      </c>
      <c r="H611" s="21"/>
      <c r="I611" s="21"/>
      <c r="J611" s="21"/>
      <c r="K611" s="21"/>
      <c r="L611" s="54" t="s">
        <v>82</v>
      </c>
      <c r="M611" s="55" t="e">
        <f>O610-B611</f>
        <v>#VALUE!</v>
      </c>
      <c r="N611" s="36"/>
      <c r="Q611" s="102" t="str">
        <f>Q$17</f>
        <v>См. Образец</v>
      </c>
    </row>
    <row r="613" spans="1:17" ht="18.75">
      <c r="A613" s="5">
        <f>'Название и список группы'!A35</f>
        <v>34</v>
      </c>
      <c r="B613" s="5"/>
      <c r="C613" s="135">
        <f>'Название и список группы'!B35</f>
        <v>0</v>
      </c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</row>
    <row r="614" spans="1:17" ht="18.75" thickBot="1">
      <c r="A614" s="145" t="s">
        <v>50</v>
      </c>
      <c r="B614" s="146"/>
      <c r="C614" s="17">
        <v>1</v>
      </c>
      <c r="D614" s="15">
        <v>2</v>
      </c>
      <c r="E614" s="15">
        <v>3</v>
      </c>
      <c r="F614" s="15">
        <v>4</v>
      </c>
      <c r="G614" s="15">
        <v>5</v>
      </c>
      <c r="H614" s="15">
        <v>6</v>
      </c>
      <c r="I614" s="15">
        <v>7</v>
      </c>
      <c r="J614" s="15">
        <v>8</v>
      </c>
      <c r="K614" s="15">
        <v>9</v>
      </c>
      <c r="L614" s="15">
        <v>10</v>
      </c>
      <c r="M614" s="15">
        <v>11</v>
      </c>
      <c r="N614" s="15">
        <v>12</v>
      </c>
      <c r="O614" s="3" t="s">
        <v>1</v>
      </c>
      <c r="Q614" s="4" t="str">
        <f>Q$2</f>
        <v>Выполняется 12 бросков монеты</v>
      </c>
    </row>
    <row r="615" spans="1:17" ht="19.5" thickTop="1" thickBot="1">
      <c r="A615" s="147" t="s">
        <v>53</v>
      </c>
      <c r="B615" s="148"/>
      <c r="C615" s="32"/>
      <c r="D615" s="33"/>
      <c r="E615" s="33"/>
      <c r="F615" s="33"/>
      <c r="G615" s="33"/>
      <c r="H615" s="33"/>
      <c r="I615" s="33"/>
      <c r="J615" s="33"/>
      <c r="K615" s="33"/>
      <c r="L615" s="33"/>
      <c r="M615" s="34"/>
      <c r="N615" s="35"/>
      <c r="O615" s="68">
        <f>IF(SUM(C615:N615)&gt;0,1,10^(-5))</f>
        <v>1.0000000000000001E-5</v>
      </c>
      <c r="Q615" s="106" t="str">
        <f>Q$3</f>
        <v>Генеральная совокупность состоит из бросков.</v>
      </c>
    </row>
    <row r="616" spans="1:17" ht="19.5" thickTop="1" thickBot="1">
      <c r="A616" s="37" t="s">
        <v>113</v>
      </c>
      <c r="B616" s="38"/>
      <c r="C616" s="140">
        <v>1</v>
      </c>
      <c r="D616" s="140"/>
      <c r="E616" s="141">
        <v>2</v>
      </c>
      <c r="F616" s="142"/>
      <c r="G616" s="141">
        <v>3</v>
      </c>
      <c r="H616" s="142"/>
      <c r="I616" s="141">
        <v>4</v>
      </c>
      <c r="J616" s="142"/>
      <c r="K616" s="141">
        <v>5</v>
      </c>
      <c r="L616" s="142"/>
      <c r="M616" s="143">
        <v>6</v>
      </c>
      <c r="N616" s="144"/>
      <c r="Q616" s="106" t="str">
        <f>Q$4</f>
        <v>Если выпадает орел, начисляется 1 балл,</v>
      </c>
    </row>
    <row r="617" spans="1:17">
      <c r="A617" s="19" t="s">
        <v>55</v>
      </c>
      <c r="B617" s="40"/>
      <c r="C617" s="45">
        <v>0</v>
      </c>
      <c r="D617" s="46">
        <v>1</v>
      </c>
      <c r="E617" s="42">
        <v>0</v>
      </c>
      <c r="F617" s="40">
        <v>1</v>
      </c>
      <c r="G617" s="45">
        <v>0</v>
      </c>
      <c r="H617" s="46">
        <v>1</v>
      </c>
      <c r="I617" s="42">
        <v>0</v>
      </c>
      <c r="J617" s="40">
        <v>1</v>
      </c>
      <c r="K617" s="45">
        <v>0</v>
      </c>
      <c r="L617" s="46">
        <v>1</v>
      </c>
      <c r="M617" s="50">
        <v>0</v>
      </c>
      <c r="N617" s="36">
        <v>1</v>
      </c>
      <c r="Q617" s="106" t="str">
        <f>Q$5</f>
        <v>если "решка", начисляется 0 баллов</v>
      </c>
    </row>
    <row r="618" spans="1:17">
      <c r="A618" s="18" t="s">
        <v>54</v>
      </c>
      <c r="B618" s="41"/>
      <c r="C618" s="47"/>
      <c r="D618" s="26"/>
      <c r="E618" s="43"/>
      <c r="F618" s="49"/>
      <c r="G618" s="47"/>
      <c r="H618" s="26"/>
      <c r="I618" s="43"/>
      <c r="J618" s="49"/>
      <c r="K618" s="47"/>
      <c r="L618" s="26"/>
      <c r="M618" s="43"/>
      <c r="N618" s="23"/>
      <c r="Q618" s="106" t="str">
        <f>Q$6</f>
        <v>Разбивается на</v>
      </c>
    </row>
    <row r="619" spans="1:17" ht="18.75" thickBot="1">
      <c r="A619" s="18" t="s">
        <v>62</v>
      </c>
      <c r="B619" s="41"/>
      <c r="C619" s="108" t="s">
        <v>110</v>
      </c>
      <c r="D619" s="109" t="s">
        <v>110</v>
      </c>
      <c r="E619" s="110" t="s">
        <v>110</v>
      </c>
      <c r="F619" s="111" t="s">
        <v>110</v>
      </c>
      <c r="G619" s="108" t="s">
        <v>110</v>
      </c>
      <c r="H619" s="109" t="s">
        <v>110</v>
      </c>
      <c r="I619" s="110" t="s">
        <v>110</v>
      </c>
      <c r="J619" s="111" t="s">
        <v>110</v>
      </c>
      <c r="K619" s="108" t="s">
        <v>110</v>
      </c>
      <c r="L619" s="109" t="s">
        <v>110</v>
      </c>
      <c r="M619" s="110" t="s">
        <v>110</v>
      </c>
      <c r="N619" s="112" t="s">
        <v>110</v>
      </c>
      <c r="Q619" s="106" t="str">
        <f>Q$7</f>
        <v>а) 6 выборок по 2 броска в выборке;</v>
      </c>
    </row>
    <row r="620" spans="1:17" ht="18.75" thickTop="1">
      <c r="A620" s="18" t="s">
        <v>75</v>
      </c>
      <c r="B620" s="88" t="s">
        <v>110</v>
      </c>
      <c r="C620" s="120" t="s">
        <v>110</v>
      </c>
      <c r="D620" s="121"/>
      <c r="E620" s="120" t="s">
        <v>110</v>
      </c>
      <c r="F620" s="121"/>
      <c r="G620" s="120" t="s">
        <v>110</v>
      </c>
      <c r="H620" s="121"/>
      <c r="I620" s="120" t="s">
        <v>110</v>
      </c>
      <c r="J620" s="121"/>
      <c r="K620" s="120" t="s">
        <v>110</v>
      </c>
      <c r="L620" s="121"/>
      <c r="M620" s="113" t="s">
        <v>110</v>
      </c>
      <c r="N620" s="61" t="s">
        <v>77</v>
      </c>
      <c r="O620" s="69">
        <f>SUM(C615:N615)/12</f>
        <v>0</v>
      </c>
      <c r="Q620" s="106" t="str">
        <f>Q$8</f>
        <v>б) 3 выборки по 4 броска в выборке.</v>
      </c>
    </row>
    <row r="621" spans="1:17" ht="18.75" thickBot="1">
      <c r="A621" s="18" t="s">
        <v>76</v>
      </c>
      <c r="B621" s="111" t="s">
        <v>110</v>
      </c>
      <c r="C621" s="120" t="s">
        <v>110</v>
      </c>
      <c r="D621" s="121"/>
      <c r="E621" s="120" t="s">
        <v>110</v>
      </c>
      <c r="F621" s="121"/>
      <c r="G621" s="120" t="s">
        <v>110</v>
      </c>
      <c r="H621" s="121"/>
      <c r="I621" s="120" t="s">
        <v>110</v>
      </c>
      <c r="J621" s="121"/>
      <c r="K621" s="120" t="s">
        <v>110</v>
      </c>
      <c r="L621" s="121"/>
      <c r="M621" s="113" t="s">
        <v>110</v>
      </c>
      <c r="N621" s="62" t="s">
        <v>78</v>
      </c>
      <c r="O621" s="70">
        <f>(12/11)*SUMPRODUCT(C615:N615,C615:N615)/12-O620*O620</f>
        <v>0</v>
      </c>
      <c r="Q621" s="106" t="str">
        <f>Q$9</f>
        <v>Составить эмпирические законы</v>
      </c>
    </row>
    <row r="622" spans="1:17" ht="19.5" thickTop="1" thickBot="1">
      <c r="A622" s="20" t="s">
        <v>80</v>
      </c>
      <c r="B622" s="112" t="s">
        <v>110</v>
      </c>
      <c r="C622" s="27"/>
      <c r="D622" s="27"/>
      <c r="E622" s="27"/>
      <c r="F622" s="57" t="s">
        <v>74</v>
      </c>
      <c r="G622" s="58" t="e">
        <f>O621-B621</f>
        <v>#VALUE!</v>
      </c>
      <c r="H622" s="28"/>
      <c r="I622" s="28"/>
      <c r="J622" s="28"/>
      <c r="K622" s="28"/>
      <c r="L622" s="57" t="s">
        <v>81</v>
      </c>
      <c r="M622" s="59" t="e">
        <f>O621-B622</f>
        <v>#VALUE!</v>
      </c>
      <c r="N622" s="60"/>
      <c r="Q622" s="106" t="str">
        <f>Q$10</f>
        <v>распределения для а), б)</v>
      </c>
    </row>
    <row r="623" spans="1:17" ht="19.5" thickTop="1" thickBot="1">
      <c r="A623" s="37" t="s">
        <v>111</v>
      </c>
      <c r="B623" s="103"/>
      <c r="C623" s="132">
        <v>1</v>
      </c>
      <c r="D623" s="132"/>
      <c r="E623" s="133">
        <v>2</v>
      </c>
      <c r="F623" s="134"/>
      <c r="G623" s="133">
        <v>3</v>
      </c>
      <c r="H623" s="134"/>
      <c r="I623" s="115"/>
      <c r="J623" s="122" t="s">
        <v>84</v>
      </c>
      <c r="K623" s="123"/>
      <c r="L623" s="103">
        <v>0</v>
      </c>
      <c r="M623" s="63">
        <v>1</v>
      </c>
      <c r="N623" s="103"/>
      <c r="Q623" s="106" t="str">
        <f>Q$11</f>
        <v>Сравнить с теоретическими.</v>
      </c>
    </row>
    <row r="624" spans="1:17" ht="18.75" thickBot="1">
      <c r="A624" s="19" t="s">
        <v>63</v>
      </c>
      <c r="B624" s="51"/>
      <c r="C624" s="45">
        <v>0</v>
      </c>
      <c r="D624" s="46">
        <v>1</v>
      </c>
      <c r="E624" s="42">
        <v>0</v>
      </c>
      <c r="F624" s="40">
        <v>1</v>
      </c>
      <c r="G624" s="45">
        <v>0</v>
      </c>
      <c r="H624" s="46">
        <v>1</v>
      </c>
      <c r="I624" s="31"/>
      <c r="J624" s="116" t="s">
        <v>85</v>
      </c>
      <c r="K624" s="117"/>
      <c r="L624" s="64">
        <f>IF(O615&lt;1,0,12-SUM(C615:N615))</f>
        <v>0</v>
      </c>
      <c r="M624" s="42">
        <f>IF(O615&lt;1,0,SUM(C615:N615))</f>
        <v>0</v>
      </c>
      <c r="N624" s="24"/>
      <c r="Q624" s="106" t="str">
        <f>Q$12</f>
        <v>Сравнить M[X] и D[X] с выборочными</v>
      </c>
    </row>
    <row r="625" spans="1:17" ht="19.5" thickTop="1" thickBot="1">
      <c r="A625" s="18" t="s">
        <v>64</v>
      </c>
      <c r="B625" s="41"/>
      <c r="C625" s="47"/>
      <c r="D625" s="26"/>
      <c r="E625" s="43"/>
      <c r="F625" s="49"/>
      <c r="G625" s="52"/>
      <c r="H625" s="26"/>
      <c r="I625" s="31"/>
      <c r="J625" s="118" t="s">
        <v>112</v>
      </c>
      <c r="K625" s="119"/>
      <c r="L625" s="114">
        <f>IF(O615&lt;1,0,L624/12)</f>
        <v>0</v>
      </c>
      <c r="M625" s="114">
        <f>IF(O615&lt;1,0,M624/12)</f>
        <v>0</v>
      </c>
      <c r="N625" s="22"/>
      <c r="Q625" s="106" t="str">
        <f>Q$13</f>
        <v>для  а), б)</v>
      </c>
    </row>
    <row r="626" spans="1:17" ht="19.5" thickTop="1" thickBot="1">
      <c r="A626" s="18" t="s">
        <v>65</v>
      </c>
      <c r="B626" s="66"/>
      <c r="C626" s="108" t="s">
        <v>110</v>
      </c>
      <c r="D626" s="109" t="s">
        <v>110</v>
      </c>
      <c r="E626" s="110" t="s">
        <v>110</v>
      </c>
      <c r="F626" s="111" t="s">
        <v>110</v>
      </c>
      <c r="G626" s="108" t="s">
        <v>110</v>
      </c>
      <c r="H626" s="109" t="s">
        <v>110</v>
      </c>
      <c r="I626" s="42"/>
      <c r="J626" s="24"/>
      <c r="K626" s="24"/>
      <c r="L626" s="24"/>
      <c r="M626" s="21"/>
      <c r="N626" s="28"/>
      <c r="Q626" s="106" t="str">
        <f>Q$14</f>
        <v>Разбивается на</v>
      </c>
    </row>
    <row r="627" spans="1:17" ht="18.75" thickTop="1">
      <c r="A627" s="18" t="s">
        <v>93</v>
      </c>
      <c r="B627" s="88" t="s">
        <v>110</v>
      </c>
      <c r="C627" s="120" t="s">
        <v>110</v>
      </c>
      <c r="D627" s="121"/>
      <c r="E627" s="120" t="s">
        <v>110</v>
      </c>
      <c r="F627" s="121"/>
      <c r="G627" s="120" t="s">
        <v>110</v>
      </c>
      <c r="H627" s="121"/>
      <c r="I627" s="25"/>
      <c r="J627" s="21"/>
      <c r="K627" s="21"/>
      <c r="L627" s="21"/>
      <c r="M627" s="30"/>
      <c r="N627" s="61" t="s">
        <v>77</v>
      </c>
      <c r="O627" s="69">
        <f>SUM(C615:N615)/12</f>
        <v>0</v>
      </c>
      <c r="Q627" s="106" t="str">
        <f>Q$15</f>
        <v>а) 6 серий по 2 броска;</v>
      </c>
    </row>
    <row r="628" spans="1:17" ht="18.75" thickBot="1">
      <c r="A628" s="18" t="s">
        <v>94</v>
      </c>
      <c r="B628" s="111" t="s">
        <v>110</v>
      </c>
      <c r="C628" s="120" t="s">
        <v>110</v>
      </c>
      <c r="D628" s="121"/>
      <c r="E628" s="120" t="s">
        <v>110</v>
      </c>
      <c r="F628" s="121"/>
      <c r="G628" s="120" t="s">
        <v>110</v>
      </c>
      <c r="H628" s="121"/>
      <c r="I628" s="25"/>
      <c r="J628" s="21"/>
      <c r="K628" s="21"/>
      <c r="L628" s="21"/>
      <c r="M628" s="30"/>
      <c r="N628" s="62" t="s">
        <v>78</v>
      </c>
      <c r="O628" s="70">
        <f>(12/11)*SUMPRODUCT(C615:N615,C615:N615)/12-O620*O620</f>
        <v>0</v>
      </c>
      <c r="Q628" s="106" t="str">
        <f>Q$16</f>
        <v>б) 3 серии по 4 броска;</v>
      </c>
    </row>
    <row r="629" spans="1:17" ht="18.75" thickTop="1">
      <c r="A629" s="65" t="s">
        <v>83</v>
      </c>
      <c r="B629" s="112" t="s">
        <v>110</v>
      </c>
      <c r="C629" s="44"/>
      <c r="D629" s="22"/>
      <c r="E629" s="22"/>
      <c r="F629" s="54" t="s">
        <v>79</v>
      </c>
      <c r="G629" s="55" t="e">
        <f>O628-B628</f>
        <v>#VALUE!</v>
      </c>
      <c r="H629" s="21"/>
      <c r="I629" s="21"/>
      <c r="J629" s="21"/>
      <c r="K629" s="21"/>
      <c r="L629" s="54" t="s">
        <v>82</v>
      </c>
      <c r="M629" s="55" t="e">
        <f>O628-B629</f>
        <v>#VALUE!</v>
      </c>
      <c r="N629" s="36"/>
      <c r="Q629" s="102" t="str">
        <f>Q$17</f>
        <v>См. Образец</v>
      </c>
    </row>
    <row r="631" spans="1:17" ht="18.75">
      <c r="A631" s="5">
        <f>'Название и список группы'!A36</f>
        <v>35</v>
      </c>
      <c r="B631" s="5"/>
      <c r="C631" s="135">
        <f>'Название и список группы'!B36</f>
        <v>0</v>
      </c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</row>
    <row r="632" spans="1:17" ht="18.75" thickBot="1">
      <c r="A632" s="145" t="s">
        <v>50</v>
      </c>
      <c r="B632" s="146"/>
      <c r="C632" s="17">
        <v>1</v>
      </c>
      <c r="D632" s="15">
        <v>2</v>
      </c>
      <c r="E632" s="15">
        <v>3</v>
      </c>
      <c r="F632" s="15">
        <v>4</v>
      </c>
      <c r="G632" s="15">
        <v>5</v>
      </c>
      <c r="H632" s="15">
        <v>6</v>
      </c>
      <c r="I632" s="15">
        <v>7</v>
      </c>
      <c r="J632" s="15">
        <v>8</v>
      </c>
      <c r="K632" s="15">
        <v>9</v>
      </c>
      <c r="L632" s="15">
        <v>10</v>
      </c>
      <c r="M632" s="15">
        <v>11</v>
      </c>
      <c r="N632" s="15">
        <v>12</v>
      </c>
      <c r="O632" s="3" t="s">
        <v>1</v>
      </c>
      <c r="Q632" s="4" t="str">
        <f>Q$2</f>
        <v>Выполняется 12 бросков монеты</v>
      </c>
    </row>
    <row r="633" spans="1:17" ht="19.5" thickTop="1" thickBot="1">
      <c r="A633" s="147" t="s">
        <v>53</v>
      </c>
      <c r="B633" s="148"/>
      <c r="C633" s="32"/>
      <c r="D633" s="33"/>
      <c r="E633" s="33"/>
      <c r="F633" s="33"/>
      <c r="G633" s="33"/>
      <c r="H633" s="33"/>
      <c r="I633" s="33"/>
      <c r="J633" s="33"/>
      <c r="K633" s="33"/>
      <c r="L633" s="33"/>
      <c r="M633" s="34"/>
      <c r="N633" s="35"/>
      <c r="O633" s="68">
        <f>IF(SUM(C633:N633)&gt;0,1,10^(-5))</f>
        <v>1.0000000000000001E-5</v>
      </c>
      <c r="Q633" s="106" t="str">
        <f>Q$3</f>
        <v>Генеральная совокупность состоит из бросков.</v>
      </c>
    </row>
    <row r="634" spans="1:17" ht="19.5" thickTop="1" thickBot="1">
      <c r="A634" s="37" t="s">
        <v>113</v>
      </c>
      <c r="B634" s="38"/>
      <c r="C634" s="140">
        <v>1</v>
      </c>
      <c r="D634" s="140"/>
      <c r="E634" s="141">
        <v>2</v>
      </c>
      <c r="F634" s="142"/>
      <c r="G634" s="141">
        <v>3</v>
      </c>
      <c r="H634" s="142"/>
      <c r="I634" s="141">
        <v>4</v>
      </c>
      <c r="J634" s="142"/>
      <c r="K634" s="141">
        <v>5</v>
      </c>
      <c r="L634" s="142"/>
      <c r="M634" s="143">
        <v>6</v>
      </c>
      <c r="N634" s="144"/>
      <c r="Q634" s="106" t="str">
        <f>Q$4</f>
        <v>Если выпадает орел, начисляется 1 балл,</v>
      </c>
    </row>
    <row r="635" spans="1:17">
      <c r="A635" s="19" t="s">
        <v>55</v>
      </c>
      <c r="B635" s="40"/>
      <c r="C635" s="45">
        <v>0</v>
      </c>
      <c r="D635" s="46">
        <v>1</v>
      </c>
      <c r="E635" s="42">
        <v>0</v>
      </c>
      <c r="F635" s="40">
        <v>1</v>
      </c>
      <c r="G635" s="45">
        <v>0</v>
      </c>
      <c r="H635" s="46">
        <v>1</v>
      </c>
      <c r="I635" s="42">
        <v>0</v>
      </c>
      <c r="J635" s="40">
        <v>1</v>
      </c>
      <c r="K635" s="45">
        <v>0</v>
      </c>
      <c r="L635" s="46">
        <v>1</v>
      </c>
      <c r="M635" s="50">
        <v>0</v>
      </c>
      <c r="N635" s="36">
        <v>1</v>
      </c>
      <c r="Q635" s="106" t="str">
        <f>Q$5</f>
        <v>если "решка", начисляется 0 баллов</v>
      </c>
    </row>
    <row r="636" spans="1:17">
      <c r="A636" s="18" t="s">
        <v>54</v>
      </c>
      <c r="B636" s="41"/>
      <c r="C636" s="47"/>
      <c r="D636" s="26"/>
      <c r="E636" s="43"/>
      <c r="F636" s="49"/>
      <c r="G636" s="47"/>
      <c r="H636" s="26"/>
      <c r="I636" s="43"/>
      <c r="J636" s="49"/>
      <c r="K636" s="47"/>
      <c r="L636" s="26"/>
      <c r="M636" s="43"/>
      <c r="N636" s="23"/>
      <c r="Q636" s="106" t="str">
        <f>Q$6</f>
        <v>Разбивается на</v>
      </c>
    </row>
    <row r="637" spans="1:17" ht="18.75" thickBot="1">
      <c r="A637" s="18" t="s">
        <v>62</v>
      </c>
      <c r="B637" s="41"/>
      <c r="C637" s="108" t="s">
        <v>110</v>
      </c>
      <c r="D637" s="109" t="s">
        <v>110</v>
      </c>
      <c r="E637" s="110" t="s">
        <v>110</v>
      </c>
      <c r="F637" s="111" t="s">
        <v>110</v>
      </c>
      <c r="G637" s="108" t="s">
        <v>110</v>
      </c>
      <c r="H637" s="109" t="s">
        <v>110</v>
      </c>
      <c r="I637" s="110" t="s">
        <v>110</v>
      </c>
      <c r="J637" s="111" t="s">
        <v>110</v>
      </c>
      <c r="K637" s="108" t="s">
        <v>110</v>
      </c>
      <c r="L637" s="109" t="s">
        <v>110</v>
      </c>
      <c r="M637" s="110" t="s">
        <v>110</v>
      </c>
      <c r="N637" s="112" t="s">
        <v>110</v>
      </c>
      <c r="Q637" s="106" t="str">
        <f>Q$7</f>
        <v>а) 6 выборок по 2 броска в выборке;</v>
      </c>
    </row>
    <row r="638" spans="1:17" ht="18.75" thickTop="1">
      <c r="A638" s="18" t="s">
        <v>75</v>
      </c>
      <c r="B638" s="88" t="s">
        <v>110</v>
      </c>
      <c r="C638" s="120" t="s">
        <v>110</v>
      </c>
      <c r="D638" s="121"/>
      <c r="E638" s="120" t="s">
        <v>110</v>
      </c>
      <c r="F638" s="121"/>
      <c r="G638" s="120" t="s">
        <v>110</v>
      </c>
      <c r="H638" s="121"/>
      <c r="I638" s="120" t="s">
        <v>110</v>
      </c>
      <c r="J638" s="121"/>
      <c r="K638" s="120" t="s">
        <v>110</v>
      </c>
      <c r="L638" s="121"/>
      <c r="M638" s="113" t="s">
        <v>110</v>
      </c>
      <c r="N638" s="61" t="s">
        <v>77</v>
      </c>
      <c r="O638" s="69">
        <f>SUM(C633:N633)/12</f>
        <v>0</v>
      </c>
      <c r="Q638" s="106" t="str">
        <f>Q$8</f>
        <v>б) 3 выборки по 4 броска в выборке.</v>
      </c>
    </row>
    <row r="639" spans="1:17" ht="18.75" thickBot="1">
      <c r="A639" s="18" t="s">
        <v>76</v>
      </c>
      <c r="B639" s="111" t="s">
        <v>110</v>
      </c>
      <c r="C639" s="120" t="s">
        <v>110</v>
      </c>
      <c r="D639" s="121"/>
      <c r="E639" s="120" t="s">
        <v>110</v>
      </c>
      <c r="F639" s="121"/>
      <c r="G639" s="120" t="s">
        <v>110</v>
      </c>
      <c r="H639" s="121"/>
      <c r="I639" s="120" t="s">
        <v>110</v>
      </c>
      <c r="J639" s="121"/>
      <c r="K639" s="120" t="s">
        <v>110</v>
      </c>
      <c r="L639" s="121"/>
      <c r="M639" s="113" t="s">
        <v>110</v>
      </c>
      <c r="N639" s="62" t="s">
        <v>78</v>
      </c>
      <c r="O639" s="70">
        <f>(12/11)*SUMPRODUCT(C633:N633,C633:N633)/12-O638*O638</f>
        <v>0</v>
      </c>
      <c r="Q639" s="106" t="str">
        <f>Q$9</f>
        <v>Составить эмпирические законы</v>
      </c>
    </row>
    <row r="640" spans="1:17" ht="19.5" thickTop="1" thickBot="1">
      <c r="A640" s="20" t="s">
        <v>80</v>
      </c>
      <c r="B640" s="112" t="s">
        <v>110</v>
      </c>
      <c r="C640" s="27"/>
      <c r="D640" s="27"/>
      <c r="E640" s="27"/>
      <c r="F640" s="57" t="s">
        <v>74</v>
      </c>
      <c r="G640" s="58" t="e">
        <f>O639-B639</f>
        <v>#VALUE!</v>
      </c>
      <c r="H640" s="28"/>
      <c r="I640" s="28"/>
      <c r="J640" s="28"/>
      <c r="K640" s="28"/>
      <c r="L640" s="57" t="s">
        <v>81</v>
      </c>
      <c r="M640" s="59" t="e">
        <f>O639-B640</f>
        <v>#VALUE!</v>
      </c>
      <c r="N640" s="60"/>
      <c r="Q640" s="106" t="str">
        <f>Q$10</f>
        <v>распределения для а), б)</v>
      </c>
    </row>
    <row r="641" spans="1:17" ht="19.5" thickTop="1" thickBot="1">
      <c r="A641" s="37" t="s">
        <v>111</v>
      </c>
      <c r="B641" s="103"/>
      <c r="C641" s="132">
        <v>1</v>
      </c>
      <c r="D641" s="132"/>
      <c r="E641" s="133">
        <v>2</v>
      </c>
      <c r="F641" s="134"/>
      <c r="G641" s="133">
        <v>3</v>
      </c>
      <c r="H641" s="134"/>
      <c r="I641" s="115"/>
      <c r="J641" s="122" t="s">
        <v>84</v>
      </c>
      <c r="K641" s="123"/>
      <c r="L641" s="103">
        <v>0</v>
      </c>
      <c r="M641" s="63">
        <v>1</v>
      </c>
      <c r="N641" s="103"/>
      <c r="Q641" s="106" t="str">
        <f>Q$11</f>
        <v>Сравнить с теоретическими.</v>
      </c>
    </row>
    <row r="642" spans="1:17" ht="18.75" thickBot="1">
      <c r="A642" s="19" t="s">
        <v>63</v>
      </c>
      <c r="B642" s="51"/>
      <c r="C642" s="45">
        <v>0</v>
      </c>
      <c r="D642" s="46">
        <v>1</v>
      </c>
      <c r="E642" s="42">
        <v>0</v>
      </c>
      <c r="F642" s="40">
        <v>1</v>
      </c>
      <c r="G642" s="45">
        <v>0</v>
      </c>
      <c r="H642" s="46">
        <v>1</v>
      </c>
      <c r="I642" s="31"/>
      <c r="J642" s="116" t="s">
        <v>85</v>
      </c>
      <c r="K642" s="117"/>
      <c r="L642" s="64">
        <f>IF(O633&lt;1,0,12-SUM(C633:N633))</f>
        <v>0</v>
      </c>
      <c r="M642" s="42">
        <f>IF(O633&lt;1,0,SUM(C633:N633))</f>
        <v>0</v>
      </c>
      <c r="N642" s="24"/>
      <c r="Q642" s="106" t="str">
        <f>Q$12</f>
        <v>Сравнить M[X] и D[X] с выборочными</v>
      </c>
    </row>
    <row r="643" spans="1:17" ht="19.5" thickTop="1" thickBot="1">
      <c r="A643" s="18" t="s">
        <v>64</v>
      </c>
      <c r="B643" s="41"/>
      <c r="C643" s="47"/>
      <c r="D643" s="26"/>
      <c r="E643" s="43"/>
      <c r="F643" s="49"/>
      <c r="G643" s="52"/>
      <c r="H643" s="26"/>
      <c r="I643" s="31"/>
      <c r="J643" s="118" t="s">
        <v>112</v>
      </c>
      <c r="K643" s="119"/>
      <c r="L643" s="114">
        <f>IF(O633&lt;1,0,L642/12)</f>
        <v>0</v>
      </c>
      <c r="M643" s="114">
        <f>IF(O633&lt;1,0,M642/12)</f>
        <v>0</v>
      </c>
      <c r="N643" s="22"/>
      <c r="Q643" s="106" t="str">
        <f>Q$13</f>
        <v>для  а), б)</v>
      </c>
    </row>
    <row r="644" spans="1:17" ht="19.5" thickTop="1" thickBot="1">
      <c r="A644" s="18" t="s">
        <v>65</v>
      </c>
      <c r="B644" s="66"/>
      <c r="C644" s="108" t="s">
        <v>110</v>
      </c>
      <c r="D644" s="109" t="s">
        <v>110</v>
      </c>
      <c r="E644" s="110" t="s">
        <v>110</v>
      </c>
      <c r="F644" s="111" t="s">
        <v>110</v>
      </c>
      <c r="G644" s="108" t="s">
        <v>110</v>
      </c>
      <c r="H644" s="109" t="s">
        <v>110</v>
      </c>
      <c r="I644" s="42"/>
      <c r="J644" s="24"/>
      <c r="K644" s="24"/>
      <c r="L644" s="24"/>
      <c r="M644" s="21"/>
      <c r="N644" s="28"/>
      <c r="Q644" s="106" t="str">
        <f>Q$14</f>
        <v>Разбивается на</v>
      </c>
    </row>
    <row r="645" spans="1:17" ht="18.75" thickTop="1">
      <c r="A645" s="18" t="s">
        <v>93</v>
      </c>
      <c r="B645" s="88" t="s">
        <v>110</v>
      </c>
      <c r="C645" s="120" t="s">
        <v>110</v>
      </c>
      <c r="D645" s="121"/>
      <c r="E645" s="120" t="s">
        <v>110</v>
      </c>
      <c r="F645" s="121"/>
      <c r="G645" s="120" t="s">
        <v>110</v>
      </c>
      <c r="H645" s="121"/>
      <c r="I645" s="25"/>
      <c r="J645" s="21"/>
      <c r="K645" s="21"/>
      <c r="L645" s="21"/>
      <c r="M645" s="30"/>
      <c r="N645" s="61" t="s">
        <v>77</v>
      </c>
      <c r="O645" s="69">
        <f>SUM(C633:N633)/12</f>
        <v>0</v>
      </c>
      <c r="Q645" s="106" t="str">
        <f>Q$15</f>
        <v>а) 6 серий по 2 броска;</v>
      </c>
    </row>
    <row r="646" spans="1:17" ht="18.75" thickBot="1">
      <c r="A646" s="18" t="s">
        <v>94</v>
      </c>
      <c r="B646" s="111" t="s">
        <v>110</v>
      </c>
      <c r="C646" s="120" t="s">
        <v>110</v>
      </c>
      <c r="D646" s="121"/>
      <c r="E646" s="120" t="s">
        <v>110</v>
      </c>
      <c r="F646" s="121"/>
      <c r="G646" s="120" t="s">
        <v>110</v>
      </c>
      <c r="H646" s="121"/>
      <c r="I646" s="25"/>
      <c r="J646" s="21"/>
      <c r="K646" s="21"/>
      <c r="L646" s="21"/>
      <c r="M646" s="30"/>
      <c r="N646" s="62" t="s">
        <v>78</v>
      </c>
      <c r="O646" s="70">
        <f>(12/11)*SUMPRODUCT(C633:N633,C633:N633)/12-O638*O638</f>
        <v>0</v>
      </c>
      <c r="Q646" s="106" t="str">
        <f>Q$16</f>
        <v>б) 3 серии по 4 броска;</v>
      </c>
    </row>
    <row r="647" spans="1:17" ht="18.75" thickTop="1">
      <c r="A647" s="65" t="s">
        <v>83</v>
      </c>
      <c r="B647" s="112" t="s">
        <v>110</v>
      </c>
      <c r="C647" s="44"/>
      <c r="D647" s="22"/>
      <c r="E647" s="22"/>
      <c r="F647" s="54" t="s">
        <v>79</v>
      </c>
      <c r="G647" s="55" t="e">
        <f>O646-B646</f>
        <v>#VALUE!</v>
      </c>
      <c r="H647" s="21"/>
      <c r="I647" s="21"/>
      <c r="J647" s="21"/>
      <c r="K647" s="21"/>
      <c r="L647" s="54" t="s">
        <v>82</v>
      </c>
      <c r="M647" s="55" t="e">
        <f>O646-B647</f>
        <v>#VALUE!</v>
      </c>
      <c r="N647" s="36"/>
      <c r="Q647" s="102" t="str">
        <f>Q$17</f>
        <v>См. Образец</v>
      </c>
    </row>
    <row r="649" spans="1:17" ht="18.75">
      <c r="A649" s="5">
        <f>'Название и список группы'!A37</f>
        <v>36</v>
      </c>
      <c r="B649" s="5"/>
      <c r="C649" s="135">
        <f>'Название и список группы'!B37</f>
        <v>0</v>
      </c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</row>
    <row r="650" spans="1:17" ht="18.75" thickBot="1">
      <c r="A650" s="145" t="s">
        <v>50</v>
      </c>
      <c r="B650" s="146"/>
      <c r="C650" s="17">
        <v>1</v>
      </c>
      <c r="D650" s="15">
        <v>2</v>
      </c>
      <c r="E650" s="15">
        <v>3</v>
      </c>
      <c r="F650" s="15">
        <v>4</v>
      </c>
      <c r="G650" s="15">
        <v>5</v>
      </c>
      <c r="H650" s="15">
        <v>6</v>
      </c>
      <c r="I650" s="15">
        <v>7</v>
      </c>
      <c r="J650" s="15">
        <v>8</v>
      </c>
      <c r="K650" s="15">
        <v>9</v>
      </c>
      <c r="L650" s="15">
        <v>10</v>
      </c>
      <c r="M650" s="15">
        <v>11</v>
      </c>
      <c r="N650" s="15">
        <v>12</v>
      </c>
      <c r="O650" s="3" t="s">
        <v>1</v>
      </c>
      <c r="Q650" s="4" t="str">
        <f>Q$2</f>
        <v>Выполняется 12 бросков монеты</v>
      </c>
    </row>
    <row r="651" spans="1:17" ht="19.5" thickTop="1" thickBot="1">
      <c r="A651" s="147" t="s">
        <v>53</v>
      </c>
      <c r="B651" s="148"/>
      <c r="C651" s="32"/>
      <c r="D651" s="33"/>
      <c r="E651" s="33"/>
      <c r="F651" s="33"/>
      <c r="G651" s="33"/>
      <c r="H651" s="33"/>
      <c r="I651" s="33"/>
      <c r="J651" s="33"/>
      <c r="K651" s="33"/>
      <c r="L651" s="33"/>
      <c r="M651" s="34"/>
      <c r="N651" s="35"/>
      <c r="O651" s="68">
        <f>IF(SUM(C651:N651)&gt;0,1,10^(-5))</f>
        <v>1.0000000000000001E-5</v>
      </c>
      <c r="Q651" s="106" t="str">
        <f>Q$3</f>
        <v>Генеральная совокупность состоит из бросков.</v>
      </c>
    </row>
    <row r="652" spans="1:17" ht="19.5" thickTop="1" thickBot="1">
      <c r="A652" s="37" t="s">
        <v>113</v>
      </c>
      <c r="B652" s="38"/>
      <c r="C652" s="140">
        <v>1</v>
      </c>
      <c r="D652" s="140"/>
      <c r="E652" s="141">
        <v>2</v>
      </c>
      <c r="F652" s="142"/>
      <c r="G652" s="141">
        <v>3</v>
      </c>
      <c r="H652" s="142"/>
      <c r="I652" s="141">
        <v>4</v>
      </c>
      <c r="J652" s="142"/>
      <c r="K652" s="141">
        <v>5</v>
      </c>
      <c r="L652" s="142"/>
      <c r="M652" s="143">
        <v>6</v>
      </c>
      <c r="N652" s="144"/>
      <c r="Q652" s="106" t="str">
        <f>Q$4</f>
        <v>Если выпадает орел, начисляется 1 балл,</v>
      </c>
    </row>
    <row r="653" spans="1:17">
      <c r="A653" s="19" t="s">
        <v>55</v>
      </c>
      <c r="B653" s="40"/>
      <c r="C653" s="45">
        <v>0</v>
      </c>
      <c r="D653" s="46">
        <v>1</v>
      </c>
      <c r="E653" s="42">
        <v>0</v>
      </c>
      <c r="F653" s="40">
        <v>1</v>
      </c>
      <c r="G653" s="45">
        <v>0</v>
      </c>
      <c r="H653" s="46">
        <v>1</v>
      </c>
      <c r="I653" s="42">
        <v>0</v>
      </c>
      <c r="J653" s="40">
        <v>1</v>
      </c>
      <c r="K653" s="45">
        <v>0</v>
      </c>
      <c r="L653" s="46">
        <v>1</v>
      </c>
      <c r="M653" s="50">
        <v>0</v>
      </c>
      <c r="N653" s="36">
        <v>1</v>
      </c>
      <c r="Q653" s="106" t="str">
        <f>Q$5</f>
        <v>если "решка", начисляется 0 баллов</v>
      </c>
    </row>
    <row r="654" spans="1:17">
      <c r="A654" s="18" t="s">
        <v>54</v>
      </c>
      <c r="B654" s="41"/>
      <c r="C654" s="47"/>
      <c r="D654" s="26"/>
      <c r="E654" s="43"/>
      <c r="F654" s="49"/>
      <c r="G654" s="47"/>
      <c r="H654" s="26"/>
      <c r="I654" s="43"/>
      <c r="J654" s="49"/>
      <c r="K654" s="47"/>
      <c r="L654" s="26"/>
      <c r="M654" s="43"/>
      <c r="N654" s="23"/>
      <c r="Q654" s="106" t="str">
        <f>Q$6</f>
        <v>Разбивается на</v>
      </c>
    </row>
    <row r="655" spans="1:17" ht="18.75" thickBot="1">
      <c r="A655" s="18" t="s">
        <v>62</v>
      </c>
      <c r="B655" s="41"/>
      <c r="C655" s="108" t="s">
        <v>110</v>
      </c>
      <c r="D655" s="109" t="s">
        <v>110</v>
      </c>
      <c r="E655" s="110" t="s">
        <v>110</v>
      </c>
      <c r="F655" s="111" t="s">
        <v>110</v>
      </c>
      <c r="G655" s="108" t="s">
        <v>110</v>
      </c>
      <c r="H655" s="109" t="s">
        <v>110</v>
      </c>
      <c r="I655" s="110" t="s">
        <v>110</v>
      </c>
      <c r="J655" s="111" t="s">
        <v>110</v>
      </c>
      <c r="K655" s="108" t="s">
        <v>110</v>
      </c>
      <c r="L655" s="109" t="s">
        <v>110</v>
      </c>
      <c r="M655" s="110" t="s">
        <v>110</v>
      </c>
      <c r="N655" s="112" t="s">
        <v>110</v>
      </c>
      <c r="Q655" s="106" t="str">
        <f>Q$7</f>
        <v>а) 6 выборок по 2 броска в выборке;</v>
      </c>
    </row>
    <row r="656" spans="1:17" ht="18.75" thickTop="1">
      <c r="A656" s="18" t="s">
        <v>75</v>
      </c>
      <c r="B656" s="88" t="s">
        <v>110</v>
      </c>
      <c r="C656" s="120" t="s">
        <v>110</v>
      </c>
      <c r="D656" s="121"/>
      <c r="E656" s="120" t="s">
        <v>110</v>
      </c>
      <c r="F656" s="121"/>
      <c r="G656" s="120" t="s">
        <v>110</v>
      </c>
      <c r="H656" s="121"/>
      <c r="I656" s="120" t="s">
        <v>110</v>
      </c>
      <c r="J656" s="121"/>
      <c r="K656" s="120" t="s">
        <v>110</v>
      </c>
      <c r="L656" s="121"/>
      <c r="M656" s="113" t="s">
        <v>110</v>
      </c>
      <c r="N656" s="61" t="s">
        <v>77</v>
      </c>
      <c r="O656" s="69">
        <f>SUM(C651:N651)/12</f>
        <v>0</v>
      </c>
      <c r="Q656" s="106" t="str">
        <f>Q$8</f>
        <v>б) 3 выборки по 4 броска в выборке.</v>
      </c>
    </row>
    <row r="657" spans="1:17" ht="18.75" thickBot="1">
      <c r="A657" s="18" t="s">
        <v>76</v>
      </c>
      <c r="B657" s="111" t="s">
        <v>110</v>
      </c>
      <c r="C657" s="120" t="s">
        <v>110</v>
      </c>
      <c r="D657" s="121"/>
      <c r="E657" s="120" t="s">
        <v>110</v>
      </c>
      <c r="F657" s="121"/>
      <c r="G657" s="120" t="s">
        <v>110</v>
      </c>
      <c r="H657" s="121"/>
      <c r="I657" s="120" t="s">
        <v>110</v>
      </c>
      <c r="J657" s="121"/>
      <c r="K657" s="120" t="s">
        <v>110</v>
      </c>
      <c r="L657" s="121"/>
      <c r="M657" s="113" t="s">
        <v>110</v>
      </c>
      <c r="N657" s="62" t="s">
        <v>78</v>
      </c>
      <c r="O657" s="70">
        <f>(12/11)*SUMPRODUCT(C651:N651,C651:N651)/12-O656*O656</f>
        <v>0</v>
      </c>
      <c r="Q657" s="106" t="str">
        <f>Q$9</f>
        <v>Составить эмпирические законы</v>
      </c>
    </row>
    <row r="658" spans="1:17" ht="19.5" thickTop="1" thickBot="1">
      <c r="A658" s="20" t="s">
        <v>80</v>
      </c>
      <c r="B658" s="112" t="s">
        <v>110</v>
      </c>
      <c r="C658" s="27"/>
      <c r="D658" s="27"/>
      <c r="E658" s="27"/>
      <c r="F658" s="57" t="s">
        <v>74</v>
      </c>
      <c r="G658" s="58" t="e">
        <f>O657-B657</f>
        <v>#VALUE!</v>
      </c>
      <c r="H658" s="28"/>
      <c r="I658" s="28"/>
      <c r="J658" s="28"/>
      <c r="K658" s="28"/>
      <c r="L658" s="57" t="s">
        <v>81</v>
      </c>
      <c r="M658" s="59" t="e">
        <f>O657-B658</f>
        <v>#VALUE!</v>
      </c>
      <c r="N658" s="60"/>
      <c r="Q658" s="106" t="str">
        <f>Q$10</f>
        <v>распределения для а), б)</v>
      </c>
    </row>
    <row r="659" spans="1:17" ht="19.5" thickTop="1" thickBot="1">
      <c r="A659" s="37" t="s">
        <v>111</v>
      </c>
      <c r="B659" s="103"/>
      <c r="C659" s="132">
        <v>1</v>
      </c>
      <c r="D659" s="132"/>
      <c r="E659" s="133">
        <v>2</v>
      </c>
      <c r="F659" s="134"/>
      <c r="G659" s="133">
        <v>3</v>
      </c>
      <c r="H659" s="134"/>
      <c r="I659" s="115"/>
      <c r="J659" s="122" t="s">
        <v>84</v>
      </c>
      <c r="K659" s="123"/>
      <c r="L659" s="103">
        <v>0</v>
      </c>
      <c r="M659" s="63">
        <v>1</v>
      </c>
      <c r="N659" s="103"/>
      <c r="Q659" s="106" t="str">
        <f>Q$11</f>
        <v>Сравнить с теоретическими.</v>
      </c>
    </row>
    <row r="660" spans="1:17" ht="18.75" thickBot="1">
      <c r="A660" s="19" t="s">
        <v>63</v>
      </c>
      <c r="B660" s="51"/>
      <c r="C660" s="45">
        <v>0</v>
      </c>
      <c r="D660" s="46">
        <v>1</v>
      </c>
      <c r="E660" s="42">
        <v>0</v>
      </c>
      <c r="F660" s="40">
        <v>1</v>
      </c>
      <c r="G660" s="45">
        <v>0</v>
      </c>
      <c r="H660" s="46">
        <v>1</v>
      </c>
      <c r="I660" s="31"/>
      <c r="J660" s="116" t="s">
        <v>85</v>
      </c>
      <c r="K660" s="117"/>
      <c r="L660" s="64">
        <f>IF(O651&lt;1,0,12-SUM(C651:N651))</f>
        <v>0</v>
      </c>
      <c r="M660" s="42">
        <f>IF(O651&lt;1,0,SUM(C651:N651))</f>
        <v>0</v>
      </c>
      <c r="N660" s="24"/>
      <c r="Q660" s="106" t="str">
        <f>Q$12</f>
        <v>Сравнить M[X] и D[X] с выборочными</v>
      </c>
    </row>
    <row r="661" spans="1:17" ht="19.5" thickTop="1" thickBot="1">
      <c r="A661" s="18" t="s">
        <v>64</v>
      </c>
      <c r="B661" s="41"/>
      <c r="C661" s="47"/>
      <c r="D661" s="26"/>
      <c r="E661" s="43"/>
      <c r="F661" s="49"/>
      <c r="G661" s="52"/>
      <c r="H661" s="26"/>
      <c r="I661" s="31"/>
      <c r="J661" s="118" t="s">
        <v>112</v>
      </c>
      <c r="K661" s="119"/>
      <c r="L661" s="114">
        <f>IF(O651&lt;1,0,L660/12)</f>
        <v>0</v>
      </c>
      <c r="M661" s="114">
        <f>IF(O651&lt;1,0,M660/12)</f>
        <v>0</v>
      </c>
      <c r="N661" s="22"/>
      <c r="Q661" s="106" t="str">
        <f>Q$13</f>
        <v>для  а), б)</v>
      </c>
    </row>
    <row r="662" spans="1:17" ht="19.5" thickTop="1" thickBot="1">
      <c r="A662" s="18" t="s">
        <v>65</v>
      </c>
      <c r="B662" s="66"/>
      <c r="C662" s="108" t="s">
        <v>110</v>
      </c>
      <c r="D662" s="109" t="s">
        <v>110</v>
      </c>
      <c r="E662" s="110" t="s">
        <v>110</v>
      </c>
      <c r="F662" s="111" t="s">
        <v>110</v>
      </c>
      <c r="G662" s="108" t="s">
        <v>110</v>
      </c>
      <c r="H662" s="109" t="s">
        <v>110</v>
      </c>
      <c r="I662" s="42"/>
      <c r="J662" s="24"/>
      <c r="K662" s="24"/>
      <c r="L662" s="24"/>
      <c r="M662" s="21"/>
      <c r="N662" s="28"/>
      <c r="Q662" s="106" t="str">
        <f>Q$14</f>
        <v>Разбивается на</v>
      </c>
    </row>
    <row r="663" spans="1:17" ht="18.75" thickTop="1">
      <c r="A663" s="18" t="s">
        <v>93</v>
      </c>
      <c r="B663" s="88" t="s">
        <v>110</v>
      </c>
      <c r="C663" s="120" t="s">
        <v>110</v>
      </c>
      <c r="D663" s="121"/>
      <c r="E663" s="120" t="s">
        <v>110</v>
      </c>
      <c r="F663" s="121"/>
      <c r="G663" s="120" t="s">
        <v>110</v>
      </c>
      <c r="H663" s="121"/>
      <c r="I663" s="25"/>
      <c r="J663" s="21"/>
      <c r="K663" s="21"/>
      <c r="L663" s="21"/>
      <c r="M663" s="30"/>
      <c r="N663" s="61" t="s">
        <v>77</v>
      </c>
      <c r="O663" s="69">
        <f>SUM(C651:N651)/12</f>
        <v>0</v>
      </c>
      <c r="Q663" s="106" t="str">
        <f>Q$15</f>
        <v>а) 6 серий по 2 броска;</v>
      </c>
    </row>
    <row r="664" spans="1:17" ht="18.75" thickBot="1">
      <c r="A664" s="18" t="s">
        <v>94</v>
      </c>
      <c r="B664" s="111" t="s">
        <v>110</v>
      </c>
      <c r="C664" s="120" t="s">
        <v>110</v>
      </c>
      <c r="D664" s="121"/>
      <c r="E664" s="120" t="s">
        <v>110</v>
      </c>
      <c r="F664" s="121"/>
      <c r="G664" s="120" t="s">
        <v>110</v>
      </c>
      <c r="H664" s="121"/>
      <c r="I664" s="25"/>
      <c r="J664" s="21"/>
      <c r="K664" s="21"/>
      <c r="L664" s="21"/>
      <c r="M664" s="30"/>
      <c r="N664" s="62" t="s">
        <v>78</v>
      </c>
      <c r="O664" s="70">
        <f>(12/11)*SUMPRODUCT(C651:N651,C651:N651)/12-O656*O656</f>
        <v>0</v>
      </c>
      <c r="Q664" s="106" t="str">
        <f>Q$16</f>
        <v>б) 3 серии по 4 броска;</v>
      </c>
    </row>
    <row r="665" spans="1:17" ht="18.75" thickTop="1">
      <c r="A665" s="65" t="s">
        <v>83</v>
      </c>
      <c r="B665" s="112" t="s">
        <v>110</v>
      </c>
      <c r="C665" s="44"/>
      <c r="D665" s="22"/>
      <c r="E665" s="22"/>
      <c r="F665" s="54" t="s">
        <v>79</v>
      </c>
      <c r="G665" s="55" t="e">
        <f>O664-B664</f>
        <v>#VALUE!</v>
      </c>
      <c r="H665" s="21"/>
      <c r="I665" s="21"/>
      <c r="J665" s="21"/>
      <c r="K665" s="21"/>
      <c r="L665" s="54" t="s">
        <v>82</v>
      </c>
      <c r="M665" s="55" t="e">
        <f>O664-B665</f>
        <v>#VALUE!</v>
      </c>
      <c r="N665" s="36"/>
      <c r="Q665" s="102" t="str">
        <f>Q$17</f>
        <v>См. Образец</v>
      </c>
    </row>
    <row r="667" spans="1:17" ht="18.75">
      <c r="A667" s="5">
        <f>'Название и список группы'!A38</f>
        <v>36</v>
      </c>
      <c r="B667" s="5"/>
      <c r="C667" s="135">
        <f>'Название и список группы'!B38</f>
        <v>0</v>
      </c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</row>
    <row r="668" spans="1:17" ht="18.75" thickBot="1">
      <c r="A668" s="145" t="s">
        <v>50</v>
      </c>
      <c r="B668" s="146"/>
      <c r="C668" s="17">
        <v>1</v>
      </c>
      <c r="D668" s="15">
        <v>2</v>
      </c>
      <c r="E668" s="15">
        <v>3</v>
      </c>
      <c r="F668" s="15">
        <v>4</v>
      </c>
      <c r="G668" s="15">
        <v>5</v>
      </c>
      <c r="H668" s="15">
        <v>6</v>
      </c>
      <c r="I668" s="15">
        <v>7</v>
      </c>
      <c r="J668" s="15">
        <v>8</v>
      </c>
      <c r="K668" s="15">
        <v>9</v>
      </c>
      <c r="L668" s="15">
        <v>10</v>
      </c>
      <c r="M668" s="15">
        <v>11</v>
      </c>
      <c r="N668" s="15">
        <v>12</v>
      </c>
      <c r="O668" s="3" t="s">
        <v>1</v>
      </c>
      <c r="Q668" s="4" t="str">
        <f>Q$2</f>
        <v>Выполняется 12 бросков монеты</v>
      </c>
    </row>
    <row r="669" spans="1:17" ht="19.5" thickTop="1" thickBot="1">
      <c r="A669" s="147" t="s">
        <v>53</v>
      </c>
      <c r="B669" s="148"/>
      <c r="C669" s="32"/>
      <c r="D669" s="33"/>
      <c r="E669" s="33"/>
      <c r="F669" s="33"/>
      <c r="G669" s="33"/>
      <c r="H669" s="33"/>
      <c r="I669" s="33"/>
      <c r="J669" s="33"/>
      <c r="K669" s="33"/>
      <c r="L669" s="33"/>
      <c r="M669" s="34"/>
      <c r="N669" s="35"/>
      <c r="O669" s="68">
        <f>IF(SUM(C669:N669)&gt;0,1,10^(-5))</f>
        <v>1.0000000000000001E-5</v>
      </c>
      <c r="Q669" s="106" t="str">
        <f>Q$3</f>
        <v>Генеральная совокупность состоит из бросков.</v>
      </c>
    </row>
    <row r="670" spans="1:17" ht="19.5" thickTop="1" thickBot="1">
      <c r="A670" s="37" t="s">
        <v>113</v>
      </c>
      <c r="B670" s="38"/>
      <c r="C670" s="140">
        <v>1</v>
      </c>
      <c r="D670" s="140"/>
      <c r="E670" s="141">
        <v>2</v>
      </c>
      <c r="F670" s="142"/>
      <c r="G670" s="141">
        <v>3</v>
      </c>
      <c r="H670" s="142"/>
      <c r="I670" s="141">
        <v>4</v>
      </c>
      <c r="J670" s="142"/>
      <c r="K670" s="141">
        <v>5</v>
      </c>
      <c r="L670" s="142"/>
      <c r="M670" s="143">
        <v>6</v>
      </c>
      <c r="N670" s="144"/>
      <c r="Q670" s="106" t="str">
        <f>Q$4</f>
        <v>Если выпадает орел, начисляется 1 балл,</v>
      </c>
    </row>
    <row r="671" spans="1:17">
      <c r="A671" s="19" t="s">
        <v>55</v>
      </c>
      <c r="B671" s="40"/>
      <c r="C671" s="45">
        <v>0</v>
      </c>
      <c r="D671" s="46">
        <v>1</v>
      </c>
      <c r="E671" s="42">
        <v>0</v>
      </c>
      <c r="F671" s="40">
        <v>1</v>
      </c>
      <c r="G671" s="45">
        <v>0</v>
      </c>
      <c r="H671" s="46">
        <v>1</v>
      </c>
      <c r="I671" s="42">
        <v>0</v>
      </c>
      <c r="J671" s="40">
        <v>1</v>
      </c>
      <c r="K671" s="45">
        <v>0</v>
      </c>
      <c r="L671" s="46">
        <v>1</v>
      </c>
      <c r="M671" s="50">
        <v>0</v>
      </c>
      <c r="N671" s="36">
        <v>1</v>
      </c>
      <c r="Q671" s="106" t="str">
        <f>Q$5</f>
        <v>если "решка", начисляется 0 баллов</v>
      </c>
    </row>
    <row r="672" spans="1:17">
      <c r="A672" s="18" t="s">
        <v>54</v>
      </c>
      <c r="B672" s="41"/>
      <c r="C672" s="47"/>
      <c r="D672" s="26"/>
      <c r="E672" s="43"/>
      <c r="F672" s="49"/>
      <c r="G672" s="47"/>
      <c r="H672" s="26"/>
      <c r="I672" s="43"/>
      <c r="J672" s="49"/>
      <c r="K672" s="47"/>
      <c r="L672" s="26"/>
      <c r="M672" s="43"/>
      <c r="N672" s="23"/>
      <c r="Q672" s="106" t="str">
        <f>Q$6</f>
        <v>Разбивается на</v>
      </c>
    </row>
    <row r="673" spans="1:17" ht="18.75" thickBot="1">
      <c r="A673" s="18" t="s">
        <v>62</v>
      </c>
      <c r="B673" s="41"/>
      <c r="C673" s="108" t="s">
        <v>110</v>
      </c>
      <c r="D673" s="109" t="s">
        <v>110</v>
      </c>
      <c r="E673" s="110" t="s">
        <v>110</v>
      </c>
      <c r="F673" s="111" t="s">
        <v>110</v>
      </c>
      <c r="G673" s="108" t="s">
        <v>110</v>
      </c>
      <c r="H673" s="109" t="s">
        <v>110</v>
      </c>
      <c r="I673" s="110" t="s">
        <v>110</v>
      </c>
      <c r="J673" s="111" t="s">
        <v>110</v>
      </c>
      <c r="K673" s="108" t="s">
        <v>110</v>
      </c>
      <c r="L673" s="109" t="s">
        <v>110</v>
      </c>
      <c r="M673" s="110" t="s">
        <v>110</v>
      </c>
      <c r="N673" s="112" t="s">
        <v>110</v>
      </c>
      <c r="Q673" s="106" t="str">
        <f>Q$7</f>
        <v>а) 6 выборок по 2 броска в выборке;</v>
      </c>
    </row>
    <row r="674" spans="1:17" ht="18.75" thickTop="1">
      <c r="A674" s="18" t="s">
        <v>75</v>
      </c>
      <c r="B674" s="88" t="s">
        <v>110</v>
      </c>
      <c r="C674" s="120" t="s">
        <v>110</v>
      </c>
      <c r="D674" s="121"/>
      <c r="E674" s="120" t="s">
        <v>110</v>
      </c>
      <c r="F674" s="121"/>
      <c r="G674" s="120" t="s">
        <v>110</v>
      </c>
      <c r="H674" s="121"/>
      <c r="I674" s="120" t="s">
        <v>110</v>
      </c>
      <c r="J674" s="121"/>
      <c r="K674" s="120" t="s">
        <v>110</v>
      </c>
      <c r="L674" s="121"/>
      <c r="M674" s="113" t="s">
        <v>110</v>
      </c>
      <c r="N674" s="61" t="s">
        <v>77</v>
      </c>
      <c r="O674" s="69">
        <f>SUM(C669:N669)/12</f>
        <v>0</v>
      </c>
      <c r="Q674" s="106" t="str">
        <f>Q$8</f>
        <v>б) 3 выборки по 4 броска в выборке.</v>
      </c>
    </row>
    <row r="675" spans="1:17" ht="18.75" thickBot="1">
      <c r="A675" s="18" t="s">
        <v>76</v>
      </c>
      <c r="B675" s="111" t="s">
        <v>110</v>
      </c>
      <c r="C675" s="120" t="s">
        <v>110</v>
      </c>
      <c r="D675" s="121"/>
      <c r="E675" s="120" t="s">
        <v>110</v>
      </c>
      <c r="F675" s="121"/>
      <c r="G675" s="120" t="s">
        <v>110</v>
      </c>
      <c r="H675" s="121"/>
      <c r="I675" s="120" t="s">
        <v>110</v>
      </c>
      <c r="J675" s="121"/>
      <c r="K675" s="120" t="s">
        <v>110</v>
      </c>
      <c r="L675" s="121"/>
      <c r="M675" s="113" t="s">
        <v>110</v>
      </c>
      <c r="N675" s="62" t="s">
        <v>78</v>
      </c>
      <c r="O675" s="70">
        <f>(12/11)*SUMPRODUCT(C669:N669,C669:N669)/12-O674*O674</f>
        <v>0</v>
      </c>
      <c r="Q675" s="106" t="str">
        <f>Q$9</f>
        <v>Составить эмпирические законы</v>
      </c>
    </row>
    <row r="676" spans="1:17" ht="19.5" thickTop="1" thickBot="1">
      <c r="A676" s="20" t="s">
        <v>80</v>
      </c>
      <c r="B676" s="112" t="s">
        <v>110</v>
      </c>
      <c r="C676" s="27"/>
      <c r="D676" s="27"/>
      <c r="E676" s="27"/>
      <c r="F676" s="57" t="s">
        <v>74</v>
      </c>
      <c r="G676" s="58" t="e">
        <f>O675-B675</f>
        <v>#VALUE!</v>
      </c>
      <c r="H676" s="28"/>
      <c r="I676" s="28"/>
      <c r="J676" s="28"/>
      <c r="K676" s="28"/>
      <c r="L676" s="57" t="s">
        <v>81</v>
      </c>
      <c r="M676" s="59" t="e">
        <f>O675-B676</f>
        <v>#VALUE!</v>
      </c>
      <c r="N676" s="60"/>
      <c r="Q676" s="106" t="str">
        <f>Q$10</f>
        <v>распределения для а), б)</v>
      </c>
    </row>
    <row r="677" spans="1:17" ht="19.5" thickTop="1" thickBot="1">
      <c r="A677" s="37" t="s">
        <v>111</v>
      </c>
      <c r="B677" s="103"/>
      <c r="C677" s="132">
        <v>1</v>
      </c>
      <c r="D677" s="132"/>
      <c r="E677" s="133">
        <v>2</v>
      </c>
      <c r="F677" s="134"/>
      <c r="G677" s="133">
        <v>3</v>
      </c>
      <c r="H677" s="134"/>
      <c r="I677" s="115"/>
      <c r="J677" s="122" t="s">
        <v>84</v>
      </c>
      <c r="K677" s="123"/>
      <c r="L677" s="103">
        <v>0</v>
      </c>
      <c r="M677" s="63">
        <v>1</v>
      </c>
      <c r="N677" s="103"/>
      <c r="Q677" s="106" t="str">
        <f>Q$11</f>
        <v>Сравнить с теоретическими.</v>
      </c>
    </row>
    <row r="678" spans="1:17" ht="18.75" thickBot="1">
      <c r="A678" s="19" t="s">
        <v>63</v>
      </c>
      <c r="B678" s="51"/>
      <c r="C678" s="45">
        <v>0</v>
      </c>
      <c r="D678" s="46">
        <v>1</v>
      </c>
      <c r="E678" s="42">
        <v>0</v>
      </c>
      <c r="F678" s="40">
        <v>1</v>
      </c>
      <c r="G678" s="45">
        <v>0</v>
      </c>
      <c r="H678" s="46">
        <v>1</v>
      </c>
      <c r="I678" s="31"/>
      <c r="J678" s="116" t="s">
        <v>85</v>
      </c>
      <c r="K678" s="117"/>
      <c r="L678" s="64">
        <f>IF(O669&lt;1,0,12-SUM(C669:N669))</f>
        <v>0</v>
      </c>
      <c r="M678" s="42">
        <f>IF(O669&lt;1,0,SUM(C669:N669))</f>
        <v>0</v>
      </c>
      <c r="N678" s="24"/>
      <c r="Q678" s="106" t="str">
        <f>Q$12</f>
        <v>Сравнить M[X] и D[X] с выборочными</v>
      </c>
    </row>
    <row r="679" spans="1:17" ht="19.5" thickTop="1" thickBot="1">
      <c r="A679" s="18" t="s">
        <v>64</v>
      </c>
      <c r="B679" s="41"/>
      <c r="C679" s="47"/>
      <c r="D679" s="26"/>
      <c r="E679" s="43"/>
      <c r="F679" s="49"/>
      <c r="G679" s="52"/>
      <c r="H679" s="26"/>
      <c r="I679" s="31"/>
      <c r="J679" s="118" t="s">
        <v>112</v>
      </c>
      <c r="K679" s="119"/>
      <c r="L679" s="114">
        <f>IF(O669&lt;1,0,L678/12)</f>
        <v>0</v>
      </c>
      <c r="M679" s="114">
        <f>IF(O669&lt;1,0,M678/12)</f>
        <v>0</v>
      </c>
      <c r="N679" s="22"/>
      <c r="Q679" s="106" t="str">
        <f>Q$13</f>
        <v>для  а), б)</v>
      </c>
    </row>
    <row r="680" spans="1:17" ht="19.5" thickTop="1" thickBot="1">
      <c r="A680" s="18" t="s">
        <v>65</v>
      </c>
      <c r="B680" s="66"/>
      <c r="C680" s="108" t="s">
        <v>110</v>
      </c>
      <c r="D680" s="109" t="s">
        <v>110</v>
      </c>
      <c r="E680" s="110" t="s">
        <v>110</v>
      </c>
      <c r="F680" s="111" t="s">
        <v>110</v>
      </c>
      <c r="G680" s="108" t="s">
        <v>110</v>
      </c>
      <c r="H680" s="109" t="s">
        <v>110</v>
      </c>
      <c r="I680" s="42"/>
      <c r="J680" s="24"/>
      <c r="K680" s="24"/>
      <c r="L680" s="24"/>
      <c r="M680" s="21"/>
      <c r="N680" s="28"/>
      <c r="Q680" s="106" t="str">
        <f>Q$14</f>
        <v>Разбивается на</v>
      </c>
    </row>
    <row r="681" spans="1:17" ht="18.75" thickTop="1">
      <c r="A681" s="18" t="s">
        <v>93</v>
      </c>
      <c r="B681" s="88" t="s">
        <v>110</v>
      </c>
      <c r="C681" s="120" t="s">
        <v>110</v>
      </c>
      <c r="D681" s="121"/>
      <c r="E681" s="120" t="s">
        <v>110</v>
      </c>
      <c r="F681" s="121"/>
      <c r="G681" s="120" t="s">
        <v>110</v>
      </c>
      <c r="H681" s="121"/>
      <c r="I681" s="25"/>
      <c r="J681" s="21"/>
      <c r="K681" s="21"/>
      <c r="L681" s="21"/>
      <c r="M681" s="30"/>
      <c r="N681" s="61" t="s">
        <v>77</v>
      </c>
      <c r="O681" s="69">
        <f>SUM(C669:N669)/12</f>
        <v>0</v>
      </c>
      <c r="Q681" s="106" t="str">
        <f>Q$15</f>
        <v>а) 6 серий по 2 броска;</v>
      </c>
    </row>
    <row r="682" spans="1:17" ht="18.75" thickBot="1">
      <c r="A682" s="18" t="s">
        <v>94</v>
      </c>
      <c r="B682" s="111" t="s">
        <v>110</v>
      </c>
      <c r="C682" s="120" t="s">
        <v>110</v>
      </c>
      <c r="D682" s="121"/>
      <c r="E682" s="120" t="s">
        <v>110</v>
      </c>
      <c r="F682" s="121"/>
      <c r="G682" s="120" t="s">
        <v>110</v>
      </c>
      <c r="H682" s="121"/>
      <c r="I682" s="25"/>
      <c r="J682" s="21"/>
      <c r="K682" s="21"/>
      <c r="L682" s="21"/>
      <c r="M682" s="30"/>
      <c r="N682" s="62" t="s">
        <v>78</v>
      </c>
      <c r="O682" s="70">
        <f>(12/11)*SUMPRODUCT(C669:N669,C669:N669)/12-O674*O674</f>
        <v>0</v>
      </c>
      <c r="Q682" s="106" t="str">
        <f>Q$16</f>
        <v>б) 3 серии по 4 броска;</v>
      </c>
    </row>
    <row r="683" spans="1:17" ht="18.75" thickTop="1">
      <c r="A683" s="65" t="s">
        <v>83</v>
      </c>
      <c r="B683" s="112" t="s">
        <v>110</v>
      </c>
      <c r="C683" s="44"/>
      <c r="D683" s="22"/>
      <c r="E683" s="22"/>
      <c r="F683" s="54" t="s">
        <v>79</v>
      </c>
      <c r="G683" s="55" t="e">
        <f>O682-B682</f>
        <v>#VALUE!</v>
      </c>
      <c r="H683" s="21"/>
      <c r="I683" s="21"/>
      <c r="J683" s="21"/>
      <c r="K683" s="21"/>
      <c r="L683" s="54" t="s">
        <v>82</v>
      </c>
      <c r="M683" s="55" t="e">
        <f>O682-B683</f>
        <v>#VALUE!</v>
      </c>
      <c r="N683" s="36"/>
      <c r="Q683" s="102" t="str">
        <f>Q$17</f>
        <v>См. Образец</v>
      </c>
    </row>
    <row r="685" spans="1:17" ht="18.75">
      <c r="A685" s="5">
        <f>'Название и список группы'!A39</f>
        <v>38</v>
      </c>
      <c r="B685" s="5"/>
      <c r="C685" s="135">
        <f>'Название и список группы'!B39</f>
        <v>0</v>
      </c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</row>
    <row r="686" spans="1:17" ht="18.75" thickBot="1">
      <c r="A686" s="145" t="s">
        <v>50</v>
      </c>
      <c r="B686" s="146"/>
      <c r="C686" s="17">
        <v>1</v>
      </c>
      <c r="D686" s="15">
        <v>2</v>
      </c>
      <c r="E686" s="15">
        <v>3</v>
      </c>
      <c r="F686" s="15">
        <v>4</v>
      </c>
      <c r="G686" s="15">
        <v>5</v>
      </c>
      <c r="H686" s="15">
        <v>6</v>
      </c>
      <c r="I686" s="15">
        <v>7</v>
      </c>
      <c r="J686" s="15">
        <v>8</v>
      </c>
      <c r="K686" s="15">
        <v>9</v>
      </c>
      <c r="L686" s="15">
        <v>10</v>
      </c>
      <c r="M686" s="15">
        <v>11</v>
      </c>
      <c r="N686" s="15">
        <v>12</v>
      </c>
      <c r="O686" s="3" t="s">
        <v>1</v>
      </c>
      <c r="Q686" s="4" t="str">
        <f>Q$2</f>
        <v>Выполняется 12 бросков монеты</v>
      </c>
    </row>
    <row r="687" spans="1:17" ht="19.5" thickTop="1" thickBot="1">
      <c r="A687" s="147" t="s">
        <v>53</v>
      </c>
      <c r="B687" s="148"/>
      <c r="C687" s="32"/>
      <c r="D687" s="33"/>
      <c r="E687" s="33"/>
      <c r="F687" s="33"/>
      <c r="G687" s="33"/>
      <c r="H687" s="33"/>
      <c r="I687" s="33"/>
      <c r="J687" s="33"/>
      <c r="K687" s="33"/>
      <c r="L687" s="33"/>
      <c r="M687" s="34"/>
      <c r="N687" s="35"/>
      <c r="O687" s="68">
        <f>IF(SUM(C687:N687)&gt;0,1,10^(-5))</f>
        <v>1.0000000000000001E-5</v>
      </c>
      <c r="Q687" s="106" t="str">
        <f>Q$3</f>
        <v>Генеральная совокупность состоит из бросков.</v>
      </c>
    </row>
    <row r="688" spans="1:17" ht="19.5" thickTop="1" thickBot="1">
      <c r="A688" s="37" t="s">
        <v>113</v>
      </c>
      <c r="B688" s="38"/>
      <c r="C688" s="140">
        <v>1</v>
      </c>
      <c r="D688" s="140"/>
      <c r="E688" s="141">
        <v>2</v>
      </c>
      <c r="F688" s="142"/>
      <c r="G688" s="141">
        <v>3</v>
      </c>
      <c r="H688" s="142"/>
      <c r="I688" s="141">
        <v>4</v>
      </c>
      <c r="J688" s="142"/>
      <c r="K688" s="141">
        <v>5</v>
      </c>
      <c r="L688" s="142"/>
      <c r="M688" s="143">
        <v>6</v>
      </c>
      <c r="N688" s="144"/>
      <c r="Q688" s="106" t="str">
        <f>Q$4</f>
        <v>Если выпадает орел, начисляется 1 балл,</v>
      </c>
    </row>
    <row r="689" spans="1:17">
      <c r="A689" s="19" t="s">
        <v>55</v>
      </c>
      <c r="B689" s="40"/>
      <c r="C689" s="45">
        <v>0</v>
      </c>
      <c r="D689" s="46">
        <v>1</v>
      </c>
      <c r="E689" s="42">
        <v>0</v>
      </c>
      <c r="F689" s="40">
        <v>1</v>
      </c>
      <c r="G689" s="45">
        <v>0</v>
      </c>
      <c r="H689" s="46">
        <v>1</v>
      </c>
      <c r="I689" s="42">
        <v>0</v>
      </c>
      <c r="J689" s="40">
        <v>1</v>
      </c>
      <c r="K689" s="45">
        <v>0</v>
      </c>
      <c r="L689" s="46">
        <v>1</v>
      </c>
      <c r="M689" s="50">
        <v>0</v>
      </c>
      <c r="N689" s="36">
        <v>1</v>
      </c>
      <c r="Q689" s="106" t="str">
        <f>Q$5</f>
        <v>если "решка", начисляется 0 баллов</v>
      </c>
    </row>
    <row r="690" spans="1:17">
      <c r="A690" s="18" t="s">
        <v>54</v>
      </c>
      <c r="B690" s="41"/>
      <c r="C690" s="47"/>
      <c r="D690" s="26"/>
      <c r="E690" s="43"/>
      <c r="F690" s="49"/>
      <c r="G690" s="47"/>
      <c r="H690" s="26"/>
      <c r="I690" s="43"/>
      <c r="J690" s="49"/>
      <c r="K690" s="47"/>
      <c r="L690" s="26"/>
      <c r="M690" s="43"/>
      <c r="N690" s="23"/>
      <c r="Q690" s="106" t="str">
        <f>Q$6</f>
        <v>Разбивается на</v>
      </c>
    </row>
    <row r="691" spans="1:17" ht="18.75" thickBot="1">
      <c r="A691" s="18" t="s">
        <v>62</v>
      </c>
      <c r="B691" s="41"/>
      <c r="C691" s="108" t="s">
        <v>110</v>
      </c>
      <c r="D691" s="109" t="s">
        <v>110</v>
      </c>
      <c r="E691" s="110" t="s">
        <v>110</v>
      </c>
      <c r="F691" s="111" t="s">
        <v>110</v>
      </c>
      <c r="G691" s="108" t="s">
        <v>110</v>
      </c>
      <c r="H691" s="109" t="s">
        <v>110</v>
      </c>
      <c r="I691" s="110" t="s">
        <v>110</v>
      </c>
      <c r="J691" s="111" t="s">
        <v>110</v>
      </c>
      <c r="K691" s="108" t="s">
        <v>110</v>
      </c>
      <c r="L691" s="109" t="s">
        <v>110</v>
      </c>
      <c r="M691" s="110" t="s">
        <v>110</v>
      </c>
      <c r="N691" s="112" t="s">
        <v>110</v>
      </c>
      <c r="Q691" s="106" t="str">
        <f>Q$7</f>
        <v>а) 6 выборок по 2 броска в выборке;</v>
      </c>
    </row>
    <row r="692" spans="1:17" ht="18.75" thickTop="1">
      <c r="A692" s="18" t="s">
        <v>75</v>
      </c>
      <c r="B692" s="88" t="s">
        <v>110</v>
      </c>
      <c r="C692" s="120" t="s">
        <v>110</v>
      </c>
      <c r="D692" s="121"/>
      <c r="E692" s="120" t="s">
        <v>110</v>
      </c>
      <c r="F692" s="121"/>
      <c r="G692" s="120" t="s">
        <v>110</v>
      </c>
      <c r="H692" s="121"/>
      <c r="I692" s="120" t="s">
        <v>110</v>
      </c>
      <c r="J692" s="121"/>
      <c r="K692" s="120" t="s">
        <v>110</v>
      </c>
      <c r="L692" s="121"/>
      <c r="M692" s="113" t="s">
        <v>110</v>
      </c>
      <c r="N692" s="61" t="s">
        <v>77</v>
      </c>
      <c r="O692" s="69">
        <f>SUM(C687:N687)/12</f>
        <v>0</v>
      </c>
      <c r="Q692" s="106" t="str">
        <f>Q$8</f>
        <v>б) 3 выборки по 4 броска в выборке.</v>
      </c>
    </row>
    <row r="693" spans="1:17" ht="18.75" thickBot="1">
      <c r="A693" s="18" t="s">
        <v>76</v>
      </c>
      <c r="B693" s="111" t="s">
        <v>110</v>
      </c>
      <c r="C693" s="120" t="s">
        <v>110</v>
      </c>
      <c r="D693" s="121"/>
      <c r="E693" s="120" t="s">
        <v>110</v>
      </c>
      <c r="F693" s="121"/>
      <c r="G693" s="120" t="s">
        <v>110</v>
      </c>
      <c r="H693" s="121"/>
      <c r="I693" s="120" t="s">
        <v>110</v>
      </c>
      <c r="J693" s="121"/>
      <c r="K693" s="120" t="s">
        <v>110</v>
      </c>
      <c r="L693" s="121"/>
      <c r="M693" s="113" t="s">
        <v>110</v>
      </c>
      <c r="N693" s="62" t="s">
        <v>78</v>
      </c>
      <c r="O693" s="70">
        <f>(12/11)*SUMPRODUCT(C687:N687,C687:N687)/12-O692*O692</f>
        <v>0</v>
      </c>
      <c r="Q693" s="106" t="str">
        <f>Q$9</f>
        <v>Составить эмпирические законы</v>
      </c>
    </row>
    <row r="694" spans="1:17" ht="19.5" thickTop="1" thickBot="1">
      <c r="A694" s="20" t="s">
        <v>80</v>
      </c>
      <c r="B694" s="112" t="s">
        <v>110</v>
      </c>
      <c r="C694" s="27"/>
      <c r="D694" s="27"/>
      <c r="E694" s="27"/>
      <c r="F694" s="57" t="s">
        <v>74</v>
      </c>
      <c r="G694" s="58" t="e">
        <f>O693-B693</f>
        <v>#VALUE!</v>
      </c>
      <c r="H694" s="28"/>
      <c r="I694" s="28"/>
      <c r="J694" s="28"/>
      <c r="K694" s="28"/>
      <c r="L694" s="57" t="s">
        <v>81</v>
      </c>
      <c r="M694" s="59" t="e">
        <f>O693-B694</f>
        <v>#VALUE!</v>
      </c>
      <c r="N694" s="60"/>
      <c r="Q694" s="106" t="str">
        <f>Q$10</f>
        <v>распределения для а), б)</v>
      </c>
    </row>
    <row r="695" spans="1:17" ht="19.5" thickTop="1" thickBot="1">
      <c r="A695" s="37" t="s">
        <v>111</v>
      </c>
      <c r="B695" s="103"/>
      <c r="C695" s="132">
        <v>1</v>
      </c>
      <c r="D695" s="132"/>
      <c r="E695" s="133">
        <v>2</v>
      </c>
      <c r="F695" s="134"/>
      <c r="G695" s="133">
        <v>3</v>
      </c>
      <c r="H695" s="134"/>
      <c r="I695" s="115"/>
      <c r="J695" s="122" t="s">
        <v>84</v>
      </c>
      <c r="K695" s="123"/>
      <c r="L695" s="103">
        <v>0</v>
      </c>
      <c r="M695" s="63">
        <v>1</v>
      </c>
      <c r="N695" s="103"/>
      <c r="Q695" s="106" t="str">
        <f>Q$11</f>
        <v>Сравнить с теоретическими.</v>
      </c>
    </row>
    <row r="696" spans="1:17" ht="18.75" thickBot="1">
      <c r="A696" s="19" t="s">
        <v>63</v>
      </c>
      <c r="B696" s="51"/>
      <c r="C696" s="45">
        <v>0</v>
      </c>
      <c r="D696" s="46">
        <v>1</v>
      </c>
      <c r="E696" s="42">
        <v>0</v>
      </c>
      <c r="F696" s="40">
        <v>1</v>
      </c>
      <c r="G696" s="45">
        <v>0</v>
      </c>
      <c r="H696" s="46">
        <v>1</v>
      </c>
      <c r="I696" s="31"/>
      <c r="J696" s="116" t="s">
        <v>85</v>
      </c>
      <c r="K696" s="117"/>
      <c r="L696" s="64">
        <f>IF(O687&lt;1,0,12-SUM(C687:N687))</f>
        <v>0</v>
      </c>
      <c r="M696" s="42">
        <f>IF(O687&lt;1,0,SUM(C687:N687))</f>
        <v>0</v>
      </c>
      <c r="N696" s="24"/>
      <c r="Q696" s="106" t="str">
        <f>Q$12</f>
        <v>Сравнить M[X] и D[X] с выборочными</v>
      </c>
    </row>
    <row r="697" spans="1:17" ht="19.5" thickTop="1" thickBot="1">
      <c r="A697" s="18" t="s">
        <v>64</v>
      </c>
      <c r="B697" s="41"/>
      <c r="C697" s="47"/>
      <c r="D697" s="26"/>
      <c r="E697" s="43"/>
      <c r="F697" s="49"/>
      <c r="G697" s="52"/>
      <c r="H697" s="26"/>
      <c r="I697" s="31"/>
      <c r="J697" s="118" t="s">
        <v>112</v>
      </c>
      <c r="K697" s="119"/>
      <c r="L697" s="114">
        <f>IF(O687&lt;1,0,L696/12)</f>
        <v>0</v>
      </c>
      <c r="M697" s="114">
        <f>IF(O687&lt;1,0,M696/12)</f>
        <v>0</v>
      </c>
      <c r="N697" s="22"/>
      <c r="Q697" s="106" t="str">
        <f>Q$13</f>
        <v>для  а), б)</v>
      </c>
    </row>
    <row r="698" spans="1:17" ht="19.5" thickTop="1" thickBot="1">
      <c r="A698" s="18" t="s">
        <v>65</v>
      </c>
      <c r="B698" s="66"/>
      <c r="C698" s="108" t="s">
        <v>110</v>
      </c>
      <c r="D698" s="109" t="s">
        <v>110</v>
      </c>
      <c r="E698" s="110" t="s">
        <v>110</v>
      </c>
      <c r="F698" s="111" t="s">
        <v>110</v>
      </c>
      <c r="G698" s="108" t="s">
        <v>110</v>
      </c>
      <c r="H698" s="109" t="s">
        <v>110</v>
      </c>
      <c r="I698" s="42"/>
      <c r="J698" s="24"/>
      <c r="K698" s="24"/>
      <c r="L698" s="24"/>
      <c r="M698" s="21"/>
      <c r="N698" s="28"/>
      <c r="Q698" s="106" t="str">
        <f>Q$14</f>
        <v>Разбивается на</v>
      </c>
    </row>
    <row r="699" spans="1:17" ht="18.75" thickTop="1">
      <c r="A699" s="18" t="s">
        <v>93</v>
      </c>
      <c r="B699" s="88" t="s">
        <v>110</v>
      </c>
      <c r="C699" s="120" t="s">
        <v>110</v>
      </c>
      <c r="D699" s="121"/>
      <c r="E699" s="120" t="s">
        <v>110</v>
      </c>
      <c r="F699" s="121"/>
      <c r="G699" s="120" t="s">
        <v>110</v>
      </c>
      <c r="H699" s="121"/>
      <c r="I699" s="25"/>
      <c r="J699" s="21"/>
      <c r="K699" s="21"/>
      <c r="L699" s="21"/>
      <c r="M699" s="30"/>
      <c r="N699" s="61" t="s">
        <v>77</v>
      </c>
      <c r="O699" s="69">
        <f>SUM(C687:N687)/12</f>
        <v>0</v>
      </c>
      <c r="Q699" s="106" t="str">
        <f>Q$15</f>
        <v>а) 6 серий по 2 броска;</v>
      </c>
    </row>
    <row r="700" spans="1:17" ht="18.75" thickBot="1">
      <c r="A700" s="18" t="s">
        <v>94</v>
      </c>
      <c r="B700" s="111" t="s">
        <v>110</v>
      </c>
      <c r="C700" s="120" t="s">
        <v>110</v>
      </c>
      <c r="D700" s="121"/>
      <c r="E700" s="120" t="s">
        <v>110</v>
      </c>
      <c r="F700" s="121"/>
      <c r="G700" s="120" t="s">
        <v>110</v>
      </c>
      <c r="H700" s="121"/>
      <c r="I700" s="25"/>
      <c r="J700" s="21"/>
      <c r="K700" s="21"/>
      <c r="L700" s="21"/>
      <c r="M700" s="30"/>
      <c r="N700" s="62" t="s">
        <v>78</v>
      </c>
      <c r="O700" s="70">
        <f>(12/11)*SUMPRODUCT(C687:N687,C687:N687)/12-O692*O692</f>
        <v>0</v>
      </c>
      <c r="Q700" s="106" t="str">
        <f>Q$16</f>
        <v>б) 3 серии по 4 броска;</v>
      </c>
    </row>
    <row r="701" spans="1:17" ht="18.75" thickTop="1">
      <c r="A701" s="65" t="s">
        <v>83</v>
      </c>
      <c r="B701" s="112" t="s">
        <v>110</v>
      </c>
      <c r="C701" s="44"/>
      <c r="D701" s="22"/>
      <c r="E701" s="22"/>
      <c r="F701" s="54" t="s">
        <v>79</v>
      </c>
      <c r="G701" s="55" t="e">
        <f>O700-B700</f>
        <v>#VALUE!</v>
      </c>
      <c r="H701" s="21"/>
      <c r="I701" s="21"/>
      <c r="J701" s="21"/>
      <c r="K701" s="21"/>
      <c r="L701" s="54" t="s">
        <v>82</v>
      </c>
      <c r="M701" s="55" t="e">
        <f>O700-B701</f>
        <v>#VALUE!</v>
      </c>
      <c r="N701" s="36"/>
      <c r="Q701" s="102" t="str">
        <f>Q$17</f>
        <v>См. Образец</v>
      </c>
    </row>
    <row r="703" spans="1:17" ht="18.75">
      <c r="A703" s="5">
        <f>'Название и список группы'!A40</f>
        <v>39</v>
      </c>
      <c r="B703" s="5"/>
      <c r="C703" s="135">
        <f>'Название и список группы'!B40</f>
        <v>0</v>
      </c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</row>
    <row r="704" spans="1:17" ht="18.75" thickBot="1">
      <c r="A704" s="145" t="s">
        <v>50</v>
      </c>
      <c r="B704" s="146"/>
      <c r="C704" s="17">
        <v>1</v>
      </c>
      <c r="D704" s="15">
        <v>2</v>
      </c>
      <c r="E704" s="15">
        <v>3</v>
      </c>
      <c r="F704" s="15">
        <v>4</v>
      </c>
      <c r="G704" s="15">
        <v>5</v>
      </c>
      <c r="H704" s="15">
        <v>6</v>
      </c>
      <c r="I704" s="15">
        <v>7</v>
      </c>
      <c r="J704" s="15">
        <v>8</v>
      </c>
      <c r="K704" s="15">
        <v>9</v>
      </c>
      <c r="L704" s="15">
        <v>10</v>
      </c>
      <c r="M704" s="15">
        <v>11</v>
      </c>
      <c r="N704" s="15">
        <v>12</v>
      </c>
      <c r="O704" s="3" t="s">
        <v>1</v>
      </c>
      <c r="Q704" s="4" t="str">
        <f>Q$2</f>
        <v>Выполняется 12 бросков монеты</v>
      </c>
    </row>
    <row r="705" spans="1:17" ht="19.5" thickTop="1" thickBot="1">
      <c r="A705" s="147" t="s">
        <v>53</v>
      </c>
      <c r="B705" s="148"/>
      <c r="C705" s="32"/>
      <c r="D705" s="33"/>
      <c r="E705" s="33"/>
      <c r="F705" s="33"/>
      <c r="G705" s="33"/>
      <c r="H705" s="33"/>
      <c r="I705" s="33"/>
      <c r="J705" s="33"/>
      <c r="K705" s="33"/>
      <c r="L705" s="33"/>
      <c r="M705" s="34"/>
      <c r="N705" s="35"/>
      <c r="O705" s="68">
        <f>IF(SUM(C705:N705)&gt;0,1,10^(-5))</f>
        <v>1.0000000000000001E-5</v>
      </c>
      <c r="Q705" s="106" t="str">
        <f>Q$3</f>
        <v>Генеральная совокупность состоит из бросков.</v>
      </c>
    </row>
    <row r="706" spans="1:17" ht="19.5" thickTop="1" thickBot="1">
      <c r="A706" s="37" t="s">
        <v>113</v>
      </c>
      <c r="B706" s="38"/>
      <c r="C706" s="140">
        <v>1</v>
      </c>
      <c r="D706" s="140"/>
      <c r="E706" s="141">
        <v>2</v>
      </c>
      <c r="F706" s="142"/>
      <c r="G706" s="141">
        <v>3</v>
      </c>
      <c r="H706" s="142"/>
      <c r="I706" s="141">
        <v>4</v>
      </c>
      <c r="J706" s="142"/>
      <c r="K706" s="141">
        <v>5</v>
      </c>
      <c r="L706" s="142"/>
      <c r="M706" s="143">
        <v>6</v>
      </c>
      <c r="N706" s="144"/>
      <c r="Q706" s="106" t="str">
        <f>Q$4</f>
        <v>Если выпадает орел, начисляется 1 балл,</v>
      </c>
    </row>
    <row r="707" spans="1:17">
      <c r="A707" s="19" t="s">
        <v>55</v>
      </c>
      <c r="B707" s="40"/>
      <c r="C707" s="45">
        <v>0</v>
      </c>
      <c r="D707" s="46">
        <v>1</v>
      </c>
      <c r="E707" s="42">
        <v>0</v>
      </c>
      <c r="F707" s="40">
        <v>1</v>
      </c>
      <c r="G707" s="45">
        <v>0</v>
      </c>
      <c r="H707" s="46">
        <v>1</v>
      </c>
      <c r="I707" s="42">
        <v>0</v>
      </c>
      <c r="J707" s="40">
        <v>1</v>
      </c>
      <c r="K707" s="45">
        <v>0</v>
      </c>
      <c r="L707" s="46">
        <v>1</v>
      </c>
      <c r="M707" s="50">
        <v>0</v>
      </c>
      <c r="N707" s="36">
        <v>1</v>
      </c>
      <c r="Q707" s="106" t="str">
        <f>Q$5</f>
        <v>если "решка", начисляется 0 баллов</v>
      </c>
    </row>
    <row r="708" spans="1:17">
      <c r="A708" s="18" t="s">
        <v>54</v>
      </c>
      <c r="B708" s="41"/>
      <c r="C708" s="47"/>
      <c r="D708" s="26"/>
      <c r="E708" s="43"/>
      <c r="F708" s="49"/>
      <c r="G708" s="47"/>
      <c r="H708" s="26"/>
      <c r="I708" s="43"/>
      <c r="J708" s="49"/>
      <c r="K708" s="47"/>
      <c r="L708" s="26"/>
      <c r="M708" s="43"/>
      <c r="N708" s="23"/>
      <c r="Q708" s="106" t="str">
        <f>Q$6</f>
        <v>Разбивается на</v>
      </c>
    </row>
    <row r="709" spans="1:17" ht="18.75" thickBot="1">
      <c r="A709" s="18" t="s">
        <v>62</v>
      </c>
      <c r="B709" s="41"/>
      <c r="C709" s="108" t="s">
        <v>110</v>
      </c>
      <c r="D709" s="109" t="s">
        <v>110</v>
      </c>
      <c r="E709" s="110" t="s">
        <v>110</v>
      </c>
      <c r="F709" s="111" t="s">
        <v>110</v>
      </c>
      <c r="G709" s="108" t="s">
        <v>110</v>
      </c>
      <c r="H709" s="109" t="s">
        <v>110</v>
      </c>
      <c r="I709" s="110" t="s">
        <v>110</v>
      </c>
      <c r="J709" s="111" t="s">
        <v>110</v>
      </c>
      <c r="K709" s="108" t="s">
        <v>110</v>
      </c>
      <c r="L709" s="109" t="s">
        <v>110</v>
      </c>
      <c r="M709" s="110" t="s">
        <v>110</v>
      </c>
      <c r="N709" s="112" t="s">
        <v>110</v>
      </c>
      <c r="Q709" s="106" t="str">
        <f>Q$7</f>
        <v>а) 6 выборок по 2 броска в выборке;</v>
      </c>
    </row>
    <row r="710" spans="1:17" ht="18.75" thickTop="1">
      <c r="A710" s="18" t="s">
        <v>75</v>
      </c>
      <c r="B710" s="88" t="s">
        <v>110</v>
      </c>
      <c r="C710" s="120" t="s">
        <v>110</v>
      </c>
      <c r="D710" s="121"/>
      <c r="E710" s="120" t="s">
        <v>110</v>
      </c>
      <c r="F710" s="121"/>
      <c r="G710" s="120" t="s">
        <v>110</v>
      </c>
      <c r="H710" s="121"/>
      <c r="I710" s="120" t="s">
        <v>110</v>
      </c>
      <c r="J710" s="121"/>
      <c r="K710" s="120" t="s">
        <v>110</v>
      </c>
      <c r="L710" s="121"/>
      <c r="M710" s="113" t="s">
        <v>110</v>
      </c>
      <c r="N710" s="61" t="s">
        <v>77</v>
      </c>
      <c r="O710" s="69">
        <f>SUM(C705:N705)/12</f>
        <v>0</v>
      </c>
      <c r="Q710" s="106" t="str">
        <f>Q$8</f>
        <v>б) 3 выборки по 4 броска в выборке.</v>
      </c>
    </row>
    <row r="711" spans="1:17" ht="18.75" thickBot="1">
      <c r="A711" s="18" t="s">
        <v>76</v>
      </c>
      <c r="B711" s="111" t="s">
        <v>110</v>
      </c>
      <c r="C711" s="120" t="s">
        <v>110</v>
      </c>
      <c r="D711" s="121"/>
      <c r="E711" s="120" t="s">
        <v>110</v>
      </c>
      <c r="F711" s="121"/>
      <c r="G711" s="120" t="s">
        <v>110</v>
      </c>
      <c r="H711" s="121"/>
      <c r="I711" s="120" t="s">
        <v>110</v>
      </c>
      <c r="J711" s="121"/>
      <c r="K711" s="120" t="s">
        <v>110</v>
      </c>
      <c r="L711" s="121"/>
      <c r="M711" s="113" t="s">
        <v>110</v>
      </c>
      <c r="N711" s="62" t="s">
        <v>78</v>
      </c>
      <c r="O711" s="70">
        <f>(12/11)*SUMPRODUCT(C705:N705,C705:N705)/12-O710*O710</f>
        <v>0</v>
      </c>
      <c r="Q711" s="106" t="str">
        <f>Q$9</f>
        <v>Составить эмпирические законы</v>
      </c>
    </row>
    <row r="712" spans="1:17" ht="19.5" thickTop="1" thickBot="1">
      <c r="A712" s="20" t="s">
        <v>80</v>
      </c>
      <c r="B712" s="112" t="s">
        <v>110</v>
      </c>
      <c r="C712" s="27"/>
      <c r="D712" s="27"/>
      <c r="E712" s="27"/>
      <c r="F712" s="57" t="s">
        <v>74</v>
      </c>
      <c r="G712" s="58" t="e">
        <f>O711-B711</f>
        <v>#VALUE!</v>
      </c>
      <c r="H712" s="28"/>
      <c r="I712" s="28"/>
      <c r="J712" s="28"/>
      <c r="K712" s="28"/>
      <c r="L712" s="57" t="s">
        <v>81</v>
      </c>
      <c r="M712" s="59" t="e">
        <f>O711-B712</f>
        <v>#VALUE!</v>
      </c>
      <c r="N712" s="60"/>
      <c r="Q712" s="106" t="str">
        <f>Q$10</f>
        <v>распределения для а), б)</v>
      </c>
    </row>
    <row r="713" spans="1:17" ht="19.5" thickTop="1" thickBot="1">
      <c r="A713" s="37" t="s">
        <v>111</v>
      </c>
      <c r="B713" s="103"/>
      <c r="C713" s="132">
        <v>1</v>
      </c>
      <c r="D713" s="132"/>
      <c r="E713" s="133">
        <v>2</v>
      </c>
      <c r="F713" s="134"/>
      <c r="G713" s="133">
        <v>3</v>
      </c>
      <c r="H713" s="134"/>
      <c r="I713" s="115"/>
      <c r="J713" s="122" t="s">
        <v>84</v>
      </c>
      <c r="K713" s="123"/>
      <c r="L713" s="103">
        <v>0</v>
      </c>
      <c r="M713" s="63">
        <v>1</v>
      </c>
      <c r="N713" s="103"/>
      <c r="Q713" s="106" t="str">
        <f>Q$11</f>
        <v>Сравнить с теоретическими.</v>
      </c>
    </row>
    <row r="714" spans="1:17" ht="18.75" thickBot="1">
      <c r="A714" s="19" t="s">
        <v>63</v>
      </c>
      <c r="B714" s="51"/>
      <c r="C714" s="45">
        <v>0</v>
      </c>
      <c r="D714" s="46">
        <v>1</v>
      </c>
      <c r="E714" s="42">
        <v>0</v>
      </c>
      <c r="F714" s="40">
        <v>1</v>
      </c>
      <c r="G714" s="45">
        <v>0</v>
      </c>
      <c r="H714" s="46">
        <v>1</v>
      </c>
      <c r="I714" s="31"/>
      <c r="J714" s="116" t="s">
        <v>85</v>
      </c>
      <c r="K714" s="117"/>
      <c r="L714" s="64">
        <f>IF(O705&lt;1,0,12-SUM(C705:N705))</f>
        <v>0</v>
      </c>
      <c r="M714" s="42">
        <f>IF(O705&lt;1,0,SUM(C705:N705))</f>
        <v>0</v>
      </c>
      <c r="N714" s="24"/>
      <c r="Q714" s="106" t="str">
        <f>Q$12</f>
        <v>Сравнить M[X] и D[X] с выборочными</v>
      </c>
    </row>
    <row r="715" spans="1:17" ht="19.5" thickTop="1" thickBot="1">
      <c r="A715" s="18" t="s">
        <v>64</v>
      </c>
      <c r="B715" s="41"/>
      <c r="C715" s="47"/>
      <c r="D715" s="26"/>
      <c r="E715" s="43"/>
      <c r="F715" s="49"/>
      <c r="G715" s="52"/>
      <c r="H715" s="26"/>
      <c r="I715" s="31"/>
      <c r="J715" s="118" t="s">
        <v>112</v>
      </c>
      <c r="K715" s="119"/>
      <c r="L715" s="114">
        <f>IF(O705&lt;1,0,L714/12)</f>
        <v>0</v>
      </c>
      <c r="M715" s="114">
        <f>IF(O705&lt;1,0,M714/12)</f>
        <v>0</v>
      </c>
      <c r="N715" s="22"/>
      <c r="Q715" s="106" t="str">
        <f>Q$13</f>
        <v>для  а), б)</v>
      </c>
    </row>
    <row r="716" spans="1:17" ht="19.5" thickTop="1" thickBot="1">
      <c r="A716" s="18" t="s">
        <v>65</v>
      </c>
      <c r="B716" s="66"/>
      <c r="C716" s="108" t="s">
        <v>110</v>
      </c>
      <c r="D716" s="109" t="s">
        <v>110</v>
      </c>
      <c r="E716" s="110" t="s">
        <v>110</v>
      </c>
      <c r="F716" s="111" t="s">
        <v>110</v>
      </c>
      <c r="G716" s="108" t="s">
        <v>110</v>
      </c>
      <c r="H716" s="109" t="s">
        <v>110</v>
      </c>
      <c r="I716" s="42"/>
      <c r="J716" s="24"/>
      <c r="K716" s="24"/>
      <c r="L716" s="24"/>
      <c r="M716" s="21"/>
      <c r="N716" s="28"/>
      <c r="Q716" s="106" t="str">
        <f>Q$14</f>
        <v>Разбивается на</v>
      </c>
    </row>
    <row r="717" spans="1:17" ht="18.75" thickTop="1">
      <c r="A717" s="18" t="s">
        <v>93</v>
      </c>
      <c r="B717" s="88" t="s">
        <v>110</v>
      </c>
      <c r="C717" s="120" t="s">
        <v>110</v>
      </c>
      <c r="D717" s="121"/>
      <c r="E717" s="120" t="s">
        <v>110</v>
      </c>
      <c r="F717" s="121"/>
      <c r="G717" s="120" t="s">
        <v>110</v>
      </c>
      <c r="H717" s="121"/>
      <c r="I717" s="25"/>
      <c r="J717" s="21"/>
      <c r="K717" s="21"/>
      <c r="L717" s="21"/>
      <c r="M717" s="30"/>
      <c r="N717" s="61" t="s">
        <v>77</v>
      </c>
      <c r="O717" s="69">
        <f>SUM(C705:N705)/12</f>
        <v>0</v>
      </c>
      <c r="Q717" s="106" t="str">
        <f>Q$15</f>
        <v>а) 6 серий по 2 броска;</v>
      </c>
    </row>
    <row r="718" spans="1:17" ht="18.75" thickBot="1">
      <c r="A718" s="18" t="s">
        <v>94</v>
      </c>
      <c r="B718" s="111" t="s">
        <v>110</v>
      </c>
      <c r="C718" s="120" t="s">
        <v>110</v>
      </c>
      <c r="D718" s="121"/>
      <c r="E718" s="120" t="s">
        <v>110</v>
      </c>
      <c r="F718" s="121"/>
      <c r="G718" s="120" t="s">
        <v>110</v>
      </c>
      <c r="H718" s="121"/>
      <c r="I718" s="25"/>
      <c r="J718" s="21"/>
      <c r="K718" s="21"/>
      <c r="L718" s="21"/>
      <c r="M718" s="30"/>
      <c r="N718" s="62" t="s">
        <v>78</v>
      </c>
      <c r="O718" s="70">
        <f>(12/11)*SUMPRODUCT(C705:N705,C705:N705)/12-O710*O710</f>
        <v>0</v>
      </c>
      <c r="Q718" s="106" t="str">
        <f>Q$16</f>
        <v>б) 3 серии по 4 броска;</v>
      </c>
    </row>
    <row r="719" spans="1:17" ht="18.75" thickTop="1">
      <c r="A719" s="65" t="s">
        <v>83</v>
      </c>
      <c r="B719" s="112" t="s">
        <v>110</v>
      </c>
      <c r="C719" s="44"/>
      <c r="D719" s="22"/>
      <c r="E719" s="22"/>
      <c r="F719" s="54" t="s">
        <v>79</v>
      </c>
      <c r="G719" s="55" t="e">
        <f>O718-B718</f>
        <v>#VALUE!</v>
      </c>
      <c r="H719" s="21"/>
      <c r="I719" s="21"/>
      <c r="J719" s="21"/>
      <c r="K719" s="21"/>
      <c r="L719" s="54" t="s">
        <v>82</v>
      </c>
      <c r="M719" s="55" t="e">
        <f>O718-B719</f>
        <v>#VALUE!</v>
      </c>
      <c r="N719" s="36"/>
      <c r="Q719" s="102" t="str">
        <f>Q$17</f>
        <v>См. Образец</v>
      </c>
    </row>
    <row r="721" spans="1:17" ht="18.75">
      <c r="A721" s="5">
        <f>'Название и список группы'!A41</f>
        <v>40</v>
      </c>
      <c r="B721" s="5"/>
      <c r="C721" s="135">
        <f>'Название и список группы'!B41</f>
        <v>0</v>
      </c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</row>
    <row r="722" spans="1:17" ht="18.75" thickBot="1">
      <c r="A722" s="136" t="s">
        <v>50</v>
      </c>
      <c r="B722" s="137"/>
      <c r="C722" s="71">
        <v>1</v>
      </c>
      <c r="D722" s="72">
        <v>2</v>
      </c>
      <c r="E722" s="72">
        <v>3</v>
      </c>
      <c r="F722" s="72">
        <v>4</v>
      </c>
      <c r="G722" s="72">
        <v>5</v>
      </c>
      <c r="H722" s="72">
        <v>6</v>
      </c>
      <c r="I722" s="72">
        <v>7</v>
      </c>
      <c r="J722" s="72">
        <v>8</v>
      </c>
      <c r="K722" s="72">
        <v>9</v>
      </c>
      <c r="L722" s="72">
        <v>10</v>
      </c>
      <c r="M722" s="72">
        <v>11</v>
      </c>
      <c r="N722" s="72">
        <v>12</v>
      </c>
      <c r="O722" s="73" t="s">
        <v>1</v>
      </c>
      <c r="Q722" s="4" t="str">
        <f>Q$2</f>
        <v>Выполняется 12 бросков монеты</v>
      </c>
    </row>
    <row r="723" spans="1:17" ht="19.5" thickTop="1" thickBot="1">
      <c r="A723" s="138" t="s">
        <v>53</v>
      </c>
      <c r="B723" s="139"/>
      <c r="C723" s="74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6"/>
      <c r="O723" s="68">
        <f>IF(SUM(C723:N723)&gt;0,1,10^(-5))</f>
        <v>1.0000000000000001E-5</v>
      </c>
      <c r="Q723" s="106" t="str">
        <f>Q$3</f>
        <v>Генеральная совокупность состоит из бросков.</v>
      </c>
    </row>
    <row r="724" spans="1:17" ht="19.5" thickTop="1" thickBot="1">
      <c r="A724" s="37" t="s">
        <v>113</v>
      </c>
      <c r="B724" s="38"/>
      <c r="C724" s="140">
        <v>1</v>
      </c>
      <c r="D724" s="140"/>
      <c r="E724" s="141">
        <v>2</v>
      </c>
      <c r="F724" s="142"/>
      <c r="G724" s="141">
        <v>3</v>
      </c>
      <c r="H724" s="142"/>
      <c r="I724" s="141">
        <v>4</v>
      </c>
      <c r="J724" s="142"/>
      <c r="K724" s="141">
        <v>5</v>
      </c>
      <c r="L724" s="142"/>
      <c r="M724" s="143">
        <v>6</v>
      </c>
      <c r="N724" s="144"/>
      <c r="Q724" s="106" t="str">
        <f>Q$4</f>
        <v>Если выпадает орел, начисляется 1 балл,</v>
      </c>
    </row>
    <row r="725" spans="1:17">
      <c r="A725" s="19" t="s">
        <v>55</v>
      </c>
      <c r="B725" s="40"/>
      <c r="C725" s="45">
        <v>0</v>
      </c>
      <c r="D725" s="46">
        <v>1</v>
      </c>
      <c r="E725" s="42">
        <v>0</v>
      </c>
      <c r="F725" s="40">
        <v>1</v>
      </c>
      <c r="G725" s="45">
        <v>0</v>
      </c>
      <c r="H725" s="46">
        <v>1</v>
      </c>
      <c r="I725" s="42">
        <v>0</v>
      </c>
      <c r="J725" s="40">
        <v>1</v>
      </c>
      <c r="K725" s="45">
        <v>0</v>
      </c>
      <c r="L725" s="46">
        <v>1</v>
      </c>
      <c r="M725" s="50">
        <v>0</v>
      </c>
      <c r="N725" s="36">
        <v>1</v>
      </c>
      <c r="Q725" s="106" t="str">
        <f>Q$5</f>
        <v>если "решка", начисляется 0 баллов</v>
      </c>
    </row>
    <row r="726" spans="1:17">
      <c r="A726" s="18" t="s">
        <v>54</v>
      </c>
      <c r="B726" s="41"/>
      <c r="C726" s="47"/>
      <c r="D726" s="26"/>
      <c r="E726" s="43"/>
      <c r="F726" s="49"/>
      <c r="G726" s="47"/>
      <c r="H726" s="26"/>
      <c r="I726" s="43"/>
      <c r="J726" s="49"/>
      <c r="K726" s="47"/>
      <c r="L726" s="26"/>
      <c r="M726" s="43"/>
      <c r="N726" s="23"/>
      <c r="Q726" s="106" t="str">
        <f>Q$6</f>
        <v>Разбивается на</v>
      </c>
    </row>
    <row r="727" spans="1:17" ht="18.75" thickBot="1">
      <c r="A727" s="18" t="s">
        <v>62</v>
      </c>
      <c r="B727" s="41"/>
      <c r="C727" s="108" t="s">
        <v>110</v>
      </c>
      <c r="D727" s="109" t="s">
        <v>110</v>
      </c>
      <c r="E727" s="110" t="s">
        <v>110</v>
      </c>
      <c r="F727" s="111" t="s">
        <v>110</v>
      </c>
      <c r="G727" s="108" t="s">
        <v>110</v>
      </c>
      <c r="H727" s="109" t="s">
        <v>110</v>
      </c>
      <c r="I727" s="110" t="s">
        <v>110</v>
      </c>
      <c r="J727" s="111" t="s">
        <v>110</v>
      </c>
      <c r="K727" s="108" t="s">
        <v>110</v>
      </c>
      <c r="L727" s="109" t="s">
        <v>110</v>
      </c>
      <c r="M727" s="110" t="s">
        <v>110</v>
      </c>
      <c r="N727" s="112" t="s">
        <v>110</v>
      </c>
      <c r="Q727" s="106" t="str">
        <f>Q$7</f>
        <v>а) 6 выборок по 2 броска в выборке;</v>
      </c>
    </row>
    <row r="728" spans="1:17" ht="18.75" thickTop="1">
      <c r="A728" s="18" t="s">
        <v>75</v>
      </c>
      <c r="B728" s="88" t="s">
        <v>110</v>
      </c>
      <c r="C728" s="120" t="s">
        <v>110</v>
      </c>
      <c r="D728" s="121"/>
      <c r="E728" s="120" t="s">
        <v>110</v>
      </c>
      <c r="F728" s="121"/>
      <c r="G728" s="120" t="s">
        <v>110</v>
      </c>
      <c r="H728" s="121"/>
      <c r="I728" s="120" t="s">
        <v>110</v>
      </c>
      <c r="J728" s="121"/>
      <c r="K728" s="120" t="s">
        <v>110</v>
      </c>
      <c r="L728" s="121"/>
      <c r="M728" s="113" t="s">
        <v>110</v>
      </c>
      <c r="N728" s="61" t="s">
        <v>77</v>
      </c>
      <c r="O728" s="69">
        <f>SUM(C723:N723)/12</f>
        <v>0</v>
      </c>
      <c r="Q728" s="106" t="str">
        <f>Q$8</f>
        <v>б) 3 выборки по 4 броска в выборке.</v>
      </c>
    </row>
    <row r="729" spans="1:17" ht="18.75" thickBot="1">
      <c r="A729" s="18" t="s">
        <v>76</v>
      </c>
      <c r="B729" s="111" t="s">
        <v>110</v>
      </c>
      <c r="C729" s="120" t="s">
        <v>110</v>
      </c>
      <c r="D729" s="121"/>
      <c r="E729" s="120" t="s">
        <v>110</v>
      </c>
      <c r="F729" s="121"/>
      <c r="G729" s="120" t="s">
        <v>110</v>
      </c>
      <c r="H729" s="121"/>
      <c r="I729" s="120" t="s">
        <v>110</v>
      </c>
      <c r="J729" s="121"/>
      <c r="K729" s="120" t="s">
        <v>110</v>
      </c>
      <c r="L729" s="121"/>
      <c r="M729" s="113" t="s">
        <v>110</v>
      </c>
      <c r="N729" s="62" t="s">
        <v>78</v>
      </c>
      <c r="O729" s="70">
        <f>(12/11)*SUMPRODUCT(C723:N723,C723:N723)/12-O728*O728</f>
        <v>0</v>
      </c>
      <c r="Q729" s="106" t="str">
        <f>Q$9</f>
        <v>Составить эмпирические законы</v>
      </c>
    </row>
    <row r="730" spans="1:17" ht="19.5" thickTop="1" thickBot="1">
      <c r="A730" s="20" t="s">
        <v>80</v>
      </c>
      <c r="B730" s="112" t="s">
        <v>110</v>
      </c>
      <c r="C730" s="27"/>
      <c r="D730" s="27"/>
      <c r="E730" s="27"/>
      <c r="F730" s="57" t="s">
        <v>74</v>
      </c>
      <c r="G730" s="58" t="e">
        <f>O729-B729</f>
        <v>#VALUE!</v>
      </c>
      <c r="H730" s="28"/>
      <c r="I730" s="28"/>
      <c r="J730" s="28"/>
      <c r="K730" s="28"/>
      <c r="L730" s="57" t="s">
        <v>81</v>
      </c>
      <c r="M730" s="59" t="e">
        <f>O729-B730</f>
        <v>#VALUE!</v>
      </c>
      <c r="N730" s="60"/>
      <c r="Q730" s="106" t="str">
        <f>Q$10</f>
        <v>распределения для а), б)</v>
      </c>
    </row>
    <row r="731" spans="1:17" ht="19.5" thickTop="1" thickBot="1">
      <c r="A731" s="37" t="s">
        <v>111</v>
      </c>
      <c r="B731" s="103"/>
      <c r="C731" s="132">
        <v>1</v>
      </c>
      <c r="D731" s="132"/>
      <c r="E731" s="133">
        <v>2</v>
      </c>
      <c r="F731" s="134"/>
      <c r="G731" s="133">
        <v>3</v>
      </c>
      <c r="H731" s="134"/>
      <c r="I731" s="115"/>
      <c r="J731" s="122" t="s">
        <v>84</v>
      </c>
      <c r="K731" s="123"/>
      <c r="L731" s="103">
        <v>0</v>
      </c>
      <c r="M731" s="63">
        <v>1</v>
      </c>
      <c r="N731" s="103"/>
      <c r="Q731" s="106" t="str">
        <f>Q$11</f>
        <v>Сравнить с теоретическими.</v>
      </c>
    </row>
    <row r="732" spans="1:17" ht="18.75" thickBot="1">
      <c r="A732" s="19" t="s">
        <v>63</v>
      </c>
      <c r="B732" s="51"/>
      <c r="C732" s="45">
        <v>0</v>
      </c>
      <c r="D732" s="46">
        <v>1</v>
      </c>
      <c r="E732" s="42">
        <v>0</v>
      </c>
      <c r="F732" s="40">
        <v>1</v>
      </c>
      <c r="G732" s="45">
        <v>0</v>
      </c>
      <c r="H732" s="46">
        <v>1</v>
      </c>
      <c r="I732" s="31"/>
      <c r="J732" s="116" t="s">
        <v>85</v>
      </c>
      <c r="K732" s="117"/>
      <c r="L732" s="64">
        <f>IF(O723&lt;1,0,12-SUM(C723:N723))</f>
        <v>0</v>
      </c>
      <c r="M732" s="42">
        <f>IF(O723&lt;1,0,SUM(C723:N723))</f>
        <v>0</v>
      </c>
      <c r="N732" s="24"/>
      <c r="Q732" s="106" t="str">
        <f>Q$12</f>
        <v>Сравнить M[X] и D[X] с выборочными</v>
      </c>
    </row>
    <row r="733" spans="1:17" ht="19.5" thickTop="1" thickBot="1">
      <c r="A733" s="18" t="s">
        <v>64</v>
      </c>
      <c r="B733" s="41"/>
      <c r="C733" s="47"/>
      <c r="D733" s="26"/>
      <c r="E733" s="43"/>
      <c r="F733" s="49"/>
      <c r="G733" s="52"/>
      <c r="H733" s="26"/>
      <c r="I733" s="31"/>
      <c r="J733" s="118" t="s">
        <v>112</v>
      </c>
      <c r="K733" s="119"/>
      <c r="L733" s="114">
        <f>IF(O723&lt;1,0,L732/12)</f>
        <v>0</v>
      </c>
      <c r="M733" s="114">
        <f>IF(O723&lt;1,0,M732/12)</f>
        <v>0</v>
      </c>
      <c r="N733" s="22"/>
      <c r="Q733" s="106" t="str">
        <f>Q$13</f>
        <v>для  а), б)</v>
      </c>
    </row>
    <row r="734" spans="1:17" ht="19.5" thickTop="1" thickBot="1">
      <c r="A734" s="18" t="s">
        <v>65</v>
      </c>
      <c r="B734" s="66"/>
      <c r="C734" s="108" t="s">
        <v>110</v>
      </c>
      <c r="D734" s="109" t="s">
        <v>110</v>
      </c>
      <c r="E734" s="110" t="s">
        <v>110</v>
      </c>
      <c r="F734" s="111" t="s">
        <v>110</v>
      </c>
      <c r="G734" s="108" t="s">
        <v>110</v>
      </c>
      <c r="H734" s="109" t="s">
        <v>110</v>
      </c>
      <c r="I734" s="42"/>
      <c r="J734" s="24"/>
      <c r="K734" s="24"/>
      <c r="L734" s="24"/>
      <c r="M734" s="21"/>
      <c r="N734" s="28"/>
      <c r="Q734" s="106" t="str">
        <f>Q$14</f>
        <v>Разбивается на</v>
      </c>
    </row>
    <row r="735" spans="1:17" ht="18.75" thickTop="1">
      <c r="A735" s="18" t="s">
        <v>93</v>
      </c>
      <c r="B735" s="88" t="s">
        <v>110</v>
      </c>
      <c r="C735" s="120" t="s">
        <v>110</v>
      </c>
      <c r="D735" s="121"/>
      <c r="E735" s="120" t="s">
        <v>110</v>
      </c>
      <c r="F735" s="121"/>
      <c r="G735" s="120" t="s">
        <v>110</v>
      </c>
      <c r="H735" s="121"/>
      <c r="I735" s="25"/>
      <c r="J735" s="21"/>
      <c r="K735" s="21"/>
      <c r="L735" s="21"/>
      <c r="M735" s="30"/>
      <c r="N735" s="61" t="s">
        <v>77</v>
      </c>
      <c r="O735" s="69">
        <f>SUM(C723:N723)/12</f>
        <v>0</v>
      </c>
      <c r="Q735" s="106" t="str">
        <f>Q$15</f>
        <v>а) 6 серий по 2 броска;</v>
      </c>
    </row>
    <row r="736" spans="1:17" ht="18.75" thickBot="1">
      <c r="A736" s="18" t="s">
        <v>94</v>
      </c>
      <c r="B736" s="111" t="s">
        <v>110</v>
      </c>
      <c r="C736" s="120" t="s">
        <v>110</v>
      </c>
      <c r="D736" s="121"/>
      <c r="E736" s="120" t="s">
        <v>110</v>
      </c>
      <c r="F736" s="121"/>
      <c r="G736" s="120" t="s">
        <v>110</v>
      </c>
      <c r="H736" s="121"/>
      <c r="I736" s="25"/>
      <c r="J736" s="21"/>
      <c r="K736" s="21"/>
      <c r="L736" s="21"/>
      <c r="M736" s="30"/>
      <c r="N736" s="62" t="s">
        <v>78</v>
      </c>
      <c r="O736" s="70">
        <f>(12/11)*SUMPRODUCT(C723:N723,C723:N723)/12-O728*O728</f>
        <v>0</v>
      </c>
      <c r="Q736" s="106" t="str">
        <f>Q$16</f>
        <v>б) 3 серии по 4 броска;</v>
      </c>
    </row>
    <row r="737" spans="1:17" ht="18.75" thickTop="1">
      <c r="A737" s="65" t="s">
        <v>83</v>
      </c>
      <c r="B737" s="112" t="s">
        <v>110</v>
      </c>
      <c r="C737" s="44"/>
      <c r="D737" s="22"/>
      <c r="E737" s="22"/>
      <c r="F737" s="54" t="s">
        <v>79</v>
      </c>
      <c r="G737" s="55" t="e">
        <f>O736-B736</f>
        <v>#VALUE!</v>
      </c>
      <c r="H737" s="21"/>
      <c r="I737" s="21"/>
      <c r="J737" s="21"/>
      <c r="K737" s="21"/>
      <c r="L737" s="54" t="s">
        <v>82</v>
      </c>
      <c r="M737" s="55" t="e">
        <f>O736-B737</f>
        <v>#VALUE!</v>
      </c>
      <c r="N737" s="36"/>
      <c r="Q737" s="102" t="str">
        <f>Q$17</f>
        <v>См. Образец</v>
      </c>
    </row>
    <row r="739" spans="1:17" ht="18.75">
      <c r="A739" s="5" t="s">
        <v>102</v>
      </c>
      <c r="B739" s="5"/>
      <c r="C739" s="135">
        <f>'Название и список группы'!B59</f>
        <v>0</v>
      </c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</row>
    <row r="740" spans="1:17" ht="18.75" thickBot="1">
      <c r="A740" s="136" t="s">
        <v>50</v>
      </c>
      <c r="B740" s="137"/>
      <c r="C740" s="71">
        <v>1</v>
      </c>
      <c r="D740" s="72">
        <v>2</v>
      </c>
      <c r="E740" s="72">
        <v>3</v>
      </c>
      <c r="F740" s="72">
        <v>4</v>
      </c>
      <c r="G740" s="72">
        <v>5</v>
      </c>
      <c r="H740" s="72">
        <v>6</v>
      </c>
      <c r="I740" s="72">
        <v>7</v>
      </c>
      <c r="J740" s="72">
        <v>8</v>
      </c>
      <c r="K740" s="72">
        <v>9</v>
      </c>
      <c r="L740" s="72">
        <v>10</v>
      </c>
      <c r="M740" s="72">
        <v>11</v>
      </c>
      <c r="N740" s="72">
        <v>12</v>
      </c>
      <c r="O740" s="73" t="s">
        <v>1</v>
      </c>
      <c r="Q740" s="4" t="str">
        <f>Q$2</f>
        <v>Выполняется 12 бросков монеты</v>
      </c>
    </row>
    <row r="741" spans="1:17" ht="19.5" thickTop="1" thickBot="1">
      <c r="A741" s="138" t="s">
        <v>53</v>
      </c>
      <c r="B741" s="139"/>
      <c r="C741" s="74">
        <v>0</v>
      </c>
      <c r="D741" s="75">
        <v>1</v>
      </c>
      <c r="E741" s="75">
        <v>1</v>
      </c>
      <c r="F741" s="75">
        <v>1</v>
      </c>
      <c r="G741" s="75">
        <v>0</v>
      </c>
      <c r="H741" s="75">
        <v>0</v>
      </c>
      <c r="I741" s="75">
        <v>1</v>
      </c>
      <c r="J741" s="75">
        <v>0</v>
      </c>
      <c r="K741" s="75">
        <v>0</v>
      </c>
      <c r="L741" s="75">
        <v>1</v>
      </c>
      <c r="M741" s="75">
        <v>0</v>
      </c>
      <c r="N741" s="76">
        <v>0</v>
      </c>
      <c r="O741" s="68">
        <f>IF(SUM(C741:N741)&gt;0,1,10^(-5))</f>
        <v>1</v>
      </c>
      <c r="Q741" s="106" t="str">
        <f>Q$3</f>
        <v>Генеральная совокупность состоит из бросков.</v>
      </c>
    </row>
    <row r="742" spans="1:17" ht="19.5" thickTop="1" thickBot="1">
      <c r="A742" s="37" t="s">
        <v>113</v>
      </c>
      <c r="B742" s="77"/>
      <c r="C742" s="127">
        <v>1</v>
      </c>
      <c r="D742" s="127"/>
      <c r="E742" s="128">
        <v>2</v>
      </c>
      <c r="F742" s="129"/>
      <c r="G742" s="128">
        <v>3</v>
      </c>
      <c r="H742" s="129"/>
      <c r="I742" s="128">
        <v>4</v>
      </c>
      <c r="J742" s="129"/>
      <c r="K742" s="128">
        <v>5</v>
      </c>
      <c r="L742" s="129"/>
      <c r="M742" s="130">
        <v>6</v>
      </c>
      <c r="N742" s="131"/>
      <c r="O742" s="78"/>
      <c r="Q742" s="106" t="str">
        <f>Q$4</f>
        <v>Если выпадает орел, начисляется 1 балл,</v>
      </c>
    </row>
    <row r="743" spans="1:17">
      <c r="A743" s="19" t="s">
        <v>55</v>
      </c>
      <c r="B743" s="79"/>
      <c r="C743" s="80">
        <v>0</v>
      </c>
      <c r="D743" s="81">
        <v>1</v>
      </c>
      <c r="E743" s="82">
        <v>0</v>
      </c>
      <c r="F743" s="79">
        <v>1</v>
      </c>
      <c r="G743" s="80">
        <v>0</v>
      </c>
      <c r="H743" s="81">
        <v>1</v>
      </c>
      <c r="I743" s="82">
        <v>0</v>
      </c>
      <c r="J743" s="79">
        <v>1</v>
      </c>
      <c r="K743" s="80">
        <v>0</v>
      </c>
      <c r="L743" s="81">
        <v>1</v>
      </c>
      <c r="M743" s="82">
        <v>0</v>
      </c>
      <c r="N743" s="83">
        <v>1</v>
      </c>
      <c r="O743" s="78"/>
      <c r="Q743" s="106" t="str">
        <f>Q$5</f>
        <v>если "решка", начисляется 0 баллов</v>
      </c>
    </row>
    <row r="744" spans="1:17">
      <c r="A744" s="18" t="s">
        <v>54</v>
      </c>
      <c r="B744" s="84"/>
      <c r="C744" s="85">
        <v>1</v>
      </c>
      <c r="D744" s="86">
        <v>1</v>
      </c>
      <c r="E744" s="87">
        <v>0</v>
      </c>
      <c r="F744" s="88">
        <v>2</v>
      </c>
      <c r="G744" s="85">
        <v>2</v>
      </c>
      <c r="H744" s="86">
        <v>0</v>
      </c>
      <c r="I744" s="87">
        <v>1</v>
      </c>
      <c r="J744" s="88">
        <v>1</v>
      </c>
      <c r="K744" s="85">
        <v>1</v>
      </c>
      <c r="L744" s="86">
        <v>1</v>
      </c>
      <c r="M744" s="87">
        <v>1</v>
      </c>
      <c r="N744" s="89">
        <v>1</v>
      </c>
      <c r="O744" s="78"/>
      <c r="Q744" s="106" t="str">
        <f>Q$6</f>
        <v>Разбивается на</v>
      </c>
    </row>
    <row r="745" spans="1:17" ht="18.75" thickBot="1">
      <c r="A745" s="18" t="s">
        <v>62</v>
      </c>
      <c r="B745" s="84"/>
      <c r="C745" s="90">
        <f>C744/2</f>
        <v>0.5</v>
      </c>
      <c r="D745" s="91">
        <f t="shared" ref="D745:N745" si="0">D744/2</f>
        <v>0.5</v>
      </c>
      <c r="E745" s="55">
        <f t="shared" si="0"/>
        <v>0</v>
      </c>
      <c r="F745" s="84">
        <f t="shared" si="0"/>
        <v>1</v>
      </c>
      <c r="G745" s="90">
        <f t="shared" si="0"/>
        <v>1</v>
      </c>
      <c r="H745" s="91">
        <f t="shared" si="0"/>
        <v>0</v>
      </c>
      <c r="I745" s="55">
        <f t="shared" si="0"/>
        <v>0.5</v>
      </c>
      <c r="J745" s="84">
        <f t="shared" si="0"/>
        <v>0.5</v>
      </c>
      <c r="K745" s="90">
        <f t="shared" si="0"/>
        <v>0.5</v>
      </c>
      <c r="L745" s="91">
        <f t="shared" si="0"/>
        <v>0.5</v>
      </c>
      <c r="M745" s="55">
        <f t="shared" si="0"/>
        <v>0.5</v>
      </c>
      <c r="N745" s="56">
        <f t="shared" si="0"/>
        <v>0.5</v>
      </c>
      <c r="O745" s="78"/>
      <c r="Q745" s="106" t="str">
        <f>Q$7</f>
        <v>а) 6 выборок по 2 броска в выборке;</v>
      </c>
    </row>
    <row r="746" spans="1:17" ht="18.75" thickTop="1">
      <c r="A746" s="18" t="s">
        <v>75</v>
      </c>
      <c r="B746" s="84">
        <f>(C746+E746+G746+I746+K746+M746)/6</f>
        <v>0.5</v>
      </c>
      <c r="C746" s="90">
        <f>C743*C745+D743*D745</f>
        <v>0.5</v>
      </c>
      <c r="D746" s="91"/>
      <c r="E746" s="55">
        <f>E743*E745+F743*F745</f>
        <v>1</v>
      </c>
      <c r="F746" s="84"/>
      <c r="G746" s="90">
        <f>G743*G745+H743*H745</f>
        <v>0</v>
      </c>
      <c r="H746" s="91"/>
      <c r="I746" s="55">
        <f>I743*I745+J743*J745</f>
        <v>0.5</v>
      </c>
      <c r="J746" s="84"/>
      <c r="K746" s="90">
        <f>K743*K745+L743*L745</f>
        <v>0.5</v>
      </c>
      <c r="L746" s="91"/>
      <c r="M746" s="92">
        <f>M743*M745+N743*N745</f>
        <v>0.5</v>
      </c>
      <c r="N746" s="93" t="s">
        <v>77</v>
      </c>
      <c r="O746" s="69">
        <f>SUM(C741:N741)/12</f>
        <v>0.41666666666666669</v>
      </c>
      <c r="Q746" s="106" t="str">
        <f>Q$8</f>
        <v>б) 3 выборки по 4 броска в выборке.</v>
      </c>
    </row>
    <row r="747" spans="1:17" ht="18.75" thickBot="1">
      <c r="A747" s="18" t="s">
        <v>76</v>
      </c>
      <c r="B747" s="84">
        <f>(C747+E747+G747+I747+K747+M747)/6</f>
        <v>0.16666666666666666</v>
      </c>
      <c r="C747" s="90">
        <f>SUMPRODUCT(C743:D743,C743:D743,C745:D745)-C746*C746</f>
        <v>0.25</v>
      </c>
      <c r="D747" s="91"/>
      <c r="E747" s="55">
        <f>SUMPRODUCT(E743:F743,E743:F743,E745:F745)-E746*E746</f>
        <v>0</v>
      </c>
      <c r="F747" s="84"/>
      <c r="G747" s="90">
        <f>SUMPRODUCT(G743:H743,G743:H743,G745:H745)-G746*G746</f>
        <v>0</v>
      </c>
      <c r="H747" s="91"/>
      <c r="I747" s="55">
        <f>SUMPRODUCT(I743:J743,I743:J743,I745:J745)-I746*I746</f>
        <v>0.25</v>
      </c>
      <c r="J747" s="84"/>
      <c r="K747" s="90">
        <f>SUMPRODUCT(K743:L743,K743:L743,K745:L745)-K746*K746</f>
        <v>0.25</v>
      </c>
      <c r="L747" s="91"/>
      <c r="M747" s="92">
        <f>SUMPRODUCT(M743:N743,M743:N743,M745:N745)-M746*M746</f>
        <v>0.25</v>
      </c>
      <c r="N747" s="94" t="s">
        <v>78</v>
      </c>
      <c r="O747" s="70">
        <f>(12/11)*SUMPRODUCT(C741:N741,C741:N741)/12-O746*O746</f>
        <v>0.28093434343434343</v>
      </c>
      <c r="Q747" s="106" t="str">
        <f>Q$9</f>
        <v>Составить эмпирические законы</v>
      </c>
    </row>
    <row r="748" spans="1:17" ht="19.5" thickTop="1" thickBot="1">
      <c r="A748" s="20" t="s">
        <v>80</v>
      </c>
      <c r="B748" s="56">
        <f>(2/1)*B747</f>
        <v>0.33333333333333331</v>
      </c>
      <c r="C748" s="56"/>
      <c r="D748" s="56"/>
      <c r="E748" s="56"/>
      <c r="F748" s="95" t="s">
        <v>74</v>
      </c>
      <c r="G748" s="58">
        <f>O747-B747</f>
        <v>0.11426767676767677</v>
      </c>
      <c r="H748" s="56"/>
      <c r="I748" s="56"/>
      <c r="J748" s="56"/>
      <c r="K748" s="56"/>
      <c r="L748" s="95" t="s">
        <v>81</v>
      </c>
      <c r="M748" s="58">
        <f>O747-B748</f>
        <v>-5.2398989898989889E-2</v>
      </c>
      <c r="N748" s="96"/>
      <c r="O748" s="78"/>
      <c r="Q748" s="106" t="str">
        <f>Q$10</f>
        <v>распределения для а), б)</v>
      </c>
    </row>
    <row r="749" spans="1:17" ht="19.5" thickTop="1" thickBot="1">
      <c r="A749" s="37" t="s">
        <v>111</v>
      </c>
      <c r="B749" s="97"/>
      <c r="C749" s="124">
        <v>1</v>
      </c>
      <c r="D749" s="124"/>
      <c r="E749" s="125">
        <v>2</v>
      </c>
      <c r="F749" s="126"/>
      <c r="G749" s="125">
        <v>3</v>
      </c>
      <c r="H749" s="126"/>
      <c r="I749" s="97"/>
      <c r="J749" s="122" t="s">
        <v>84</v>
      </c>
      <c r="K749" s="123"/>
      <c r="L749" s="103">
        <v>0</v>
      </c>
      <c r="M749" s="63">
        <v>1</v>
      </c>
      <c r="N749" s="97"/>
      <c r="O749" s="78"/>
      <c r="Q749" s="106" t="str">
        <f>Q$11</f>
        <v>Сравнить с теоретическими.</v>
      </c>
    </row>
    <row r="750" spans="1:17" ht="18.75" thickBot="1">
      <c r="A750" s="19" t="s">
        <v>63</v>
      </c>
      <c r="B750" s="79"/>
      <c r="C750" s="80">
        <v>0</v>
      </c>
      <c r="D750" s="81">
        <v>1</v>
      </c>
      <c r="E750" s="82">
        <v>0</v>
      </c>
      <c r="F750" s="79">
        <v>1</v>
      </c>
      <c r="G750" s="80">
        <v>0</v>
      </c>
      <c r="H750" s="81">
        <v>1</v>
      </c>
      <c r="I750" s="82"/>
      <c r="J750" s="116" t="s">
        <v>85</v>
      </c>
      <c r="K750" s="117"/>
      <c r="L750" s="64">
        <f>IF(O741&lt;1,0,12-SUM(C741:N741))</f>
        <v>7</v>
      </c>
      <c r="M750" s="42">
        <f>IF(O741&lt;1,0,SUM(C741:N741))</f>
        <v>5</v>
      </c>
      <c r="N750" s="83"/>
      <c r="O750" s="78"/>
      <c r="Q750" s="106" t="str">
        <f>Q$12</f>
        <v>Сравнить M[X] и D[X] с выборочными</v>
      </c>
    </row>
    <row r="751" spans="1:17" ht="19.5" thickTop="1" thickBot="1">
      <c r="A751" s="18" t="s">
        <v>64</v>
      </c>
      <c r="B751" s="84"/>
      <c r="C751" s="85">
        <v>1</v>
      </c>
      <c r="D751" s="86">
        <v>3</v>
      </c>
      <c r="E751" s="87">
        <v>3</v>
      </c>
      <c r="F751" s="88">
        <v>1</v>
      </c>
      <c r="G751" s="98">
        <v>2</v>
      </c>
      <c r="H751" s="86">
        <v>2</v>
      </c>
      <c r="I751" s="55"/>
      <c r="J751" s="118" t="s">
        <v>112</v>
      </c>
      <c r="K751" s="119"/>
      <c r="L751" s="114">
        <f>IF(O741&lt;1,0,L750/12)</f>
        <v>0.58333333333333337</v>
      </c>
      <c r="M751" s="114">
        <f>IF(O741&lt;1,0,M750/12)</f>
        <v>0.41666666666666669</v>
      </c>
      <c r="N751" s="53"/>
      <c r="O751" s="78"/>
      <c r="Q751" s="106" t="str">
        <f>Q$13</f>
        <v>для  а), б)</v>
      </c>
    </row>
    <row r="752" spans="1:17" ht="19.5" thickTop="1" thickBot="1">
      <c r="A752" s="18" t="s">
        <v>65</v>
      </c>
      <c r="B752" s="84"/>
      <c r="C752" s="90">
        <f t="shared" ref="C752:H752" si="1">C751/4</f>
        <v>0.25</v>
      </c>
      <c r="D752" s="91">
        <f t="shared" si="1"/>
        <v>0.75</v>
      </c>
      <c r="E752" s="55">
        <f t="shared" si="1"/>
        <v>0.75</v>
      </c>
      <c r="F752" s="84">
        <f t="shared" si="1"/>
        <v>0.25</v>
      </c>
      <c r="G752" s="90">
        <f t="shared" si="1"/>
        <v>0.5</v>
      </c>
      <c r="H752" s="91">
        <f t="shared" si="1"/>
        <v>0.5</v>
      </c>
      <c r="I752" s="55"/>
      <c r="J752" s="53"/>
      <c r="K752" s="53"/>
      <c r="L752" s="53"/>
      <c r="M752" s="53"/>
      <c r="N752" s="56"/>
      <c r="O752" s="78"/>
      <c r="Q752" s="106" t="str">
        <f>Q$14</f>
        <v>Разбивается на</v>
      </c>
    </row>
    <row r="753" spans="1:17" ht="18.75" thickTop="1">
      <c r="A753" s="18" t="s">
        <v>93</v>
      </c>
      <c r="B753" s="84">
        <f>(C753+E753+G753)/3</f>
        <v>0.5</v>
      </c>
      <c r="C753" s="90">
        <f>C750*C752+D750*D752</f>
        <v>0.75</v>
      </c>
      <c r="D753" s="91"/>
      <c r="E753" s="55">
        <f>E750*E752+F750*F752</f>
        <v>0.25</v>
      </c>
      <c r="F753" s="84"/>
      <c r="G753" s="90">
        <f>G750*G752+H750*H752</f>
        <v>0.5</v>
      </c>
      <c r="H753" s="91"/>
      <c r="I753" s="55"/>
      <c r="J753" s="53"/>
      <c r="K753" s="53"/>
      <c r="L753" s="53"/>
      <c r="M753" s="84"/>
      <c r="N753" s="93" t="s">
        <v>77</v>
      </c>
      <c r="O753" s="69">
        <f>SUM(C741:N741)/12</f>
        <v>0.41666666666666669</v>
      </c>
      <c r="Q753" s="106" t="str">
        <f>Q$15</f>
        <v>а) 6 серий по 2 броска;</v>
      </c>
    </row>
    <row r="754" spans="1:17" ht="18.75" thickBot="1">
      <c r="A754" s="18" t="s">
        <v>94</v>
      </c>
      <c r="B754" s="84">
        <f>(C754+E754+G754)/3</f>
        <v>0.20833333333333334</v>
      </c>
      <c r="C754" s="90">
        <f>SUMPRODUCT(C750:D750,C750:D750,C752:D752)-C753*C753</f>
        <v>0.1875</v>
      </c>
      <c r="D754" s="91"/>
      <c r="E754" s="55">
        <f>SUMPRODUCT(E750:F750,E750:F750,E752:F752)-E753*E753</f>
        <v>0.1875</v>
      </c>
      <c r="F754" s="84"/>
      <c r="G754" s="90">
        <f>SUMPRODUCT(G750:H750,G750:H750,G752:H752)-G753*G753</f>
        <v>0.25</v>
      </c>
      <c r="H754" s="91"/>
      <c r="I754" s="55"/>
      <c r="J754" s="53"/>
      <c r="K754" s="53"/>
      <c r="L754" s="53"/>
      <c r="M754" s="84"/>
      <c r="N754" s="94" t="s">
        <v>78</v>
      </c>
      <c r="O754" s="70">
        <f>(12/11)*SUMPRODUCT(C741:N741,C741:N741)/12-O746*O746</f>
        <v>0.28093434343434343</v>
      </c>
      <c r="Q754" s="106" t="str">
        <f>Q$16</f>
        <v>б) 3 серии по 4 броска;</v>
      </c>
    </row>
    <row r="755" spans="1:17" ht="18.75" thickTop="1">
      <c r="A755" s="65" t="s">
        <v>83</v>
      </c>
      <c r="B755" s="53">
        <f>(4/3)*B754</f>
        <v>0.27777777777777779</v>
      </c>
      <c r="C755" s="53"/>
      <c r="D755" s="53"/>
      <c r="E755" s="53"/>
      <c r="F755" s="84" t="s">
        <v>79</v>
      </c>
      <c r="G755" s="55">
        <f>O754-B754</f>
        <v>7.2601010101010083E-2</v>
      </c>
      <c r="H755" s="53"/>
      <c r="I755" s="53"/>
      <c r="J755" s="53"/>
      <c r="K755" s="53"/>
      <c r="L755" s="84" t="s">
        <v>82</v>
      </c>
      <c r="M755" s="55">
        <f>O754-B755</f>
        <v>3.1565656565656353E-3</v>
      </c>
      <c r="N755" s="83"/>
      <c r="O755" s="78"/>
      <c r="Q755" s="13"/>
    </row>
    <row r="756" spans="1:17">
      <c r="A756" s="150" t="s">
        <v>107</v>
      </c>
      <c r="B756" s="150"/>
      <c r="C756" s="150"/>
      <c r="D756" s="150"/>
      <c r="E756" s="150"/>
      <c r="F756" s="150"/>
      <c r="G756" s="150"/>
      <c r="H756" s="150"/>
      <c r="I756" s="150"/>
      <c r="J756" s="150"/>
      <c r="K756" s="150"/>
      <c r="L756" s="150"/>
      <c r="M756" s="150"/>
      <c r="N756" s="150"/>
      <c r="O756" s="150"/>
      <c r="Q756" s="105"/>
    </row>
    <row r="757" spans="1:17">
      <c r="A757" s="150" t="s">
        <v>106</v>
      </c>
      <c r="B757" s="150"/>
      <c r="C757" s="150"/>
      <c r="D757" s="150"/>
      <c r="E757" s="150"/>
      <c r="F757" s="150"/>
      <c r="G757" s="150"/>
      <c r="H757" s="150"/>
      <c r="I757" s="150"/>
      <c r="J757" s="150"/>
      <c r="K757" s="150"/>
      <c r="L757" s="150"/>
      <c r="M757" s="150"/>
      <c r="N757" s="150"/>
      <c r="O757" s="150"/>
      <c r="Q757" s="105"/>
    </row>
    <row r="758" spans="1:17">
      <c r="A758" s="150" t="s">
        <v>105</v>
      </c>
      <c r="B758" s="150"/>
      <c r="C758" s="150"/>
      <c r="D758" s="150"/>
      <c r="E758" s="150"/>
      <c r="F758" s="150"/>
      <c r="G758" s="150"/>
      <c r="H758" s="150"/>
      <c r="I758" s="150"/>
      <c r="J758" s="150"/>
      <c r="K758" s="150"/>
      <c r="L758" s="150"/>
      <c r="M758" s="150"/>
      <c r="N758" s="150"/>
      <c r="O758" s="150"/>
      <c r="Q758" s="105"/>
    </row>
    <row r="759" spans="1:17">
      <c r="A759" s="150" t="s">
        <v>108</v>
      </c>
      <c r="B759" s="150"/>
      <c r="C759" s="150"/>
      <c r="D759" s="150"/>
      <c r="E759" s="150"/>
      <c r="F759" s="150"/>
      <c r="G759" s="150"/>
      <c r="H759" s="150"/>
      <c r="I759" s="150"/>
      <c r="J759" s="150"/>
      <c r="K759" s="150"/>
      <c r="L759" s="150"/>
      <c r="M759" s="150"/>
      <c r="N759" s="150"/>
      <c r="O759" s="150"/>
      <c r="Q759" s="105"/>
    </row>
    <row r="760" spans="1:17">
      <c r="A760" s="150" t="s">
        <v>109</v>
      </c>
      <c r="B760" s="150"/>
      <c r="C760" s="150"/>
      <c r="D760" s="150"/>
      <c r="E760" s="150"/>
      <c r="F760" s="150"/>
      <c r="G760" s="150"/>
      <c r="H760" s="150"/>
      <c r="I760" s="150"/>
      <c r="J760" s="150"/>
      <c r="K760" s="150"/>
      <c r="L760" s="150"/>
      <c r="M760" s="150"/>
      <c r="N760" s="150"/>
      <c r="O760" s="150"/>
      <c r="Q760" s="105"/>
    </row>
    <row r="761" spans="1:17">
      <c r="A761" s="1" t="s">
        <v>114</v>
      </c>
      <c r="Q761" s="105"/>
    </row>
    <row r="762" spans="1:17">
      <c r="Q762" s="105"/>
    </row>
    <row r="763" spans="1:17">
      <c r="Q763" s="105"/>
    </row>
    <row r="764" spans="1:17">
      <c r="Q764" s="105"/>
    </row>
  </sheetData>
  <mergeCells count="1279">
    <mergeCell ref="A758:O758"/>
    <mergeCell ref="A759:O759"/>
    <mergeCell ref="A760:O760"/>
    <mergeCell ref="A10:B10"/>
    <mergeCell ref="A11:B11"/>
    <mergeCell ref="A12:B12"/>
    <mergeCell ref="C19:O19"/>
    <mergeCell ref="A20:B20"/>
    <mergeCell ref="A21:B21"/>
    <mergeCell ref="C37:O37"/>
    <mergeCell ref="A38:B38"/>
    <mergeCell ref="A39:B39"/>
    <mergeCell ref="I22:J22"/>
    <mergeCell ref="K22:L22"/>
    <mergeCell ref="M22:N22"/>
    <mergeCell ref="C47:D47"/>
    <mergeCell ref="E47:F47"/>
    <mergeCell ref="G47:H47"/>
    <mergeCell ref="C55:O55"/>
    <mergeCell ref="A56:B56"/>
    <mergeCell ref="A57:B57"/>
    <mergeCell ref="C40:D40"/>
    <mergeCell ref="A13:B13"/>
    <mergeCell ref="E13:I13"/>
    <mergeCell ref="A14:B14"/>
    <mergeCell ref="E14:I14"/>
    <mergeCell ref="A15:B15"/>
    <mergeCell ref="E15:I15"/>
    <mergeCell ref="A16:B16"/>
    <mergeCell ref="E16:I16"/>
    <mergeCell ref="A17:B17"/>
    <mergeCell ref="E17:I17"/>
    <mergeCell ref="C1:H1"/>
    <mergeCell ref="A5:B5"/>
    <mergeCell ref="A6:B6"/>
    <mergeCell ref="A7:B7"/>
    <mergeCell ref="A8:B8"/>
    <mergeCell ref="A9:B9"/>
    <mergeCell ref="C29:D29"/>
    <mergeCell ref="E29:F29"/>
    <mergeCell ref="G29:H29"/>
    <mergeCell ref="C22:D22"/>
    <mergeCell ref="E22:F22"/>
    <mergeCell ref="G22:H22"/>
    <mergeCell ref="C26:D26"/>
    <mergeCell ref="E26:F26"/>
    <mergeCell ref="G26:H26"/>
    <mergeCell ref="A756:O756"/>
    <mergeCell ref="A757:O757"/>
    <mergeCell ref="I40:J40"/>
    <mergeCell ref="K40:L40"/>
    <mergeCell ref="M40:N40"/>
    <mergeCell ref="C65:D65"/>
    <mergeCell ref="E65:F65"/>
    <mergeCell ref="G65:H65"/>
    <mergeCell ref="C73:O73"/>
    <mergeCell ref="C45:D45"/>
    <mergeCell ref="E45:F45"/>
    <mergeCell ref="G45:H45"/>
    <mergeCell ref="I45:J45"/>
    <mergeCell ref="K45:L45"/>
    <mergeCell ref="J47:K47"/>
    <mergeCell ref="J48:K48"/>
    <mergeCell ref="J49:K49"/>
    <mergeCell ref="C51:D51"/>
    <mergeCell ref="E51:F51"/>
    <mergeCell ref="G51:H51"/>
    <mergeCell ref="C52:D52"/>
    <mergeCell ref="E52:F52"/>
    <mergeCell ref="G52:H52"/>
    <mergeCell ref="C69:D69"/>
    <mergeCell ref="A74:B74"/>
    <mergeCell ref="A75:B75"/>
    <mergeCell ref="C58:D58"/>
    <mergeCell ref="E58:F58"/>
    <mergeCell ref="G58:H58"/>
    <mergeCell ref="I58:J58"/>
    <mergeCell ref="K58:L58"/>
    <mergeCell ref="M58:N58"/>
    <mergeCell ref="C83:D83"/>
    <mergeCell ref="E83:F83"/>
    <mergeCell ref="G83:H83"/>
    <mergeCell ref="C62:D62"/>
    <mergeCell ref="E62:F62"/>
    <mergeCell ref="G62:H62"/>
    <mergeCell ref="I62:J62"/>
    <mergeCell ref="K62:L62"/>
    <mergeCell ref="C63:D63"/>
    <mergeCell ref="E63:F63"/>
    <mergeCell ref="G63:H63"/>
    <mergeCell ref="I63:J63"/>
    <mergeCell ref="K63:L63"/>
    <mergeCell ref="J65:K65"/>
    <mergeCell ref="J66:K66"/>
    <mergeCell ref="J67:K67"/>
    <mergeCell ref="C91:O91"/>
    <mergeCell ref="A92:B92"/>
    <mergeCell ref="A93:B93"/>
    <mergeCell ref="C76:D76"/>
    <mergeCell ref="E76:F76"/>
    <mergeCell ref="G76:H76"/>
    <mergeCell ref="I76:J76"/>
    <mergeCell ref="K76:L76"/>
    <mergeCell ref="M76:N76"/>
    <mergeCell ref="K80:L80"/>
    <mergeCell ref="C81:D81"/>
    <mergeCell ref="E81:F81"/>
    <mergeCell ref="G81:H81"/>
    <mergeCell ref="I81:J81"/>
    <mergeCell ref="K81:L81"/>
    <mergeCell ref="J83:K83"/>
    <mergeCell ref="J84:K84"/>
    <mergeCell ref="J85:K85"/>
    <mergeCell ref="C87:D87"/>
    <mergeCell ref="E87:F87"/>
    <mergeCell ref="G87:H87"/>
    <mergeCell ref="C88:D88"/>
    <mergeCell ref="E88:F88"/>
    <mergeCell ref="G88:H88"/>
    <mergeCell ref="C101:D101"/>
    <mergeCell ref="E101:F101"/>
    <mergeCell ref="G101:H101"/>
    <mergeCell ref="C109:O109"/>
    <mergeCell ref="A110:B110"/>
    <mergeCell ref="A111:B111"/>
    <mergeCell ref="C94:D94"/>
    <mergeCell ref="E94:F94"/>
    <mergeCell ref="G94:H94"/>
    <mergeCell ref="I94:J94"/>
    <mergeCell ref="K94:L94"/>
    <mergeCell ref="M94:N94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K99:L99"/>
    <mergeCell ref="J101:K101"/>
    <mergeCell ref="J102:K102"/>
    <mergeCell ref="A128:B128"/>
    <mergeCell ref="A129:B129"/>
    <mergeCell ref="C112:D112"/>
    <mergeCell ref="E112:F112"/>
    <mergeCell ref="G112:H112"/>
    <mergeCell ref="I112:J112"/>
    <mergeCell ref="K112:L112"/>
    <mergeCell ref="M112:N112"/>
    <mergeCell ref="C117:D117"/>
    <mergeCell ref="E117:F117"/>
    <mergeCell ref="G117:H117"/>
    <mergeCell ref="I117:J117"/>
    <mergeCell ref="K117:L117"/>
    <mergeCell ref="J119:K119"/>
    <mergeCell ref="J120:K120"/>
    <mergeCell ref="J121:K121"/>
    <mergeCell ref="C123:D123"/>
    <mergeCell ref="E123:F123"/>
    <mergeCell ref="G123:H123"/>
    <mergeCell ref="C124:D124"/>
    <mergeCell ref="C137:D137"/>
    <mergeCell ref="E137:F137"/>
    <mergeCell ref="G137:H137"/>
    <mergeCell ref="C145:O145"/>
    <mergeCell ref="A146:B146"/>
    <mergeCell ref="A147:B147"/>
    <mergeCell ref="C130:D130"/>
    <mergeCell ref="E130:F130"/>
    <mergeCell ref="G130:H130"/>
    <mergeCell ref="I130:J130"/>
    <mergeCell ref="K130:L130"/>
    <mergeCell ref="M130:N130"/>
    <mergeCell ref="J137:K137"/>
    <mergeCell ref="J138:K138"/>
    <mergeCell ref="J139:K139"/>
    <mergeCell ref="C141:D141"/>
    <mergeCell ref="E141:F141"/>
    <mergeCell ref="G141:H141"/>
    <mergeCell ref="C142:D142"/>
    <mergeCell ref="E142:F142"/>
    <mergeCell ref="G142:H142"/>
    <mergeCell ref="C155:D155"/>
    <mergeCell ref="E155:F155"/>
    <mergeCell ref="G155:H155"/>
    <mergeCell ref="C163:O163"/>
    <mergeCell ref="A164:B164"/>
    <mergeCell ref="A165:B165"/>
    <mergeCell ref="C148:D148"/>
    <mergeCell ref="E148:F148"/>
    <mergeCell ref="G148:H148"/>
    <mergeCell ref="I148:J148"/>
    <mergeCell ref="K148:L148"/>
    <mergeCell ref="M148:N148"/>
    <mergeCell ref="C152:D152"/>
    <mergeCell ref="E152:F152"/>
    <mergeCell ref="G152:H152"/>
    <mergeCell ref="I152:J152"/>
    <mergeCell ref="K152:L152"/>
    <mergeCell ref="C153:D153"/>
    <mergeCell ref="E153:F153"/>
    <mergeCell ref="G153:H153"/>
    <mergeCell ref="I153:J153"/>
    <mergeCell ref="K153:L153"/>
    <mergeCell ref="J155:K155"/>
    <mergeCell ref="J156:K156"/>
    <mergeCell ref="A182:B182"/>
    <mergeCell ref="A183:B183"/>
    <mergeCell ref="C166:D166"/>
    <mergeCell ref="E166:F166"/>
    <mergeCell ref="G166:H166"/>
    <mergeCell ref="I166:J166"/>
    <mergeCell ref="K166:L166"/>
    <mergeCell ref="M166:N166"/>
    <mergeCell ref="C171:D171"/>
    <mergeCell ref="E171:F171"/>
    <mergeCell ref="G171:H171"/>
    <mergeCell ref="I171:J171"/>
    <mergeCell ref="K171:L171"/>
    <mergeCell ref="J173:K173"/>
    <mergeCell ref="J174:K174"/>
    <mergeCell ref="J175:K175"/>
    <mergeCell ref="C177:D177"/>
    <mergeCell ref="E177:F177"/>
    <mergeCell ref="G177:H177"/>
    <mergeCell ref="C178:D178"/>
    <mergeCell ref="C191:D191"/>
    <mergeCell ref="E191:F191"/>
    <mergeCell ref="G191:H191"/>
    <mergeCell ref="C199:O199"/>
    <mergeCell ref="A200:B200"/>
    <mergeCell ref="A201:B201"/>
    <mergeCell ref="C184:D184"/>
    <mergeCell ref="E184:F184"/>
    <mergeCell ref="G184:H184"/>
    <mergeCell ref="I184:J184"/>
    <mergeCell ref="K184:L184"/>
    <mergeCell ref="M184:N184"/>
    <mergeCell ref="J191:K191"/>
    <mergeCell ref="J192:K192"/>
    <mergeCell ref="J193:K193"/>
    <mergeCell ref="C195:D195"/>
    <mergeCell ref="E195:F195"/>
    <mergeCell ref="G195:H195"/>
    <mergeCell ref="C196:D196"/>
    <mergeCell ref="E196:F196"/>
    <mergeCell ref="G196:H196"/>
    <mergeCell ref="C209:D209"/>
    <mergeCell ref="E209:F209"/>
    <mergeCell ref="G209:H209"/>
    <mergeCell ref="C217:O217"/>
    <mergeCell ref="A218:B218"/>
    <mergeCell ref="A219:B219"/>
    <mergeCell ref="C202:D202"/>
    <mergeCell ref="E202:F202"/>
    <mergeCell ref="G202:H202"/>
    <mergeCell ref="I202:J202"/>
    <mergeCell ref="K202:L202"/>
    <mergeCell ref="M202:N202"/>
    <mergeCell ref="C206:D206"/>
    <mergeCell ref="E206:F206"/>
    <mergeCell ref="G206:H206"/>
    <mergeCell ref="I206:J206"/>
    <mergeCell ref="K206:L206"/>
    <mergeCell ref="C207:D207"/>
    <mergeCell ref="E207:F207"/>
    <mergeCell ref="G207:H207"/>
    <mergeCell ref="I207:J207"/>
    <mergeCell ref="K207:L207"/>
    <mergeCell ref="J209:K209"/>
    <mergeCell ref="J210:K210"/>
    <mergeCell ref="A236:B236"/>
    <mergeCell ref="A237:B237"/>
    <mergeCell ref="C220:D220"/>
    <mergeCell ref="E220:F220"/>
    <mergeCell ref="G220:H220"/>
    <mergeCell ref="I220:J220"/>
    <mergeCell ref="K220:L220"/>
    <mergeCell ref="M220:N220"/>
    <mergeCell ref="C225:D225"/>
    <mergeCell ref="E225:F225"/>
    <mergeCell ref="G225:H225"/>
    <mergeCell ref="I225:J225"/>
    <mergeCell ref="K225:L225"/>
    <mergeCell ref="J227:K227"/>
    <mergeCell ref="J228:K228"/>
    <mergeCell ref="J229:K229"/>
    <mergeCell ref="C231:D231"/>
    <mergeCell ref="E231:F231"/>
    <mergeCell ref="G231:H231"/>
    <mergeCell ref="C232:D232"/>
    <mergeCell ref="C245:D245"/>
    <mergeCell ref="E245:F245"/>
    <mergeCell ref="G245:H245"/>
    <mergeCell ref="C253:O253"/>
    <mergeCell ref="A254:B254"/>
    <mergeCell ref="A255:B255"/>
    <mergeCell ref="C238:D238"/>
    <mergeCell ref="E238:F238"/>
    <mergeCell ref="G238:H238"/>
    <mergeCell ref="I238:J238"/>
    <mergeCell ref="K238:L238"/>
    <mergeCell ref="M238:N238"/>
    <mergeCell ref="J245:K245"/>
    <mergeCell ref="J246:K246"/>
    <mergeCell ref="J247:K247"/>
    <mergeCell ref="C249:D249"/>
    <mergeCell ref="E249:F249"/>
    <mergeCell ref="G249:H249"/>
    <mergeCell ref="C250:D250"/>
    <mergeCell ref="E250:F250"/>
    <mergeCell ref="G250:H250"/>
    <mergeCell ref="C263:D263"/>
    <mergeCell ref="E263:F263"/>
    <mergeCell ref="G263:H263"/>
    <mergeCell ref="C271:O271"/>
    <mergeCell ref="A272:B272"/>
    <mergeCell ref="A273:B273"/>
    <mergeCell ref="C256:D256"/>
    <mergeCell ref="E256:F256"/>
    <mergeCell ref="G256:H256"/>
    <mergeCell ref="I256:J256"/>
    <mergeCell ref="K256:L256"/>
    <mergeCell ref="M256:N256"/>
    <mergeCell ref="C260:D260"/>
    <mergeCell ref="E260:F260"/>
    <mergeCell ref="G260:H260"/>
    <mergeCell ref="I260:J260"/>
    <mergeCell ref="K260:L260"/>
    <mergeCell ref="C261:D261"/>
    <mergeCell ref="E261:F261"/>
    <mergeCell ref="G261:H261"/>
    <mergeCell ref="I261:J261"/>
    <mergeCell ref="K261:L261"/>
    <mergeCell ref="J263:K263"/>
    <mergeCell ref="J264:K264"/>
    <mergeCell ref="A290:B290"/>
    <mergeCell ref="A291:B291"/>
    <mergeCell ref="C274:D274"/>
    <mergeCell ref="E274:F274"/>
    <mergeCell ref="G274:H274"/>
    <mergeCell ref="I274:J274"/>
    <mergeCell ref="K274:L274"/>
    <mergeCell ref="M274:N274"/>
    <mergeCell ref="C279:D279"/>
    <mergeCell ref="E279:F279"/>
    <mergeCell ref="G279:H279"/>
    <mergeCell ref="I279:J279"/>
    <mergeCell ref="K279:L279"/>
    <mergeCell ref="J281:K281"/>
    <mergeCell ref="J282:K282"/>
    <mergeCell ref="J283:K283"/>
    <mergeCell ref="C285:D285"/>
    <mergeCell ref="E285:F285"/>
    <mergeCell ref="G285:H285"/>
    <mergeCell ref="C286:D286"/>
    <mergeCell ref="C299:D299"/>
    <mergeCell ref="E299:F299"/>
    <mergeCell ref="G299:H299"/>
    <mergeCell ref="C307:O307"/>
    <mergeCell ref="A308:B308"/>
    <mergeCell ref="A309:B309"/>
    <mergeCell ref="C292:D292"/>
    <mergeCell ref="E292:F292"/>
    <mergeCell ref="G292:H292"/>
    <mergeCell ref="I292:J292"/>
    <mergeCell ref="K292:L292"/>
    <mergeCell ref="M292:N292"/>
    <mergeCell ref="J299:K299"/>
    <mergeCell ref="J300:K300"/>
    <mergeCell ref="J301:K301"/>
    <mergeCell ref="C303:D303"/>
    <mergeCell ref="E303:F303"/>
    <mergeCell ref="G303:H303"/>
    <mergeCell ref="C304:D304"/>
    <mergeCell ref="E304:F304"/>
    <mergeCell ref="G304:H304"/>
    <mergeCell ref="C317:D317"/>
    <mergeCell ref="E317:F317"/>
    <mergeCell ref="G317:H317"/>
    <mergeCell ref="C325:O325"/>
    <mergeCell ref="A326:B326"/>
    <mergeCell ref="A327:B327"/>
    <mergeCell ref="C310:D310"/>
    <mergeCell ref="E310:F310"/>
    <mergeCell ref="G310:H310"/>
    <mergeCell ref="I310:J310"/>
    <mergeCell ref="K310:L310"/>
    <mergeCell ref="M310:N310"/>
    <mergeCell ref="C314:D314"/>
    <mergeCell ref="E314:F314"/>
    <mergeCell ref="G314:H314"/>
    <mergeCell ref="I314:J314"/>
    <mergeCell ref="K314:L314"/>
    <mergeCell ref="C315:D315"/>
    <mergeCell ref="E315:F315"/>
    <mergeCell ref="G315:H315"/>
    <mergeCell ref="I315:J315"/>
    <mergeCell ref="K315:L315"/>
    <mergeCell ref="J317:K317"/>
    <mergeCell ref="J318:K318"/>
    <mergeCell ref="A344:B344"/>
    <mergeCell ref="A345:B345"/>
    <mergeCell ref="C328:D328"/>
    <mergeCell ref="E328:F328"/>
    <mergeCell ref="G328:H328"/>
    <mergeCell ref="I328:J328"/>
    <mergeCell ref="K328:L328"/>
    <mergeCell ref="M328:N328"/>
    <mergeCell ref="C333:D333"/>
    <mergeCell ref="E333:F333"/>
    <mergeCell ref="G333:H333"/>
    <mergeCell ref="I333:J333"/>
    <mergeCell ref="K333:L333"/>
    <mergeCell ref="J335:K335"/>
    <mergeCell ref="J336:K336"/>
    <mergeCell ref="J337:K337"/>
    <mergeCell ref="C339:D339"/>
    <mergeCell ref="E339:F339"/>
    <mergeCell ref="G339:H339"/>
    <mergeCell ref="C340:D340"/>
    <mergeCell ref="C353:D353"/>
    <mergeCell ref="E353:F353"/>
    <mergeCell ref="G353:H353"/>
    <mergeCell ref="C361:O361"/>
    <mergeCell ref="A362:B362"/>
    <mergeCell ref="A363:B363"/>
    <mergeCell ref="C346:D346"/>
    <mergeCell ref="E346:F346"/>
    <mergeCell ref="G346:H346"/>
    <mergeCell ref="I346:J346"/>
    <mergeCell ref="K346:L346"/>
    <mergeCell ref="M346:N346"/>
    <mergeCell ref="J353:K353"/>
    <mergeCell ref="J354:K354"/>
    <mergeCell ref="J355:K355"/>
    <mergeCell ref="C357:D357"/>
    <mergeCell ref="E357:F357"/>
    <mergeCell ref="G357:H357"/>
    <mergeCell ref="C358:D358"/>
    <mergeCell ref="E358:F358"/>
    <mergeCell ref="G358:H358"/>
    <mergeCell ref="C371:D371"/>
    <mergeCell ref="E371:F371"/>
    <mergeCell ref="G371:H371"/>
    <mergeCell ref="C379:O379"/>
    <mergeCell ref="A380:B380"/>
    <mergeCell ref="A381:B381"/>
    <mergeCell ref="C364:D364"/>
    <mergeCell ref="E364:F364"/>
    <mergeCell ref="G364:H364"/>
    <mergeCell ref="I364:J364"/>
    <mergeCell ref="K364:L364"/>
    <mergeCell ref="M364:N364"/>
    <mergeCell ref="C368:D368"/>
    <mergeCell ref="E368:F368"/>
    <mergeCell ref="G368:H368"/>
    <mergeCell ref="I368:J368"/>
    <mergeCell ref="K368:L368"/>
    <mergeCell ref="C369:D369"/>
    <mergeCell ref="E369:F369"/>
    <mergeCell ref="G369:H369"/>
    <mergeCell ref="I369:J369"/>
    <mergeCell ref="K369:L369"/>
    <mergeCell ref="J371:K371"/>
    <mergeCell ref="J372:K372"/>
    <mergeCell ref="A398:B398"/>
    <mergeCell ref="A399:B399"/>
    <mergeCell ref="C382:D382"/>
    <mergeCell ref="E382:F382"/>
    <mergeCell ref="G382:H382"/>
    <mergeCell ref="I382:J382"/>
    <mergeCell ref="K382:L382"/>
    <mergeCell ref="M382:N382"/>
    <mergeCell ref="C387:D387"/>
    <mergeCell ref="E387:F387"/>
    <mergeCell ref="G387:H387"/>
    <mergeCell ref="I387:J387"/>
    <mergeCell ref="K387:L387"/>
    <mergeCell ref="J389:K389"/>
    <mergeCell ref="J390:K390"/>
    <mergeCell ref="J391:K391"/>
    <mergeCell ref="C393:D393"/>
    <mergeCell ref="E393:F393"/>
    <mergeCell ref="G393:H393"/>
    <mergeCell ref="C394:D394"/>
    <mergeCell ref="C407:D407"/>
    <mergeCell ref="E407:F407"/>
    <mergeCell ref="G407:H407"/>
    <mergeCell ref="C415:O415"/>
    <mergeCell ref="A416:B416"/>
    <mergeCell ref="A417:B417"/>
    <mergeCell ref="C400:D400"/>
    <mergeCell ref="E400:F400"/>
    <mergeCell ref="G400:H400"/>
    <mergeCell ref="I400:J400"/>
    <mergeCell ref="K400:L400"/>
    <mergeCell ref="M400:N400"/>
    <mergeCell ref="J407:K407"/>
    <mergeCell ref="J408:K408"/>
    <mergeCell ref="J409:K409"/>
    <mergeCell ref="C411:D411"/>
    <mergeCell ref="E411:F411"/>
    <mergeCell ref="G411:H411"/>
    <mergeCell ref="C412:D412"/>
    <mergeCell ref="E412:F412"/>
    <mergeCell ref="G412:H412"/>
    <mergeCell ref="C425:D425"/>
    <mergeCell ref="E425:F425"/>
    <mergeCell ref="G425:H425"/>
    <mergeCell ref="C433:O433"/>
    <mergeCell ref="A434:B434"/>
    <mergeCell ref="A435:B435"/>
    <mergeCell ref="C418:D418"/>
    <mergeCell ref="E418:F418"/>
    <mergeCell ref="G418:H418"/>
    <mergeCell ref="I418:J418"/>
    <mergeCell ref="K418:L418"/>
    <mergeCell ref="M418:N418"/>
    <mergeCell ref="C422:D422"/>
    <mergeCell ref="E422:F422"/>
    <mergeCell ref="G422:H422"/>
    <mergeCell ref="I422:J422"/>
    <mergeCell ref="K422:L422"/>
    <mergeCell ref="C423:D423"/>
    <mergeCell ref="E423:F423"/>
    <mergeCell ref="G423:H423"/>
    <mergeCell ref="I423:J423"/>
    <mergeCell ref="K423:L423"/>
    <mergeCell ref="J425:K425"/>
    <mergeCell ref="J426:K426"/>
    <mergeCell ref="A452:B452"/>
    <mergeCell ref="A453:B453"/>
    <mergeCell ref="C436:D436"/>
    <mergeCell ref="E436:F436"/>
    <mergeCell ref="G436:H436"/>
    <mergeCell ref="I436:J436"/>
    <mergeCell ref="K436:L436"/>
    <mergeCell ref="M436:N436"/>
    <mergeCell ref="C441:D441"/>
    <mergeCell ref="E441:F441"/>
    <mergeCell ref="G441:H441"/>
    <mergeCell ref="I441:J441"/>
    <mergeCell ref="K441:L441"/>
    <mergeCell ref="J443:K443"/>
    <mergeCell ref="J444:K444"/>
    <mergeCell ref="J445:K445"/>
    <mergeCell ref="C447:D447"/>
    <mergeCell ref="E447:F447"/>
    <mergeCell ref="G447:H447"/>
    <mergeCell ref="C448:D448"/>
    <mergeCell ref="C461:D461"/>
    <mergeCell ref="E461:F461"/>
    <mergeCell ref="G461:H461"/>
    <mergeCell ref="C469:O469"/>
    <mergeCell ref="A470:B470"/>
    <mergeCell ref="A471:B471"/>
    <mergeCell ref="C454:D454"/>
    <mergeCell ref="E454:F454"/>
    <mergeCell ref="G454:H454"/>
    <mergeCell ref="I454:J454"/>
    <mergeCell ref="K454:L454"/>
    <mergeCell ref="M454:N454"/>
    <mergeCell ref="J461:K461"/>
    <mergeCell ref="J462:K462"/>
    <mergeCell ref="J463:K463"/>
    <mergeCell ref="C465:D465"/>
    <mergeCell ref="E465:F465"/>
    <mergeCell ref="G465:H465"/>
    <mergeCell ref="C466:D466"/>
    <mergeCell ref="E466:F466"/>
    <mergeCell ref="G466:H466"/>
    <mergeCell ref="C479:D479"/>
    <mergeCell ref="E479:F479"/>
    <mergeCell ref="G479:H479"/>
    <mergeCell ref="C487:O487"/>
    <mergeCell ref="A488:B488"/>
    <mergeCell ref="A489:B489"/>
    <mergeCell ref="C472:D472"/>
    <mergeCell ref="E472:F472"/>
    <mergeCell ref="G472:H472"/>
    <mergeCell ref="I472:J472"/>
    <mergeCell ref="K472:L472"/>
    <mergeCell ref="M472:N472"/>
    <mergeCell ref="C476:D476"/>
    <mergeCell ref="E476:F476"/>
    <mergeCell ref="G476:H476"/>
    <mergeCell ref="I476:J476"/>
    <mergeCell ref="K476:L476"/>
    <mergeCell ref="C477:D477"/>
    <mergeCell ref="E477:F477"/>
    <mergeCell ref="G477:H477"/>
    <mergeCell ref="I477:J477"/>
    <mergeCell ref="K477:L477"/>
    <mergeCell ref="J479:K479"/>
    <mergeCell ref="J480:K480"/>
    <mergeCell ref="A506:B506"/>
    <mergeCell ref="A507:B507"/>
    <mergeCell ref="C490:D490"/>
    <mergeCell ref="E490:F490"/>
    <mergeCell ref="G490:H490"/>
    <mergeCell ref="I490:J490"/>
    <mergeCell ref="K490:L490"/>
    <mergeCell ref="M490:N490"/>
    <mergeCell ref="C495:D495"/>
    <mergeCell ref="E495:F495"/>
    <mergeCell ref="G495:H495"/>
    <mergeCell ref="I495:J495"/>
    <mergeCell ref="K495:L495"/>
    <mergeCell ref="J497:K497"/>
    <mergeCell ref="J498:K498"/>
    <mergeCell ref="J499:K499"/>
    <mergeCell ref="C501:D501"/>
    <mergeCell ref="E501:F501"/>
    <mergeCell ref="G501:H501"/>
    <mergeCell ref="C502:D502"/>
    <mergeCell ref="C515:D515"/>
    <mergeCell ref="E515:F515"/>
    <mergeCell ref="G515:H515"/>
    <mergeCell ref="C523:O523"/>
    <mergeCell ref="A524:B524"/>
    <mergeCell ref="A525:B525"/>
    <mergeCell ref="C508:D508"/>
    <mergeCell ref="E508:F508"/>
    <mergeCell ref="G508:H508"/>
    <mergeCell ref="I508:J508"/>
    <mergeCell ref="K508:L508"/>
    <mergeCell ref="M508:N508"/>
    <mergeCell ref="J515:K515"/>
    <mergeCell ref="J516:K516"/>
    <mergeCell ref="J517:K517"/>
    <mergeCell ref="C519:D519"/>
    <mergeCell ref="E519:F519"/>
    <mergeCell ref="G519:H519"/>
    <mergeCell ref="C520:D520"/>
    <mergeCell ref="E520:F520"/>
    <mergeCell ref="G520:H520"/>
    <mergeCell ref="C533:D533"/>
    <mergeCell ref="E533:F533"/>
    <mergeCell ref="G533:H533"/>
    <mergeCell ref="C541:O541"/>
    <mergeCell ref="A542:B542"/>
    <mergeCell ref="A543:B543"/>
    <mergeCell ref="C526:D526"/>
    <mergeCell ref="E526:F526"/>
    <mergeCell ref="G526:H526"/>
    <mergeCell ref="I526:J526"/>
    <mergeCell ref="K526:L526"/>
    <mergeCell ref="M526:N526"/>
    <mergeCell ref="C530:D530"/>
    <mergeCell ref="E530:F530"/>
    <mergeCell ref="G530:H530"/>
    <mergeCell ref="I530:J530"/>
    <mergeCell ref="K530:L530"/>
    <mergeCell ref="C531:D531"/>
    <mergeCell ref="E531:F531"/>
    <mergeCell ref="G531:H531"/>
    <mergeCell ref="I531:J531"/>
    <mergeCell ref="K531:L531"/>
    <mergeCell ref="J533:K533"/>
    <mergeCell ref="J534:K534"/>
    <mergeCell ref="A560:B560"/>
    <mergeCell ref="A561:B561"/>
    <mergeCell ref="C544:D544"/>
    <mergeCell ref="E544:F544"/>
    <mergeCell ref="G544:H544"/>
    <mergeCell ref="I544:J544"/>
    <mergeCell ref="K544:L544"/>
    <mergeCell ref="M544:N544"/>
    <mergeCell ref="C549:D549"/>
    <mergeCell ref="E549:F549"/>
    <mergeCell ref="G549:H549"/>
    <mergeCell ref="I549:J549"/>
    <mergeCell ref="K549:L549"/>
    <mergeCell ref="J551:K551"/>
    <mergeCell ref="J552:K552"/>
    <mergeCell ref="J553:K553"/>
    <mergeCell ref="C555:D555"/>
    <mergeCell ref="E555:F555"/>
    <mergeCell ref="G555:H555"/>
    <mergeCell ref="C556:D556"/>
    <mergeCell ref="C569:D569"/>
    <mergeCell ref="E569:F569"/>
    <mergeCell ref="G569:H569"/>
    <mergeCell ref="C577:O577"/>
    <mergeCell ref="A578:B578"/>
    <mergeCell ref="A579:B579"/>
    <mergeCell ref="C562:D562"/>
    <mergeCell ref="E562:F562"/>
    <mergeCell ref="G562:H562"/>
    <mergeCell ref="I562:J562"/>
    <mergeCell ref="K562:L562"/>
    <mergeCell ref="M562:N562"/>
    <mergeCell ref="J569:K569"/>
    <mergeCell ref="J570:K570"/>
    <mergeCell ref="J571:K571"/>
    <mergeCell ref="C573:D573"/>
    <mergeCell ref="E573:F573"/>
    <mergeCell ref="G573:H573"/>
    <mergeCell ref="C574:D574"/>
    <mergeCell ref="E574:F574"/>
    <mergeCell ref="G574:H574"/>
    <mergeCell ref="C587:D587"/>
    <mergeCell ref="E587:F587"/>
    <mergeCell ref="G587:H587"/>
    <mergeCell ref="C595:O595"/>
    <mergeCell ref="A596:B596"/>
    <mergeCell ref="A597:B597"/>
    <mergeCell ref="C580:D580"/>
    <mergeCell ref="E580:F580"/>
    <mergeCell ref="G580:H580"/>
    <mergeCell ref="I580:J580"/>
    <mergeCell ref="K580:L580"/>
    <mergeCell ref="M580:N580"/>
    <mergeCell ref="C584:D584"/>
    <mergeCell ref="E584:F584"/>
    <mergeCell ref="G584:H584"/>
    <mergeCell ref="I584:J584"/>
    <mergeCell ref="K584:L584"/>
    <mergeCell ref="C585:D585"/>
    <mergeCell ref="E585:F585"/>
    <mergeCell ref="G585:H585"/>
    <mergeCell ref="I585:J585"/>
    <mergeCell ref="K585:L585"/>
    <mergeCell ref="J587:K587"/>
    <mergeCell ref="J588:K588"/>
    <mergeCell ref="A614:B614"/>
    <mergeCell ref="A615:B615"/>
    <mergeCell ref="C598:D598"/>
    <mergeCell ref="E598:F598"/>
    <mergeCell ref="G598:H598"/>
    <mergeCell ref="I598:J598"/>
    <mergeCell ref="K598:L598"/>
    <mergeCell ref="M598:N598"/>
    <mergeCell ref="C603:D603"/>
    <mergeCell ref="E603:F603"/>
    <mergeCell ref="G603:H603"/>
    <mergeCell ref="I603:J603"/>
    <mergeCell ref="K603:L603"/>
    <mergeCell ref="J605:K605"/>
    <mergeCell ref="J606:K606"/>
    <mergeCell ref="J607:K607"/>
    <mergeCell ref="C609:D609"/>
    <mergeCell ref="E609:F609"/>
    <mergeCell ref="G609:H609"/>
    <mergeCell ref="C610:D610"/>
    <mergeCell ref="C623:D623"/>
    <mergeCell ref="E623:F623"/>
    <mergeCell ref="G623:H623"/>
    <mergeCell ref="C631:O631"/>
    <mergeCell ref="A632:B632"/>
    <mergeCell ref="A633:B633"/>
    <mergeCell ref="C616:D616"/>
    <mergeCell ref="E616:F616"/>
    <mergeCell ref="G616:H616"/>
    <mergeCell ref="I616:J616"/>
    <mergeCell ref="K616:L616"/>
    <mergeCell ref="M616:N616"/>
    <mergeCell ref="J623:K623"/>
    <mergeCell ref="J624:K624"/>
    <mergeCell ref="J625:K625"/>
    <mergeCell ref="C627:D627"/>
    <mergeCell ref="E627:F627"/>
    <mergeCell ref="G627:H627"/>
    <mergeCell ref="C628:D628"/>
    <mergeCell ref="E628:F628"/>
    <mergeCell ref="G628:H628"/>
    <mergeCell ref="C641:D641"/>
    <mergeCell ref="E641:F641"/>
    <mergeCell ref="G641:H641"/>
    <mergeCell ref="C649:O649"/>
    <mergeCell ref="A650:B650"/>
    <mergeCell ref="A651:B651"/>
    <mergeCell ref="C634:D634"/>
    <mergeCell ref="E634:F634"/>
    <mergeCell ref="G634:H634"/>
    <mergeCell ref="I634:J634"/>
    <mergeCell ref="K634:L634"/>
    <mergeCell ref="M634:N634"/>
    <mergeCell ref="C638:D638"/>
    <mergeCell ref="E638:F638"/>
    <mergeCell ref="G638:H638"/>
    <mergeCell ref="I638:J638"/>
    <mergeCell ref="K638:L638"/>
    <mergeCell ref="C639:D639"/>
    <mergeCell ref="E639:F639"/>
    <mergeCell ref="G639:H639"/>
    <mergeCell ref="I639:J639"/>
    <mergeCell ref="K639:L639"/>
    <mergeCell ref="J641:K641"/>
    <mergeCell ref="J642:K642"/>
    <mergeCell ref="A668:B668"/>
    <mergeCell ref="A669:B669"/>
    <mergeCell ref="C652:D652"/>
    <mergeCell ref="E652:F652"/>
    <mergeCell ref="G652:H652"/>
    <mergeCell ref="I652:J652"/>
    <mergeCell ref="K652:L652"/>
    <mergeCell ref="M652:N652"/>
    <mergeCell ref="C657:D657"/>
    <mergeCell ref="E657:F657"/>
    <mergeCell ref="G657:H657"/>
    <mergeCell ref="I657:J657"/>
    <mergeCell ref="K657:L657"/>
    <mergeCell ref="J659:K659"/>
    <mergeCell ref="J660:K660"/>
    <mergeCell ref="J661:K661"/>
    <mergeCell ref="C663:D663"/>
    <mergeCell ref="E663:F663"/>
    <mergeCell ref="G663:H663"/>
    <mergeCell ref="C664:D664"/>
    <mergeCell ref="C677:D677"/>
    <mergeCell ref="E677:F677"/>
    <mergeCell ref="G677:H677"/>
    <mergeCell ref="C685:O685"/>
    <mergeCell ref="A686:B686"/>
    <mergeCell ref="A687:B687"/>
    <mergeCell ref="C670:D670"/>
    <mergeCell ref="E670:F670"/>
    <mergeCell ref="G670:H670"/>
    <mergeCell ref="I670:J670"/>
    <mergeCell ref="K670:L670"/>
    <mergeCell ref="M670:N670"/>
    <mergeCell ref="J677:K677"/>
    <mergeCell ref="J678:K678"/>
    <mergeCell ref="J679:K679"/>
    <mergeCell ref="C681:D681"/>
    <mergeCell ref="E681:F681"/>
    <mergeCell ref="G681:H681"/>
    <mergeCell ref="C682:D682"/>
    <mergeCell ref="E682:F682"/>
    <mergeCell ref="G682:H682"/>
    <mergeCell ref="C695:D695"/>
    <mergeCell ref="E695:F695"/>
    <mergeCell ref="G695:H695"/>
    <mergeCell ref="C703:O703"/>
    <mergeCell ref="A704:B704"/>
    <mergeCell ref="A705:B705"/>
    <mergeCell ref="C688:D688"/>
    <mergeCell ref="E688:F688"/>
    <mergeCell ref="G688:H688"/>
    <mergeCell ref="I688:J688"/>
    <mergeCell ref="K688:L688"/>
    <mergeCell ref="M688:N688"/>
    <mergeCell ref="C692:D692"/>
    <mergeCell ref="E692:F692"/>
    <mergeCell ref="G692:H692"/>
    <mergeCell ref="I692:J692"/>
    <mergeCell ref="K692:L692"/>
    <mergeCell ref="C693:D693"/>
    <mergeCell ref="E693:F693"/>
    <mergeCell ref="G693:H693"/>
    <mergeCell ref="I693:J693"/>
    <mergeCell ref="K693:L693"/>
    <mergeCell ref="J695:K695"/>
    <mergeCell ref="J696:K696"/>
    <mergeCell ref="C713:D713"/>
    <mergeCell ref="E713:F713"/>
    <mergeCell ref="G713:H713"/>
    <mergeCell ref="C721:O721"/>
    <mergeCell ref="A722:B722"/>
    <mergeCell ref="A723:B723"/>
    <mergeCell ref="C706:D706"/>
    <mergeCell ref="E706:F706"/>
    <mergeCell ref="G706:H706"/>
    <mergeCell ref="I706:J706"/>
    <mergeCell ref="K706:L706"/>
    <mergeCell ref="M706:N706"/>
    <mergeCell ref="C711:D711"/>
    <mergeCell ref="E711:F711"/>
    <mergeCell ref="G711:H711"/>
    <mergeCell ref="I711:J711"/>
    <mergeCell ref="K711:L711"/>
    <mergeCell ref="J713:K713"/>
    <mergeCell ref="J714:K714"/>
    <mergeCell ref="J715:K715"/>
    <mergeCell ref="C717:D717"/>
    <mergeCell ref="E717:F717"/>
    <mergeCell ref="G717:H717"/>
    <mergeCell ref="C718:D718"/>
    <mergeCell ref="I742:J742"/>
    <mergeCell ref="K742:L742"/>
    <mergeCell ref="M742:N742"/>
    <mergeCell ref="J749:K749"/>
    <mergeCell ref="C731:D731"/>
    <mergeCell ref="E731:F731"/>
    <mergeCell ref="G731:H731"/>
    <mergeCell ref="C739:O739"/>
    <mergeCell ref="A740:B740"/>
    <mergeCell ref="A741:B741"/>
    <mergeCell ref="C724:D724"/>
    <mergeCell ref="E724:F724"/>
    <mergeCell ref="G724:H724"/>
    <mergeCell ref="I724:J724"/>
    <mergeCell ref="K724:L724"/>
    <mergeCell ref="M724:N724"/>
    <mergeCell ref="J731:K731"/>
    <mergeCell ref="J732:K732"/>
    <mergeCell ref="J733:K733"/>
    <mergeCell ref="C735:D735"/>
    <mergeCell ref="E735:F735"/>
    <mergeCell ref="G735:H735"/>
    <mergeCell ref="C736:D736"/>
    <mergeCell ref="E736:F736"/>
    <mergeCell ref="G736:H736"/>
    <mergeCell ref="E69:F69"/>
    <mergeCell ref="G69:H69"/>
    <mergeCell ref="C70:D70"/>
    <mergeCell ref="E70:F70"/>
    <mergeCell ref="G70:H70"/>
    <mergeCell ref="C80:D80"/>
    <mergeCell ref="E80:F80"/>
    <mergeCell ref="G80:H80"/>
    <mergeCell ref="I80:J80"/>
    <mergeCell ref="I26:J26"/>
    <mergeCell ref="K26:L26"/>
    <mergeCell ref="C27:D27"/>
    <mergeCell ref="E27:F27"/>
    <mergeCell ref="G27:H27"/>
    <mergeCell ref="I27:J27"/>
    <mergeCell ref="K27:L27"/>
    <mergeCell ref="C44:D44"/>
    <mergeCell ref="E44:F44"/>
    <mergeCell ref="G44:H44"/>
    <mergeCell ref="I44:J44"/>
    <mergeCell ref="K44:L44"/>
    <mergeCell ref="C33:D33"/>
    <mergeCell ref="E33:F33"/>
    <mergeCell ref="G33:H33"/>
    <mergeCell ref="C34:D34"/>
    <mergeCell ref="E34:F34"/>
    <mergeCell ref="G34:H34"/>
    <mergeCell ref="J29:K29"/>
    <mergeCell ref="J30:K30"/>
    <mergeCell ref="J31:K31"/>
    <mergeCell ref="E40:F40"/>
    <mergeCell ref="G40:H40"/>
    <mergeCell ref="E124:F124"/>
    <mergeCell ref="G124:H124"/>
    <mergeCell ref="C134:D134"/>
    <mergeCell ref="E134:F134"/>
    <mergeCell ref="G134:H134"/>
    <mergeCell ref="I134:J134"/>
    <mergeCell ref="K134:L134"/>
    <mergeCell ref="C135:D135"/>
    <mergeCell ref="E135:F135"/>
    <mergeCell ref="G135:H135"/>
    <mergeCell ref="I135:J135"/>
    <mergeCell ref="K135:L135"/>
    <mergeCell ref="J103:K103"/>
    <mergeCell ref="C105:D105"/>
    <mergeCell ref="E105:F105"/>
    <mergeCell ref="G105:H105"/>
    <mergeCell ref="C106:D106"/>
    <mergeCell ref="E106:F106"/>
    <mergeCell ref="G106:H106"/>
    <mergeCell ref="C116:D116"/>
    <mergeCell ref="E116:F116"/>
    <mergeCell ref="G116:H116"/>
    <mergeCell ref="I116:J116"/>
    <mergeCell ref="K116:L116"/>
    <mergeCell ref="C119:D119"/>
    <mergeCell ref="E119:F119"/>
    <mergeCell ref="G119:H119"/>
    <mergeCell ref="C127:O127"/>
    <mergeCell ref="E178:F178"/>
    <mergeCell ref="G178:H178"/>
    <mergeCell ref="C188:D188"/>
    <mergeCell ref="E188:F188"/>
    <mergeCell ref="G188:H188"/>
    <mergeCell ref="I188:J188"/>
    <mergeCell ref="K188:L188"/>
    <mergeCell ref="C189:D189"/>
    <mergeCell ref="E189:F189"/>
    <mergeCell ref="G189:H189"/>
    <mergeCell ref="I189:J189"/>
    <mergeCell ref="K189:L189"/>
    <mergeCell ref="J157:K157"/>
    <mergeCell ref="C159:D159"/>
    <mergeCell ref="E159:F159"/>
    <mergeCell ref="G159:H159"/>
    <mergeCell ref="C160:D160"/>
    <mergeCell ref="E160:F160"/>
    <mergeCell ref="G160:H160"/>
    <mergeCell ref="C170:D170"/>
    <mergeCell ref="E170:F170"/>
    <mergeCell ref="G170:H170"/>
    <mergeCell ref="I170:J170"/>
    <mergeCell ref="K170:L170"/>
    <mergeCell ref="C173:D173"/>
    <mergeCell ref="E173:F173"/>
    <mergeCell ref="G173:H173"/>
    <mergeCell ref="C181:O181"/>
    <mergeCell ref="E232:F232"/>
    <mergeCell ref="G232:H232"/>
    <mergeCell ref="C242:D242"/>
    <mergeCell ref="E242:F242"/>
    <mergeCell ref="G242:H242"/>
    <mergeCell ref="I242:J242"/>
    <mergeCell ref="K242:L242"/>
    <mergeCell ref="C243:D243"/>
    <mergeCell ref="E243:F243"/>
    <mergeCell ref="G243:H243"/>
    <mergeCell ref="I243:J243"/>
    <mergeCell ref="K243:L243"/>
    <mergeCell ref="J211:K211"/>
    <mergeCell ref="C213:D213"/>
    <mergeCell ref="E213:F213"/>
    <mergeCell ref="G213:H213"/>
    <mergeCell ref="C214:D214"/>
    <mergeCell ref="E214:F214"/>
    <mergeCell ref="G214:H214"/>
    <mergeCell ref="C224:D224"/>
    <mergeCell ref="E224:F224"/>
    <mergeCell ref="G224:H224"/>
    <mergeCell ref="I224:J224"/>
    <mergeCell ref="K224:L224"/>
    <mergeCell ref="C227:D227"/>
    <mergeCell ref="E227:F227"/>
    <mergeCell ref="G227:H227"/>
    <mergeCell ref="C235:O235"/>
    <mergeCell ref="E286:F286"/>
    <mergeCell ref="G286:H286"/>
    <mergeCell ref="C296:D296"/>
    <mergeCell ref="E296:F296"/>
    <mergeCell ref="G296:H296"/>
    <mergeCell ref="I296:J296"/>
    <mergeCell ref="K296:L296"/>
    <mergeCell ref="C297:D297"/>
    <mergeCell ref="E297:F297"/>
    <mergeCell ref="G297:H297"/>
    <mergeCell ref="I297:J297"/>
    <mergeCell ref="K297:L297"/>
    <mergeCell ref="J265:K265"/>
    <mergeCell ref="C267:D267"/>
    <mergeCell ref="E267:F267"/>
    <mergeCell ref="G267:H267"/>
    <mergeCell ref="C268:D268"/>
    <mergeCell ref="E268:F268"/>
    <mergeCell ref="G268:H268"/>
    <mergeCell ref="C278:D278"/>
    <mergeCell ref="E278:F278"/>
    <mergeCell ref="G278:H278"/>
    <mergeCell ref="I278:J278"/>
    <mergeCell ref="K278:L278"/>
    <mergeCell ref="C281:D281"/>
    <mergeCell ref="E281:F281"/>
    <mergeCell ref="G281:H281"/>
    <mergeCell ref="C289:O289"/>
    <mergeCell ref="E340:F340"/>
    <mergeCell ref="G340:H340"/>
    <mergeCell ref="C350:D350"/>
    <mergeCell ref="E350:F350"/>
    <mergeCell ref="G350:H350"/>
    <mergeCell ref="I350:J350"/>
    <mergeCell ref="K350:L350"/>
    <mergeCell ref="C351:D351"/>
    <mergeCell ref="E351:F351"/>
    <mergeCell ref="G351:H351"/>
    <mergeCell ref="I351:J351"/>
    <mergeCell ref="K351:L351"/>
    <mergeCell ref="J319:K319"/>
    <mergeCell ref="C321:D321"/>
    <mergeCell ref="E321:F321"/>
    <mergeCell ref="G321:H321"/>
    <mergeCell ref="C322:D322"/>
    <mergeCell ref="E322:F322"/>
    <mergeCell ref="G322:H322"/>
    <mergeCell ref="C332:D332"/>
    <mergeCell ref="E332:F332"/>
    <mergeCell ref="G332:H332"/>
    <mergeCell ref="I332:J332"/>
    <mergeCell ref="K332:L332"/>
    <mergeCell ref="C335:D335"/>
    <mergeCell ref="E335:F335"/>
    <mergeCell ref="G335:H335"/>
    <mergeCell ref="C343:O343"/>
    <mergeCell ref="E394:F394"/>
    <mergeCell ref="G394:H394"/>
    <mergeCell ref="C404:D404"/>
    <mergeCell ref="E404:F404"/>
    <mergeCell ref="G404:H404"/>
    <mergeCell ref="I404:J404"/>
    <mergeCell ref="K404:L404"/>
    <mergeCell ref="C405:D405"/>
    <mergeCell ref="E405:F405"/>
    <mergeCell ref="G405:H405"/>
    <mergeCell ref="I405:J405"/>
    <mergeCell ref="K405:L405"/>
    <mergeCell ref="J373:K373"/>
    <mergeCell ref="C375:D375"/>
    <mergeCell ref="E375:F375"/>
    <mergeCell ref="G375:H375"/>
    <mergeCell ref="C376:D376"/>
    <mergeCell ref="E376:F376"/>
    <mergeCell ref="G376:H376"/>
    <mergeCell ref="C386:D386"/>
    <mergeCell ref="E386:F386"/>
    <mergeCell ref="G386:H386"/>
    <mergeCell ref="I386:J386"/>
    <mergeCell ref="K386:L386"/>
    <mergeCell ref="C389:D389"/>
    <mergeCell ref="E389:F389"/>
    <mergeCell ref="G389:H389"/>
    <mergeCell ref="C397:O397"/>
    <mergeCell ref="E448:F448"/>
    <mergeCell ref="G448:H448"/>
    <mergeCell ref="C458:D458"/>
    <mergeCell ref="E458:F458"/>
    <mergeCell ref="G458:H458"/>
    <mergeCell ref="I458:J458"/>
    <mergeCell ref="K458:L458"/>
    <mergeCell ref="C459:D459"/>
    <mergeCell ref="E459:F459"/>
    <mergeCell ref="G459:H459"/>
    <mergeCell ref="I459:J459"/>
    <mergeCell ref="K459:L459"/>
    <mergeCell ref="J427:K427"/>
    <mergeCell ref="C429:D429"/>
    <mergeCell ref="E429:F429"/>
    <mergeCell ref="G429:H429"/>
    <mergeCell ref="C430:D430"/>
    <mergeCell ref="E430:F430"/>
    <mergeCell ref="G430:H430"/>
    <mergeCell ref="C440:D440"/>
    <mergeCell ref="E440:F440"/>
    <mergeCell ref="G440:H440"/>
    <mergeCell ref="I440:J440"/>
    <mergeCell ref="K440:L440"/>
    <mergeCell ref="C443:D443"/>
    <mergeCell ref="E443:F443"/>
    <mergeCell ref="G443:H443"/>
    <mergeCell ref="C451:O451"/>
    <mergeCell ref="E502:F502"/>
    <mergeCell ref="G502:H502"/>
    <mergeCell ref="C512:D512"/>
    <mergeCell ref="E512:F512"/>
    <mergeCell ref="G512:H512"/>
    <mergeCell ref="I512:J512"/>
    <mergeCell ref="K512:L512"/>
    <mergeCell ref="C513:D513"/>
    <mergeCell ref="E513:F513"/>
    <mergeCell ref="G513:H513"/>
    <mergeCell ref="I513:J513"/>
    <mergeCell ref="K513:L513"/>
    <mergeCell ref="J481:K481"/>
    <mergeCell ref="C483:D483"/>
    <mergeCell ref="E483:F483"/>
    <mergeCell ref="G483:H483"/>
    <mergeCell ref="C484:D484"/>
    <mergeCell ref="E484:F484"/>
    <mergeCell ref="G484:H484"/>
    <mergeCell ref="C494:D494"/>
    <mergeCell ref="E494:F494"/>
    <mergeCell ref="G494:H494"/>
    <mergeCell ref="I494:J494"/>
    <mergeCell ref="K494:L494"/>
    <mergeCell ref="C497:D497"/>
    <mergeCell ref="E497:F497"/>
    <mergeCell ref="G497:H497"/>
    <mergeCell ref="C505:O505"/>
    <mergeCell ref="E556:F556"/>
    <mergeCell ref="G556:H556"/>
    <mergeCell ref="C566:D566"/>
    <mergeCell ref="E566:F566"/>
    <mergeCell ref="G566:H566"/>
    <mergeCell ref="I566:J566"/>
    <mergeCell ref="K566:L566"/>
    <mergeCell ref="C567:D567"/>
    <mergeCell ref="E567:F567"/>
    <mergeCell ref="G567:H567"/>
    <mergeCell ref="I567:J567"/>
    <mergeCell ref="K567:L567"/>
    <mergeCell ref="J535:K535"/>
    <mergeCell ref="C537:D537"/>
    <mergeCell ref="E537:F537"/>
    <mergeCell ref="G537:H537"/>
    <mergeCell ref="C538:D538"/>
    <mergeCell ref="E538:F538"/>
    <mergeCell ref="G538:H538"/>
    <mergeCell ref="C548:D548"/>
    <mergeCell ref="E548:F548"/>
    <mergeCell ref="G548:H548"/>
    <mergeCell ref="I548:J548"/>
    <mergeCell ref="K548:L548"/>
    <mergeCell ref="C551:D551"/>
    <mergeCell ref="E551:F551"/>
    <mergeCell ref="G551:H551"/>
    <mergeCell ref="C559:O559"/>
    <mergeCell ref="E610:F610"/>
    <mergeCell ref="G610:H610"/>
    <mergeCell ref="C620:D620"/>
    <mergeCell ref="E620:F620"/>
    <mergeCell ref="G620:H620"/>
    <mergeCell ref="I620:J620"/>
    <mergeCell ref="K620:L620"/>
    <mergeCell ref="C621:D621"/>
    <mergeCell ref="E621:F621"/>
    <mergeCell ref="G621:H621"/>
    <mergeCell ref="I621:J621"/>
    <mergeCell ref="K621:L621"/>
    <mergeCell ref="J589:K589"/>
    <mergeCell ref="C591:D591"/>
    <mergeCell ref="E591:F591"/>
    <mergeCell ref="G591:H591"/>
    <mergeCell ref="C592:D592"/>
    <mergeCell ref="E592:F592"/>
    <mergeCell ref="G592:H592"/>
    <mergeCell ref="C602:D602"/>
    <mergeCell ref="E602:F602"/>
    <mergeCell ref="G602:H602"/>
    <mergeCell ref="I602:J602"/>
    <mergeCell ref="K602:L602"/>
    <mergeCell ref="C605:D605"/>
    <mergeCell ref="E605:F605"/>
    <mergeCell ref="G605:H605"/>
    <mergeCell ref="C613:O613"/>
    <mergeCell ref="E664:F664"/>
    <mergeCell ref="G664:H664"/>
    <mergeCell ref="C674:D674"/>
    <mergeCell ref="E674:F674"/>
    <mergeCell ref="G674:H674"/>
    <mergeCell ref="I674:J674"/>
    <mergeCell ref="K674:L674"/>
    <mergeCell ref="C675:D675"/>
    <mergeCell ref="E675:F675"/>
    <mergeCell ref="G675:H675"/>
    <mergeCell ref="I675:J675"/>
    <mergeCell ref="K675:L675"/>
    <mergeCell ref="J643:K643"/>
    <mergeCell ref="C645:D645"/>
    <mergeCell ref="E645:F645"/>
    <mergeCell ref="G645:H645"/>
    <mergeCell ref="C646:D646"/>
    <mergeCell ref="E646:F646"/>
    <mergeCell ref="G646:H646"/>
    <mergeCell ref="C656:D656"/>
    <mergeCell ref="E656:F656"/>
    <mergeCell ref="G656:H656"/>
    <mergeCell ref="I656:J656"/>
    <mergeCell ref="K656:L656"/>
    <mergeCell ref="C659:D659"/>
    <mergeCell ref="E659:F659"/>
    <mergeCell ref="G659:H659"/>
    <mergeCell ref="C667:O667"/>
    <mergeCell ref="J750:K750"/>
    <mergeCell ref="J751:K751"/>
    <mergeCell ref="E718:F718"/>
    <mergeCell ref="G718:H718"/>
    <mergeCell ref="C728:D728"/>
    <mergeCell ref="E728:F728"/>
    <mergeCell ref="G728:H728"/>
    <mergeCell ref="I728:J728"/>
    <mergeCell ref="K728:L728"/>
    <mergeCell ref="C729:D729"/>
    <mergeCell ref="E729:F729"/>
    <mergeCell ref="G729:H729"/>
    <mergeCell ref="I729:J729"/>
    <mergeCell ref="K729:L729"/>
    <mergeCell ref="J697:K697"/>
    <mergeCell ref="C699:D699"/>
    <mergeCell ref="E699:F699"/>
    <mergeCell ref="G699:H699"/>
    <mergeCell ref="C700:D700"/>
    <mergeCell ref="E700:F700"/>
    <mergeCell ref="G700:H700"/>
    <mergeCell ref="C710:D710"/>
    <mergeCell ref="E710:F710"/>
    <mergeCell ref="G710:H710"/>
    <mergeCell ref="I710:J710"/>
    <mergeCell ref="K710:L710"/>
    <mergeCell ref="C749:D749"/>
    <mergeCell ref="E749:F749"/>
    <mergeCell ref="G749:H749"/>
    <mergeCell ref="C742:D742"/>
    <mergeCell ref="E742:F742"/>
    <mergeCell ref="G742:H742"/>
  </mergeCells>
  <hyperlinks>
    <hyperlink ref="Q17" location="РезультатЭксперимента!A761" display="См. Образец"/>
    <hyperlink ref="Q35" location="РезультатЭксперимента!A761" display="РезультатЭксперимента!A761"/>
    <hyperlink ref="Q53" location="РезультатЭксперимента!A761" display="РезультатЭксперимента!A761"/>
    <hyperlink ref="Q71" location="РезультатЭксперимента!A761" display="РезультатЭксперимента!A761"/>
    <hyperlink ref="Q89" location="РезультатЭксперимента!A761" display="РезультатЭксперимента!A761"/>
    <hyperlink ref="Q107" location="РезультатЭксперимента!A761" display="РезультатЭксперимента!A761"/>
    <hyperlink ref="Q125" location="РезультатЭксперимента!A761" display="РезультатЭксперимента!A761"/>
    <hyperlink ref="Q143" location="РезультатЭксперимента!A761" display="РезультатЭксперимента!A761"/>
    <hyperlink ref="Q161" location="РезультатЭксперимента!A761" display="РезультатЭксперимента!A761"/>
    <hyperlink ref="Q179" location="РезультатЭксперимента!A761" display="РезультатЭксперимента!A761"/>
    <hyperlink ref="Q197" location="РезультатЭксперимента!A761" display="РезультатЭксперимента!A761"/>
    <hyperlink ref="Q215" location="РезультатЭксперимента!A761" display="РезультатЭксперимента!A761"/>
    <hyperlink ref="Q233" location="РезультатЭксперимента!A761" display="РезультатЭксперимента!A761"/>
    <hyperlink ref="Q251" location="РезультатЭксперимента!A761" display="РезультатЭксперимента!A761"/>
    <hyperlink ref="Q269" location="РезультатЭксперимента!A761" display="РезультатЭксперимента!A761"/>
    <hyperlink ref="Q287" location="РезультатЭксперимента!A761" display="РезультатЭксперимента!A761"/>
    <hyperlink ref="Q305" location="РезультатЭксперимента!A761" display="РезультатЭксперимента!A761"/>
    <hyperlink ref="Q323" location="РезультатЭксперимента!A761" display="РезультатЭксперимента!A761"/>
    <hyperlink ref="Q341" location="РезультатЭксперимента!A761" display="РезультатЭксперимента!A761"/>
    <hyperlink ref="Q359" location="РезультатЭксперимента!A761" display="РезультатЭксперимента!A761"/>
    <hyperlink ref="Q377" location="РезультатЭксперимента!A761" display="РезультатЭксперимента!A761"/>
    <hyperlink ref="Q395" location="РезультатЭксперимента!A761" display="РезультатЭксперимента!A761"/>
    <hyperlink ref="Q413" location="РезультатЭксперимента!A761" display="РезультатЭксперимента!A761"/>
    <hyperlink ref="Q431" location="РезультатЭксперимента!A761" display="РезультатЭксперимента!A761"/>
    <hyperlink ref="Q449" location="РезультатЭксперимента!A761" display="РезультатЭксперимента!A761"/>
    <hyperlink ref="Q467" location="РезультатЭксперимента!A761" display="РезультатЭксперимента!A761"/>
    <hyperlink ref="Q485" location="РезультатЭксперимента!A761" display="РезультатЭксперимента!A761"/>
    <hyperlink ref="Q503" location="РезультатЭксперимента!A761" display="РезультатЭксперимента!A761"/>
    <hyperlink ref="Q521" location="РезультатЭксперимента!A761" display="РезультатЭксперимента!A761"/>
    <hyperlink ref="Q539" location="РезультатЭксперимента!A761" display="РезультатЭксперимента!A761"/>
    <hyperlink ref="Q557" location="РезультатЭксперимента!A761" display="РезультатЭксперимента!A761"/>
    <hyperlink ref="Q575" location="РезультатЭксперимента!A761" display="РезультатЭксперимента!A761"/>
    <hyperlink ref="Q593" location="РезультатЭксперимента!A761" display="РезультатЭксперимента!A761"/>
    <hyperlink ref="Q611" location="РезультатЭксперимента!A761" display="РезультатЭксперимента!A761"/>
    <hyperlink ref="Q629" location="РезультатЭксперимента!A761" display="РезультатЭксперимента!A761"/>
    <hyperlink ref="Q647" location="РезультатЭксперимента!A761" display="РезультатЭксперимента!A761"/>
    <hyperlink ref="Q665" location="РезультатЭксперимента!A761" display="РезультатЭксперимента!A761"/>
    <hyperlink ref="Q683" location="РезультатЭксперимента!A761" display="РезультатЭксперимента!A761"/>
    <hyperlink ref="Q701" location="РезультатЭксперимента!A761" display="РезультатЭксперимента!A761"/>
    <hyperlink ref="Q719" location="РезультатЭксперимента!A761" display="РезультатЭксперимента!A761"/>
    <hyperlink ref="Q737" location="РезультатЭксперимента!A761" display="РезультатЭксперимента!A761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>
      <selection activeCell="H2" sqref="H2:H41"/>
    </sheetView>
  </sheetViews>
  <sheetFormatPr defaultColWidth="11.5703125" defaultRowHeight="18"/>
  <cols>
    <col min="1" max="1" width="30.42578125" style="1" customWidth="1"/>
    <col min="2" max="2" width="33.42578125" customWidth="1"/>
    <col min="3" max="8" width="4.140625" customWidth="1"/>
  </cols>
  <sheetData>
    <row r="1" spans="1:8" ht="18.75">
      <c r="A1" s="7" t="s">
        <v>2</v>
      </c>
    </row>
    <row r="2" spans="1:8" ht="12.75">
      <c r="A2" s="8" t="s">
        <v>3</v>
      </c>
      <c r="B2" s="8" t="s">
        <v>4</v>
      </c>
      <c r="C2">
        <f>Лист1!O21</f>
        <v>1.0000000000000001E-5</v>
      </c>
      <c r="D2">
        <v>21</v>
      </c>
      <c r="H2">
        <v>35</v>
      </c>
    </row>
    <row r="3" spans="1:8" ht="12.75">
      <c r="A3" s="8" t="s">
        <v>5</v>
      </c>
      <c r="B3" s="8" t="s">
        <v>6</v>
      </c>
      <c r="C3">
        <f>Лист1!O39</f>
        <v>1.0000000000000001E-5</v>
      </c>
      <c r="D3">
        <f>D2+18</f>
        <v>39</v>
      </c>
      <c r="H3">
        <f>H2+18</f>
        <v>53</v>
      </c>
    </row>
    <row r="4" spans="1:8" ht="12.75">
      <c r="A4" s="8" t="s">
        <v>7</v>
      </c>
      <c r="B4" s="8" t="s">
        <v>8</v>
      </c>
      <c r="C4">
        <f>Лист1!O57</f>
        <v>1.0000000000000001E-5</v>
      </c>
      <c r="D4">
        <f t="shared" ref="D4:D41" si="0">D3+18</f>
        <v>57</v>
      </c>
      <c r="H4">
        <f t="shared" ref="H4:H41" si="1">H3+18</f>
        <v>71</v>
      </c>
    </row>
    <row r="5" spans="1:8" ht="12.75">
      <c r="A5" s="8" t="s">
        <v>9</v>
      </c>
      <c r="B5" s="8" t="s">
        <v>10</v>
      </c>
      <c r="C5">
        <f>Лист1!O75</f>
        <v>1.0000000000000001E-5</v>
      </c>
      <c r="D5">
        <f t="shared" si="0"/>
        <v>75</v>
      </c>
      <c r="H5">
        <f t="shared" si="1"/>
        <v>89</v>
      </c>
    </row>
    <row r="6" spans="1:8" ht="12.75">
      <c r="A6" s="8" t="s">
        <v>11</v>
      </c>
      <c r="B6" s="8" t="s">
        <v>12</v>
      </c>
      <c r="C6">
        <f>Лист1!O93</f>
        <v>1.0000000000000001E-5</v>
      </c>
      <c r="D6">
        <f t="shared" si="0"/>
        <v>93</v>
      </c>
      <c r="H6">
        <f t="shared" si="1"/>
        <v>107</v>
      </c>
    </row>
    <row r="7" spans="1:8" ht="12.75">
      <c r="A7" s="8" t="s">
        <v>13</v>
      </c>
      <c r="B7" s="8" t="s">
        <v>14</v>
      </c>
      <c r="C7">
        <f>Лист1!O111</f>
        <v>1.0000000000000001E-5</v>
      </c>
      <c r="D7">
        <f t="shared" si="0"/>
        <v>111</v>
      </c>
      <c r="H7">
        <f t="shared" si="1"/>
        <v>125</v>
      </c>
    </row>
    <row r="8" spans="1:8" ht="12.75">
      <c r="A8" s="8" t="s">
        <v>15</v>
      </c>
      <c r="B8" s="8" t="s">
        <v>16</v>
      </c>
      <c r="C8">
        <f>Лист1!O129</f>
        <v>1.0000000000000001E-5</v>
      </c>
      <c r="D8">
        <f t="shared" si="0"/>
        <v>129</v>
      </c>
      <c r="H8">
        <f t="shared" si="1"/>
        <v>143</v>
      </c>
    </row>
    <row r="9" spans="1:8" ht="12.75">
      <c r="A9" s="8" t="s">
        <v>17</v>
      </c>
      <c r="B9" s="8" t="s">
        <v>18</v>
      </c>
      <c r="C9">
        <f>Лист1!O147</f>
        <v>1.0000000000000001E-5</v>
      </c>
      <c r="D9">
        <f t="shared" si="0"/>
        <v>147</v>
      </c>
      <c r="H9">
        <f t="shared" si="1"/>
        <v>161</v>
      </c>
    </row>
    <row r="10" spans="1:8" ht="12.75">
      <c r="A10" s="8" t="s">
        <v>19</v>
      </c>
      <c r="B10" s="8" t="s">
        <v>20</v>
      </c>
      <c r="C10">
        <f>Лист1!O165</f>
        <v>1.0000000000000001E-5</v>
      </c>
      <c r="D10">
        <f t="shared" si="0"/>
        <v>165</v>
      </c>
      <c r="H10">
        <f t="shared" si="1"/>
        <v>179</v>
      </c>
    </row>
    <row r="11" spans="1:8" ht="12.75">
      <c r="A11" s="8" t="s">
        <v>21</v>
      </c>
      <c r="B11" s="8" t="s">
        <v>22</v>
      </c>
      <c r="C11">
        <f>Лист1!O183</f>
        <v>1.0000000000000001E-5</v>
      </c>
      <c r="D11">
        <f t="shared" si="0"/>
        <v>183</v>
      </c>
      <c r="H11">
        <f t="shared" si="1"/>
        <v>197</v>
      </c>
    </row>
    <row r="12" spans="1:8" ht="12.75">
      <c r="A12" s="8" t="s">
        <v>23</v>
      </c>
      <c r="B12" s="8" t="s">
        <v>24</v>
      </c>
      <c r="C12">
        <f>Лист1!O201</f>
        <v>1.0000000000000001E-5</v>
      </c>
      <c r="D12">
        <f t="shared" si="0"/>
        <v>201</v>
      </c>
      <c r="H12">
        <f t="shared" si="1"/>
        <v>215</v>
      </c>
    </row>
    <row r="13" spans="1:8" ht="12.75">
      <c r="A13" s="8" t="s">
        <v>25</v>
      </c>
      <c r="B13" s="8" t="s">
        <v>26</v>
      </c>
      <c r="C13">
        <f>Лист1!O219</f>
        <v>1.0000000000000001E-5</v>
      </c>
      <c r="D13">
        <f t="shared" si="0"/>
        <v>219</v>
      </c>
      <c r="H13">
        <f t="shared" si="1"/>
        <v>233</v>
      </c>
    </row>
    <row r="14" spans="1:8" ht="12.75">
      <c r="A14" s="8" t="s">
        <v>27</v>
      </c>
      <c r="B14" s="8" t="s">
        <v>28</v>
      </c>
      <c r="C14">
        <f>Лист1!O237</f>
        <v>1.0000000000000001E-5</v>
      </c>
      <c r="D14">
        <f t="shared" si="0"/>
        <v>237</v>
      </c>
      <c r="H14">
        <f t="shared" si="1"/>
        <v>251</v>
      </c>
    </row>
    <row r="15" spans="1:8" ht="12.75">
      <c r="A15" s="8" t="s">
        <v>29</v>
      </c>
      <c r="B15" s="8" t="s">
        <v>30</v>
      </c>
      <c r="C15">
        <f>Лист1!O255</f>
        <v>1.0000000000000001E-5</v>
      </c>
      <c r="D15">
        <f t="shared" si="0"/>
        <v>255</v>
      </c>
      <c r="H15">
        <f t="shared" si="1"/>
        <v>269</v>
      </c>
    </row>
    <row r="16" spans="1:8" ht="12.75">
      <c r="A16" s="8" t="s">
        <v>31</v>
      </c>
      <c r="B16" s="8" t="s">
        <v>32</v>
      </c>
      <c r="C16">
        <f>Лист1!O273</f>
        <v>1.0000000000000001E-5</v>
      </c>
      <c r="D16">
        <f t="shared" si="0"/>
        <v>273</v>
      </c>
      <c r="H16">
        <f t="shared" si="1"/>
        <v>287</v>
      </c>
    </row>
    <row r="17" spans="1:8" ht="12.75">
      <c r="A17" s="8" t="s">
        <v>33</v>
      </c>
      <c r="B17" s="8" t="s">
        <v>34</v>
      </c>
      <c r="C17">
        <f>Лист1!O291</f>
        <v>1.0000000000000001E-5</v>
      </c>
      <c r="D17">
        <f t="shared" si="0"/>
        <v>291</v>
      </c>
      <c r="H17">
        <f t="shared" si="1"/>
        <v>305</v>
      </c>
    </row>
    <row r="18" spans="1:8" ht="12.75">
      <c r="A18" s="8" t="s">
        <v>35</v>
      </c>
      <c r="B18" s="8" t="s">
        <v>36</v>
      </c>
      <c r="C18">
        <f>Лист1!O309</f>
        <v>1.0000000000000001E-5</v>
      </c>
      <c r="D18">
        <f t="shared" si="0"/>
        <v>309</v>
      </c>
      <c r="H18">
        <f t="shared" si="1"/>
        <v>323</v>
      </c>
    </row>
    <row r="19" spans="1:8" ht="12.75">
      <c r="A19" s="8" t="s">
        <v>37</v>
      </c>
      <c r="B19" s="8" t="s">
        <v>38</v>
      </c>
      <c r="C19">
        <f>Лист1!O327</f>
        <v>1.0000000000000001E-5</v>
      </c>
      <c r="D19">
        <f t="shared" si="0"/>
        <v>327</v>
      </c>
      <c r="H19">
        <f t="shared" si="1"/>
        <v>341</v>
      </c>
    </row>
    <row r="20" spans="1:8" ht="12.75">
      <c r="A20" s="8" t="s">
        <v>39</v>
      </c>
      <c r="B20" s="8" t="s">
        <v>40</v>
      </c>
      <c r="C20">
        <f>Лист1!O345</f>
        <v>1.0000000000000001E-5</v>
      </c>
      <c r="D20">
        <f t="shared" si="0"/>
        <v>345</v>
      </c>
      <c r="H20">
        <f t="shared" si="1"/>
        <v>359</v>
      </c>
    </row>
    <row r="21" spans="1:8" ht="12.75">
      <c r="A21" s="8" t="s">
        <v>41</v>
      </c>
      <c r="B21" s="8" t="s">
        <v>42</v>
      </c>
      <c r="C21">
        <f>Лист1!O363</f>
        <v>1.0000000000000001E-5</v>
      </c>
      <c r="D21">
        <f t="shared" si="0"/>
        <v>363</v>
      </c>
      <c r="H21">
        <f t="shared" si="1"/>
        <v>377</v>
      </c>
    </row>
    <row r="22" spans="1:8" ht="12.75">
      <c r="A22" s="8" t="s">
        <v>43</v>
      </c>
      <c r="B22" s="8" t="s">
        <v>44</v>
      </c>
      <c r="C22">
        <f>Лист1!O381</f>
        <v>1.0000000000000001E-5</v>
      </c>
      <c r="D22">
        <f t="shared" si="0"/>
        <v>381</v>
      </c>
      <c r="H22">
        <f t="shared" si="1"/>
        <v>395</v>
      </c>
    </row>
    <row r="23" spans="1:8" ht="12.75">
      <c r="A23" s="8" t="s">
        <v>45</v>
      </c>
      <c r="B23" s="8" t="s">
        <v>46</v>
      </c>
      <c r="C23">
        <f>Лист1!O399</f>
        <v>1.0000000000000001E-5</v>
      </c>
      <c r="D23">
        <f t="shared" si="0"/>
        <v>399</v>
      </c>
      <c r="H23">
        <f t="shared" si="1"/>
        <v>413</v>
      </c>
    </row>
    <row r="24" spans="1:8" ht="12.75">
      <c r="A24" s="8" t="s">
        <v>47</v>
      </c>
      <c r="B24" s="8" t="s">
        <v>48</v>
      </c>
      <c r="C24">
        <f>Лист1!O417</f>
        <v>1.0000000000000001E-5</v>
      </c>
      <c r="D24">
        <f t="shared" si="0"/>
        <v>417</v>
      </c>
      <c r="H24">
        <f t="shared" si="1"/>
        <v>431</v>
      </c>
    </row>
    <row r="25" spans="1:8" ht="12.75">
      <c r="A25" s="8" t="s">
        <v>49</v>
      </c>
      <c r="B25" s="8"/>
      <c r="C25">
        <f>Лист1!O435</f>
        <v>1.0000000000000001E-5</v>
      </c>
      <c r="D25">
        <f t="shared" si="0"/>
        <v>435</v>
      </c>
      <c r="H25">
        <f t="shared" si="1"/>
        <v>449</v>
      </c>
    </row>
    <row r="26" spans="1:8" ht="12.75">
      <c r="A26" s="9">
        <v>25</v>
      </c>
      <c r="B26" s="9"/>
      <c r="C26">
        <f>Лист1!O453</f>
        <v>1.0000000000000001E-5</v>
      </c>
      <c r="D26">
        <f t="shared" si="0"/>
        <v>453</v>
      </c>
      <c r="H26">
        <f t="shared" si="1"/>
        <v>467</v>
      </c>
    </row>
    <row r="27" spans="1:8" ht="12.75">
      <c r="A27" s="9">
        <v>26</v>
      </c>
      <c r="B27" s="9"/>
      <c r="C27">
        <f>Лист1!O471</f>
        <v>1.0000000000000001E-5</v>
      </c>
      <c r="D27">
        <f t="shared" si="0"/>
        <v>471</v>
      </c>
      <c r="H27">
        <f t="shared" si="1"/>
        <v>485</v>
      </c>
    </row>
    <row r="28" spans="1:8" ht="12.75">
      <c r="A28" s="9">
        <v>27</v>
      </c>
      <c r="B28" s="9"/>
      <c r="C28">
        <f>Лист1!O489</f>
        <v>1.0000000000000001E-5</v>
      </c>
      <c r="D28">
        <f t="shared" si="0"/>
        <v>489</v>
      </c>
      <c r="H28">
        <f t="shared" si="1"/>
        <v>503</v>
      </c>
    </row>
    <row r="29" spans="1:8" ht="12.75">
      <c r="A29" s="9">
        <v>28</v>
      </c>
      <c r="B29" s="9"/>
      <c r="C29">
        <f>Лист1!O507</f>
        <v>1.0000000000000001E-5</v>
      </c>
      <c r="D29">
        <f t="shared" si="0"/>
        <v>507</v>
      </c>
      <c r="H29">
        <f t="shared" si="1"/>
        <v>521</v>
      </c>
    </row>
    <row r="30" spans="1:8" ht="12.75">
      <c r="A30" s="9">
        <v>29</v>
      </c>
      <c r="B30" s="9"/>
      <c r="C30">
        <f>Лист1!O525</f>
        <v>1.0000000000000001E-5</v>
      </c>
      <c r="D30">
        <f t="shared" si="0"/>
        <v>525</v>
      </c>
      <c r="H30">
        <f t="shared" si="1"/>
        <v>539</v>
      </c>
    </row>
    <row r="31" spans="1:8" ht="12.75">
      <c r="A31" s="9">
        <v>30</v>
      </c>
      <c r="B31" s="9"/>
      <c r="C31">
        <f>Лист1!O543</f>
        <v>1.0000000000000001E-5</v>
      </c>
      <c r="D31">
        <f t="shared" si="0"/>
        <v>543</v>
      </c>
      <c r="H31">
        <f t="shared" si="1"/>
        <v>557</v>
      </c>
    </row>
    <row r="32" spans="1:8" ht="12.75">
      <c r="A32" s="9">
        <v>31</v>
      </c>
      <c r="B32" s="9"/>
      <c r="C32">
        <f>Лист1!O561</f>
        <v>1.0000000000000001E-5</v>
      </c>
      <c r="D32">
        <f t="shared" si="0"/>
        <v>561</v>
      </c>
      <c r="H32">
        <f t="shared" si="1"/>
        <v>575</v>
      </c>
    </row>
    <row r="33" spans="1:8" ht="12.75">
      <c r="A33" s="9">
        <v>32</v>
      </c>
      <c r="B33" s="9"/>
      <c r="C33">
        <f>Лист1!O579</f>
        <v>1.0000000000000001E-5</v>
      </c>
      <c r="D33">
        <f t="shared" si="0"/>
        <v>579</v>
      </c>
      <c r="H33">
        <f t="shared" si="1"/>
        <v>593</v>
      </c>
    </row>
    <row r="34" spans="1:8" ht="12.75">
      <c r="A34" s="9">
        <v>33</v>
      </c>
      <c r="B34" s="9"/>
      <c r="C34">
        <f>Лист1!O597</f>
        <v>1.0000000000000001E-5</v>
      </c>
      <c r="D34">
        <f t="shared" si="0"/>
        <v>597</v>
      </c>
      <c r="H34">
        <f t="shared" si="1"/>
        <v>611</v>
      </c>
    </row>
    <row r="35" spans="1:8" ht="12.75">
      <c r="A35" s="9">
        <v>34</v>
      </c>
      <c r="B35" s="9"/>
      <c r="C35">
        <f>Лист1!O615</f>
        <v>1.0000000000000001E-5</v>
      </c>
      <c r="D35">
        <f t="shared" si="0"/>
        <v>615</v>
      </c>
      <c r="H35">
        <f t="shared" si="1"/>
        <v>629</v>
      </c>
    </row>
    <row r="36" spans="1:8" ht="12.75">
      <c r="A36" s="9">
        <v>35</v>
      </c>
      <c r="B36" s="9"/>
      <c r="C36">
        <f>Лист1!O633</f>
        <v>1.0000000000000001E-5</v>
      </c>
      <c r="D36">
        <f t="shared" si="0"/>
        <v>633</v>
      </c>
      <c r="H36">
        <f t="shared" si="1"/>
        <v>647</v>
      </c>
    </row>
    <row r="37" spans="1:8" ht="12.75">
      <c r="A37" s="9">
        <v>36</v>
      </c>
      <c r="B37" s="9"/>
      <c r="C37">
        <f>Лист1!O651</f>
        <v>1.0000000000000001E-5</v>
      </c>
      <c r="D37">
        <f t="shared" si="0"/>
        <v>651</v>
      </c>
      <c r="H37">
        <f t="shared" si="1"/>
        <v>665</v>
      </c>
    </row>
    <row r="38" spans="1:8" ht="12.75">
      <c r="A38" s="9">
        <v>36</v>
      </c>
      <c r="B38" s="9"/>
      <c r="C38">
        <f>Лист1!O669</f>
        <v>1.0000000000000001E-5</v>
      </c>
      <c r="D38">
        <f t="shared" si="0"/>
        <v>669</v>
      </c>
      <c r="H38">
        <f t="shared" si="1"/>
        <v>683</v>
      </c>
    </row>
    <row r="39" spans="1:8" ht="12.75">
      <c r="A39" s="9">
        <v>38</v>
      </c>
      <c r="B39" s="9"/>
      <c r="C39">
        <f>Лист1!O687</f>
        <v>1.0000000000000001E-5</v>
      </c>
      <c r="D39">
        <f t="shared" si="0"/>
        <v>687</v>
      </c>
      <c r="H39">
        <f t="shared" si="1"/>
        <v>701</v>
      </c>
    </row>
    <row r="40" spans="1:8" ht="12.75">
      <c r="A40" s="9">
        <v>39</v>
      </c>
      <c r="B40" s="9"/>
      <c r="C40">
        <f>Лист1!O705</f>
        <v>1.0000000000000001E-5</v>
      </c>
      <c r="D40">
        <f t="shared" si="0"/>
        <v>705</v>
      </c>
      <c r="H40">
        <f t="shared" si="1"/>
        <v>719</v>
      </c>
    </row>
    <row r="41" spans="1:8" ht="12.75">
      <c r="A41" s="9">
        <v>40</v>
      </c>
      <c r="B41" s="9"/>
      <c r="C41">
        <f>Лист1!O723</f>
        <v>1.0000000000000001E-5</v>
      </c>
      <c r="D41">
        <f t="shared" si="0"/>
        <v>723</v>
      </c>
      <c r="H41">
        <f t="shared" si="1"/>
        <v>737</v>
      </c>
    </row>
    <row r="42" spans="1:8" ht="12.75">
      <c r="A42" s="9"/>
      <c r="B42" s="9"/>
    </row>
    <row r="43" spans="1:8" ht="12.75">
      <c r="A43" s="9"/>
      <c r="B43" s="9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MB761"/>
  <sheetViews>
    <sheetView zoomScale="90" zoomScaleNormal="90" workbookViewId="0">
      <selection activeCell="L7" sqref="L7"/>
    </sheetView>
  </sheetViews>
  <sheetFormatPr defaultColWidth="37.28515625" defaultRowHeight="18"/>
  <cols>
    <col min="1" max="1" width="24.42578125" style="162" customWidth="1"/>
    <col min="2" max="7" width="7.7109375" style="162" customWidth="1"/>
    <col min="8" max="8" width="8.5703125" style="162" customWidth="1"/>
    <col min="9" max="13" width="7.7109375" style="162" customWidth="1"/>
    <col min="14" max="14" width="12" style="162" customWidth="1"/>
    <col min="15" max="15" width="7.28515625" style="162" customWidth="1"/>
    <col min="16" max="16" width="2.140625" style="162" customWidth="1"/>
    <col min="17" max="17" width="51.85546875" style="162" customWidth="1"/>
    <col min="18" max="1016" width="37.28515625" style="162"/>
    <col min="1017" max="1029" width="11.5703125" style="163" customWidth="1"/>
    <col min="1030" max="16384" width="37.28515625" style="163"/>
  </cols>
  <sheetData>
    <row r="1" spans="1:17" ht="18.75">
      <c r="A1" s="158" t="str">
        <f>'Название и список группы'!A1</f>
        <v>ИВТ19-3</v>
      </c>
      <c r="B1" s="158"/>
      <c r="C1" s="159"/>
      <c r="D1" s="159"/>
      <c r="E1" s="159"/>
      <c r="F1" s="159"/>
      <c r="G1" s="159"/>
      <c r="H1" s="159"/>
      <c r="I1" s="160"/>
      <c r="J1" s="160"/>
      <c r="K1" s="160"/>
      <c r="L1" s="160"/>
      <c r="M1" s="161"/>
      <c r="N1" s="161"/>
    </row>
    <row r="2" spans="1:17" ht="18.75" thickBot="1">
      <c r="A2" s="164"/>
      <c r="B2" s="164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 t="s">
        <v>1</v>
      </c>
      <c r="Q2" s="167" t="s">
        <v>51</v>
      </c>
    </row>
    <row r="3" spans="1:17" ht="19.5" thickTop="1">
      <c r="A3" s="168" t="s">
        <v>84</v>
      </c>
      <c r="B3" s="169">
        <v>0</v>
      </c>
      <c r="C3" s="156">
        <v>1</v>
      </c>
      <c r="D3" s="155"/>
      <c r="E3" s="12"/>
      <c r="F3" s="12"/>
      <c r="G3" s="12"/>
      <c r="H3" s="12"/>
      <c r="I3" s="12"/>
      <c r="J3" s="12"/>
      <c r="K3" s="12"/>
      <c r="L3" s="12"/>
      <c r="M3" s="170"/>
      <c r="N3" s="170"/>
      <c r="O3" s="171">
        <f>SUM(O21,O39,O57,O75,O93,O111,O129,O147,O165,O183,O201,O219,O237,O255,O273,O291,O309,O327,O345,O363,O381,O399,O417,O435)+SUM(O453,O471,O489,O507,O525,O543,O561,O579,O597,O615,O633,O651,O669,O687,O705,O723)</f>
        <v>4.0000000000000002E-4</v>
      </c>
      <c r="Q3" s="162" t="s">
        <v>57</v>
      </c>
    </row>
    <row r="4" spans="1:17" ht="19.5" thickBot="1">
      <c r="A4" s="172" t="s">
        <v>0</v>
      </c>
      <c r="B4" s="173">
        <f>SUM(L30,L48,L66,L84,L102,L120,L138,L156,L174,L192,L210,L228,L246,L264,L282,L300,L318,L336,L354,L372,L390,L408,L426,L444)+SUM(L462,L480,L498,L516,L534,L552,L570,L588,L606,L624,L642,L660,L678,L696,L714,L732)</f>
        <v>0</v>
      </c>
      <c r="C4" s="157">
        <f>SUM(M30,M48,M66,M84,M102,M120,M138,M156,M174,M192,M210,M228,M246,M264,M282,M300,M318,M336,M354,M372,M390,M408,M426,M444)+SUM(M462,M480,M498,M516,M534,M552,M570,M588,M606,M624,M642,M660,M678,M696,M714,M732)</f>
        <v>0</v>
      </c>
      <c r="D4" s="213">
        <f>B4+C4</f>
        <v>0</v>
      </c>
      <c r="E4" s="211"/>
      <c r="F4" s="10"/>
      <c r="G4" s="10"/>
      <c r="H4" s="10"/>
      <c r="I4" s="10"/>
      <c r="J4" s="10"/>
      <c r="K4" s="10"/>
      <c r="L4" s="10"/>
      <c r="M4" s="174"/>
      <c r="N4" s="174"/>
      <c r="Q4" s="162" t="s">
        <v>58</v>
      </c>
    </row>
    <row r="5" spans="1:17" ht="19.5" thickTop="1">
      <c r="A5" s="175"/>
      <c r="B5" s="176"/>
      <c r="C5" s="177"/>
      <c r="D5" s="212"/>
      <c r="E5" s="178"/>
      <c r="F5" s="178"/>
      <c r="G5" s="16"/>
      <c r="H5" s="16"/>
      <c r="I5" s="178"/>
      <c r="J5" s="16"/>
      <c r="K5" s="16"/>
      <c r="L5" s="16"/>
      <c r="M5" s="174"/>
      <c r="N5" s="174"/>
      <c r="Q5" s="162" t="s">
        <v>52</v>
      </c>
    </row>
    <row r="6" spans="1:17" ht="18.75">
      <c r="A6" s="179"/>
      <c r="B6" s="180"/>
      <c r="C6" s="100"/>
      <c r="D6" s="16"/>
      <c r="E6" s="16"/>
      <c r="F6" s="16"/>
      <c r="G6" s="16"/>
      <c r="H6" s="16"/>
      <c r="I6" s="16"/>
      <c r="J6" s="16"/>
      <c r="K6" s="16"/>
      <c r="L6" s="16"/>
      <c r="M6" s="174"/>
      <c r="N6" s="181"/>
      <c r="Q6" s="162" t="s">
        <v>72</v>
      </c>
    </row>
    <row r="7" spans="1:17" ht="18.75">
      <c r="A7" s="179"/>
      <c r="B7" s="180"/>
      <c r="C7" s="182"/>
      <c r="D7" s="16"/>
      <c r="E7" s="178"/>
      <c r="F7" s="178"/>
      <c r="G7" s="16"/>
      <c r="H7" s="16"/>
      <c r="I7" s="178"/>
      <c r="J7" s="16"/>
      <c r="K7" s="16"/>
      <c r="L7" s="16"/>
      <c r="M7" s="174"/>
      <c r="N7" s="181"/>
      <c r="Q7" s="162" t="s">
        <v>73</v>
      </c>
    </row>
    <row r="8" spans="1:17" ht="18.75">
      <c r="A8" s="179"/>
      <c r="B8" s="180"/>
      <c r="C8" s="100"/>
      <c r="D8" s="16"/>
      <c r="E8" s="16"/>
      <c r="F8" s="16"/>
      <c r="G8" s="16"/>
      <c r="H8" s="16"/>
      <c r="I8" s="99"/>
      <c r="J8" s="21"/>
      <c r="K8" s="16"/>
      <c r="L8" s="16"/>
      <c r="M8" s="174"/>
      <c r="N8" s="181"/>
      <c r="Q8" s="162" t="s">
        <v>59</v>
      </c>
    </row>
    <row r="9" spans="1:17" ht="18.75">
      <c r="A9" s="179"/>
      <c r="B9" s="180"/>
      <c r="C9" s="100"/>
      <c r="D9" s="16"/>
      <c r="E9" s="16"/>
      <c r="F9" s="99"/>
      <c r="G9" s="16"/>
      <c r="H9" s="16"/>
      <c r="I9" s="99"/>
      <c r="J9" s="21"/>
      <c r="K9" s="16"/>
      <c r="L9" s="16"/>
      <c r="M9" s="174"/>
      <c r="N9" s="181"/>
      <c r="Q9" s="162" t="s">
        <v>70</v>
      </c>
    </row>
    <row r="10" spans="1:17" ht="18.75">
      <c r="A10" s="179" t="s">
        <v>66</v>
      </c>
      <c r="B10" s="180"/>
      <c r="C10" s="100">
        <f>IF(D4=0,0,(B3*B4+C3*C4)/D4)</f>
        <v>0</v>
      </c>
      <c r="D10" s="16"/>
      <c r="E10" s="178"/>
      <c r="F10" s="178"/>
      <c r="G10" s="16"/>
      <c r="H10" s="16"/>
      <c r="I10" s="178" t="s">
        <v>86</v>
      </c>
      <c r="J10" s="16">
        <v>0.5</v>
      </c>
      <c r="K10" s="16"/>
      <c r="L10" s="16"/>
      <c r="M10" s="174"/>
      <c r="N10" s="181"/>
      <c r="Q10" s="162" t="s">
        <v>60</v>
      </c>
    </row>
    <row r="11" spans="1:17" ht="18.75">
      <c r="A11" s="179" t="s">
        <v>89</v>
      </c>
      <c r="B11" s="180"/>
      <c r="C11" s="100">
        <f>IF(O3=0,0,(SUM(B26,B44,B62,B80,B98,B116,B134,B152,B170,B188,B206,B224,B242,B260,B278,B296,B314,B332,B350,B368,B386,B404,B422,B440,B458,B476,B494,B512,B530,B548,B566,B584,B602,B620,B638,B656,B674,B692,B710,B728))/O3)</f>
        <v>0</v>
      </c>
      <c r="D11" s="16"/>
      <c r="E11" s="16"/>
      <c r="F11" s="16"/>
      <c r="G11" s="16"/>
      <c r="H11" s="16"/>
      <c r="I11" s="16" t="s">
        <v>92</v>
      </c>
      <c r="J11" s="16">
        <v>0.25</v>
      </c>
      <c r="K11" s="16"/>
      <c r="L11" s="16"/>
      <c r="M11" s="174"/>
      <c r="N11" s="181"/>
      <c r="Q11" s="162" t="s">
        <v>61</v>
      </c>
    </row>
    <row r="12" spans="1:17" ht="18.75">
      <c r="A12" s="179" t="s">
        <v>90</v>
      </c>
      <c r="B12" s="180"/>
      <c r="C12" s="182">
        <f>IF(O3=0,0,(SUM(B33,B51,B69,B87,B105,B123,B141,B159,B177,B195,B213,B231,B249,B267,B285,B303,B321,B339,B357,B375,B393,B411,B429,B447,B465,B483,B501,B519,B537,B555,B573,B591,B609,B627,B645,B663,B681,B699,B717,B735))/O3)</f>
        <v>0</v>
      </c>
      <c r="D12" s="16"/>
      <c r="E12" s="178"/>
      <c r="F12" s="178"/>
      <c r="G12" s="16"/>
      <c r="H12" s="16"/>
      <c r="I12" s="178"/>
      <c r="J12" s="16"/>
      <c r="K12" s="183"/>
      <c r="L12" s="183"/>
      <c r="M12" s="174"/>
      <c r="N12" s="181"/>
      <c r="Q12" s="162" t="s">
        <v>71</v>
      </c>
    </row>
    <row r="13" spans="1:17" ht="18.75">
      <c r="A13" s="179" t="s">
        <v>91</v>
      </c>
      <c r="B13" s="180"/>
      <c r="C13" s="100">
        <f>IF(D4=0,0,SUMPRODUCT(B3:C3,B3:C3,B4:C4)/D4-C5*C5)</f>
        <v>0</v>
      </c>
      <c r="D13" s="16"/>
      <c r="E13" s="154" t="s">
        <v>101</v>
      </c>
      <c r="F13" s="184"/>
      <c r="G13" s="184"/>
      <c r="H13" s="184"/>
      <c r="I13" s="185"/>
      <c r="J13" s="21">
        <f>J$11-C13</f>
        <v>0.25</v>
      </c>
      <c r="K13" s="11"/>
      <c r="L13" s="11"/>
      <c r="M13" s="174"/>
      <c r="N13" s="181"/>
      <c r="Q13" s="162" t="s">
        <v>52</v>
      </c>
    </row>
    <row r="14" spans="1:17" ht="18.75">
      <c r="A14" s="179" t="s">
        <v>87</v>
      </c>
      <c r="B14" s="180"/>
      <c r="C14" s="100">
        <f>IF(O3=0,0,(SUM(B27,B45,B63,B81,B99,B117,B135,B153,B171,B189,B207,B225,B243,B261,B279,B297,B315,B333,B351,B369,B387,B405,B423,B441,B459,B477,B495,B513,B531,B549,B567,B585,B603,B621,B639,B657,B675,B693,B711,B729))/O3)</f>
        <v>0</v>
      </c>
      <c r="D14" s="16"/>
      <c r="E14" s="154" t="s">
        <v>97</v>
      </c>
      <c r="F14" s="184"/>
      <c r="G14" s="184"/>
      <c r="H14" s="184"/>
      <c r="I14" s="185"/>
      <c r="J14" s="21">
        <f>J$11-C14</f>
        <v>0.25</v>
      </c>
      <c r="K14" s="10"/>
      <c r="L14" s="10"/>
      <c r="M14" s="174"/>
      <c r="N14" s="181"/>
      <c r="Q14" s="162" t="s">
        <v>56</v>
      </c>
    </row>
    <row r="15" spans="1:17" ht="18.75">
      <c r="A15" s="179" t="s">
        <v>88</v>
      </c>
      <c r="B15" s="180"/>
      <c r="C15" s="100">
        <f>IF(O3=0,0,(SUM(B34,B52,B70,B88,B106,B124,B142,B160,B178,B196,B214,B232,B250,B268,B286,B304,B322,B340,B358,B376,B394,B412,B430,B448,B466,B484,B502,B520,B538,B556,B574,B592,B610,B628,B646,B664,B682,B700,B718,B736))/O3)</f>
        <v>0</v>
      </c>
      <c r="D15" s="16"/>
      <c r="E15" s="154" t="s">
        <v>98</v>
      </c>
      <c r="F15" s="184"/>
      <c r="G15" s="184"/>
      <c r="H15" s="184"/>
      <c r="I15" s="185"/>
      <c r="J15" s="21">
        <f>J$11-C15</f>
        <v>0.25</v>
      </c>
      <c r="K15" s="11"/>
      <c r="L15" s="11"/>
      <c r="M15" s="174"/>
      <c r="N15" s="181"/>
      <c r="Q15" s="162" t="s">
        <v>69</v>
      </c>
    </row>
    <row r="16" spans="1:17" ht="18.75">
      <c r="A16" s="179" t="s">
        <v>95</v>
      </c>
      <c r="B16" s="180"/>
      <c r="C16" s="100">
        <f>IF(O3=0,0,(SUM(B28,B46,B64,B82,B100,B118,B136,B154,B172,B190,B208,B226,B244,B262,B280,B298,B316,B334,B352,B370,B388,B406,B424,B442,B460,B478,B496,B514,B532,B550,B568,B586,B604,B622,B640,B658,B676,B694,B712,B730))/O3)</f>
        <v>0</v>
      </c>
      <c r="D16" s="16"/>
      <c r="E16" s="154" t="s">
        <v>99</v>
      </c>
      <c r="F16" s="184"/>
      <c r="G16" s="184"/>
      <c r="H16" s="184"/>
      <c r="I16" s="185"/>
      <c r="J16" s="21">
        <f>J$11-C16</f>
        <v>0.25</v>
      </c>
      <c r="K16" s="10"/>
      <c r="L16" s="10"/>
      <c r="M16" s="174"/>
      <c r="N16" s="181"/>
    </row>
    <row r="17" spans="1:17" ht="18.75">
      <c r="A17" s="179" t="s">
        <v>96</v>
      </c>
      <c r="B17" s="180"/>
      <c r="C17" s="101">
        <f>IF(O3=0,0,(SUM(B35,B53,B71,B89,B107,B125,B143,B161,B179,B197,B215,B233,B251,B269,B287,B305,B323,B341,B359,B377,B395,B413,B431,B449,B467,B485,B503,B521,B539,B557,B575,B593,B611,B629,B647,B665,B683,B701,B719,B737))/O3)</f>
        <v>0</v>
      </c>
      <c r="D17" s="10"/>
      <c r="E17" s="154" t="s">
        <v>100</v>
      </c>
      <c r="F17" s="184"/>
      <c r="G17" s="184"/>
      <c r="H17" s="184"/>
      <c r="I17" s="185"/>
      <c r="J17" s="21">
        <f>J$11-C17</f>
        <v>0.25</v>
      </c>
      <c r="K17" s="10"/>
      <c r="L17" s="10"/>
      <c r="M17" s="174"/>
      <c r="N17" s="181"/>
      <c r="Q17" s="186" t="s">
        <v>103</v>
      </c>
    </row>
    <row r="18" spans="1:17" ht="18.75">
      <c r="A18" s="158"/>
      <c r="B18" s="158"/>
      <c r="C18" s="158"/>
    </row>
    <row r="19" spans="1:17" ht="18.75">
      <c r="A19" s="187" t="str">
        <f>'Название и список группы'!A2</f>
        <v>Ахаррам</v>
      </c>
      <c r="B19" s="187"/>
      <c r="C19" s="188" t="str">
        <f>'Название и список группы'!B2</f>
        <v>Юнесс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</row>
    <row r="20" spans="1:17" ht="18.75" thickBot="1">
      <c r="A20" s="189" t="s">
        <v>50</v>
      </c>
      <c r="B20" s="190"/>
      <c r="C20" s="191">
        <v>1</v>
      </c>
      <c r="D20" s="165">
        <v>2</v>
      </c>
      <c r="E20" s="165">
        <v>3</v>
      </c>
      <c r="F20" s="165">
        <v>4</v>
      </c>
      <c r="G20" s="165">
        <v>5</v>
      </c>
      <c r="H20" s="165">
        <v>6</v>
      </c>
      <c r="I20" s="165">
        <v>7</v>
      </c>
      <c r="J20" s="165">
        <v>8</v>
      </c>
      <c r="K20" s="165">
        <v>9</v>
      </c>
      <c r="L20" s="165">
        <v>10</v>
      </c>
      <c r="M20" s="165">
        <v>11</v>
      </c>
      <c r="N20" s="165">
        <v>12</v>
      </c>
      <c r="O20" s="166" t="s">
        <v>1</v>
      </c>
      <c r="Q20" s="167" t="str">
        <f>Q$2</f>
        <v>Выполняется 12 бросков монеты</v>
      </c>
    </row>
    <row r="21" spans="1:17" ht="19.5" thickTop="1" thickBot="1">
      <c r="A21" s="192" t="s">
        <v>53</v>
      </c>
      <c r="B21" s="193"/>
      <c r="C21" s="194">
        <f>РезультатЭксперимента!C21</f>
        <v>0</v>
      </c>
      <c r="D21" s="194">
        <f>РезультатЭксперимента!D21</f>
        <v>0</v>
      </c>
      <c r="E21" s="194">
        <f>РезультатЭксперимента!E21</f>
        <v>0</v>
      </c>
      <c r="F21" s="194">
        <f>РезультатЭксперимента!F21</f>
        <v>0</v>
      </c>
      <c r="G21" s="194">
        <f>РезультатЭксперимента!G21</f>
        <v>0</v>
      </c>
      <c r="H21" s="194">
        <f>РезультатЭксперимента!H21</f>
        <v>0</v>
      </c>
      <c r="I21" s="194">
        <f>РезультатЭксперимента!I21</f>
        <v>0</v>
      </c>
      <c r="J21" s="194">
        <f>РезультатЭксперимента!J21</f>
        <v>0</v>
      </c>
      <c r="K21" s="194">
        <f>РезультатЭксперимента!K21</f>
        <v>0</v>
      </c>
      <c r="L21" s="194">
        <f>РезультатЭксперимента!L21</f>
        <v>0</v>
      </c>
      <c r="M21" s="194">
        <f>РезультатЭксперимента!M21</f>
        <v>0</v>
      </c>
      <c r="N21" s="195">
        <f>РезультатЭксперимента!N21</f>
        <v>0</v>
      </c>
      <c r="O21" s="196">
        <f>IF(SUM(C21:N21)&gt;0,1,10^(-5))</f>
        <v>1.0000000000000001E-5</v>
      </c>
      <c r="Q21" s="197" t="str">
        <f>Q$3</f>
        <v>Если выпадает орел, начисляется 1 балл,</v>
      </c>
    </row>
    <row r="22" spans="1:17" ht="19.5" thickTop="1" thickBot="1">
      <c r="A22" s="198" t="s">
        <v>67</v>
      </c>
      <c r="B22" s="199"/>
      <c r="C22" s="140">
        <v>1</v>
      </c>
      <c r="D22" s="140"/>
      <c r="E22" s="141">
        <v>2</v>
      </c>
      <c r="F22" s="142"/>
      <c r="G22" s="141">
        <v>3</v>
      </c>
      <c r="H22" s="142"/>
      <c r="I22" s="141">
        <v>4</v>
      </c>
      <c r="J22" s="142"/>
      <c r="K22" s="141">
        <v>5</v>
      </c>
      <c r="L22" s="142"/>
      <c r="M22" s="141">
        <v>6</v>
      </c>
      <c r="N22" s="142"/>
      <c r="O22" s="200"/>
      <c r="Q22" s="197" t="str">
        <f>Q$4</f>
        <v>если "решка", начисляется 0 баллов</v>
      </c>
    </row>
    <row r="23" spans="1:17">
      <c r="A23" s="201" t="s">
        <v>55</v>
      </c>
      <c r="B23" s="40"/>
      <c r="C23" s="45">
        <v>0</v>
      </c>
      <c r="D23" s="46">
        <v>1</v>
      </c>
      <c r="E23" s="42">
        <v>0</v>
      </c>
      <c r="F23" s="40">
        <v>1</v>
      </c>
      <c r="G23" s="45">
        <v>0</v>
      </c>
      <c r="H23" s="46">
        <v>1</v>
      </c>
      <c r="I23" s="42">
        <v>0</v>
      </c>
      <c r="J23" s="40">
        <v>1</v>
      </c>
      <c r="K23" s="45">
        <v>0</v>
      </c>
      <c r="L23" s="46">
        <v>1</v>
      </c>
      <c r="M23" s="42">
        <v>0</v>
      </c>
      <c r="N23" s="24">
        <v>1</v>
      </c>
      <c r="O23" s="200"/>
      <c r="Q23" s="197" t="str">
        <f>Q$5</f>
        <v>Разбивается на</v>
      </c>
    </row>
    <row r="24" spans="1:17">
      <c r="A24" s="202" t="s">
        <v>54</v>
      </c>
      <c r="B24" s="30"/>
      <c r="C24" s="48">
        <f>IF(C21=0,IF(D21=0,2,1),IF(D21=0,1,0))</f>
        <v>2</v>
      </c>
      <c r="D24" s="29">
        <f>IF(C21=0,IF(D21=0,0,1),IF(D21=0,1,2))</f>
        <v>0</v>
      </c>
      <c r="E24" s="48">
        <f>IF(E21=0,IF(F21=0,2,1),IF(F21=0,1,0))</f>
        <v>2</v>
      </c>
      <c r="F24" s="29">
        <f>IF(E21=0,IF(F21=0,0,1),IF(F21=0,1,2))</f>
        <v>0</v>
      </c>
      <c r="G24" s="48">
        <f>IF(G21=0,IF(H21=0,2,1),IF(H21=0,1,0))</f>
        <v>2</v>
      </c>
      <c r="H24" s="29">
        <f>IF(G21=0,IF(H21=0,0,1),IF(H21=0,1,2))</f>
        <v>0</v>
      </c>
      <c r="I24" s="48">
        <f>IF(I21=0,IF(J21=0,2,1),IF(J21=0,1,0))</f>
        <v>2</v>
      </c>
      <c r="J24" s="29">
        <f>IF(I21=0,IF(J21=0,0,1),IF(J21=0,1,2))</f>
        <v>0</v>
      </c>
      <c r="K24" s="48">
        <f>IF(K21=0,IF(L21=0,2,1),IF(L21=0,1,0))</f>
        <v>2</v>
      </c>
      <c r="L24" s="29">
        <f>IF(K21=0,IF(L21=0,0,1),IF(L21=0,1,2))</f>
        <v>0</v>
      </c>
      <c r="M24" s="48">
        <f>IF(M21=0,IF(N21=0,2,1),IF(N21=0,1,0))</f>
        <v>2</v>
      </c>
      <c r="N24" s="29">
        <f>IF(M21=0,IF(N21=0,0,1),IF(N21=0,1,2))</f>
        <v>0</v>
      </c>
      <c r="O24" s="200"/>
      <c r="Q24" s="197" t="str">
        <f>Q$6</f>
        <v>а) 6 выборок по 2 броска в выборке;</v>
      </c>
    </row>
    <row r="25" spans="1:17" ht="18.75" thickBot="1">
      <c r="A25" s="202" t="s">
        <v>62</v>
      </c>
      <c r="B25" s="30"/>
      <c r="C25" s="48">
        <f>C24/2</f>
        <v>1</v>
      </c>
      <c r="D25" s="29">
        <f t="shared" ref="D25:N25" si="0">D24/2</f>
        <v>0</v>
      </c>
      <c r="E25" s="25">
        <f t="shared" si="0"/>
        <v>1</v>
      </c>
      <c r="F25" s="30">
        <f t="shared" si="0"/>
        <v>0</v>
      </c>
      <c r="G25" s="48">
        <f t="shared" si="0"/>
        <v>1</v>
      </c>
      <c r="H25" s="29">
        <f t="shared" si="0"/>
        <v>0</v>
      </c>
      <c r="I25" s="25">
        <f t="shared" si="0"/>
        <v>1</v>
      </c>
      <c r="J25" s="30">
        <f t="shared" si="0"/>
        <v>0</v>
      </c>
      <c r="K25" s="48">
        <f t="shared" si="0"/>
        <v>1</v>
      </c>
      <c r="L25" s="29">
        <f t="shared" si="0"/>
        <v>0</v>
      </c>
      <c r="M25" s="25">
        <f t="shared" si="0"/>
        <v>1</v>
      </c>
      <c r="N25" s="28">
        <f t="shared" si="0"/>
        <v>0</v>
      </c>
      <c r="O25" s="200"/>
      <c r="Q25" s="197" t="str">
        <f>Q$7</f>
        <v>б) 3 выборки по 4 броска в выборке.</v>
      </c>
    </row>
    <row r="26" spans="1:17" ht="18.75" thickTop="1">
      <c r="A26" s="202" t="s">
        <v>75</v>
      </c>
      <c r="B26" s="30">
        <f>(C26+E26+G26+I26+K26+M26)/6</f>
        <v>0</v>
      </c>
      <c r="C26" s="48">
        <f>C23*C25+D23*D25</f>
        <v>0</v>
      </c>
      <c r="D26" s="29"/>
      <c r="E26" s="25">
        <f>E23*E25+F23*F25</f>
        <v>0</v>
      </c>
      <c r="F26" s="30"/>
      <c r="G26" s="48">
        <f>G23*G25+H23*H25</f>
        <v>0</v>
      </c>
      <c r="H26" s="29"/>
      <c r="I26" s="25">
        <f>I23*I25+J23*J25</f>
        <v>0</v>
      </c>
      <c r="J26" s="30"/>
      <c r="K26" s="48">
        <f>K23*K25+L23*L25</f>
        <v>0</v>
      </c>
      <c r="L26" s="29"/>
      <c r="M26" s="31">
        <f>M23*M25+N23*N25</f>
        <v>0</v>
      </c>
      <c r="N26" s="61" t="s">
        <v>77</v>
      </c>
      <c r="O26" s="203">
        <f>SUM(C21:N21)/12</f>
        <v>0</v>
      </c>
      <c r="Q26" s="197" t="str">
        <f>Q$8</f>
        <v>Составить эмпирические законы</v>
      </c>
    </row>
    <row r="27" spans="1:17" ht="18.75" thickBot="1">
      <c r="A27" s="202" t="s">
        <v>76</v>
      </c>
      <c r="B27" s="30">
        <f>(C27+E27+G27+I27+K27+M27)/6</f>
        <v>0</v>
      </c>
      <c r="C27" s="48">
        <f>SUMPRODUCT(C23:D23,C23:D23,C25:D25)-C26*C26</f>
        <v>0</v>
      </c>
      <c r="D27" s="29"/>
      <c r="E27" s="25">
        <f>SUMPRODUCT(E23:F23,E23:F23,E25:F25)-E26*E26</f>
        <v>0</v>
      </c>
      <c r="F27" s="30"/>
      <c r="G27" s="48">
        <f>SUMPRODUCT(G23:H23,G23:H23,G25:H25)-G26*G26</f>
        <v>0</v>
      </c>
      <c r="H27" s="29"/>
      <c r="I27" s="25">
        <f>SUMPRODUCT(I23:J23,I23:J23,I25:J25)-I26*I26</f>
        <v>0</v>
      </c>
      <c r="J27" s="30"/>
      <c r="K27" s="48">
        <f>SUMPRODUCT(K23:L23,K23:L23,K25:L25)-K26*K26</f>
        <v>0</v>
      </c>
      <c r="L27" s="29"/>
      <c r="M27" s="31">
        <f>SUMPRODUCT(M23:N23,M23:N23,M25:N25)-M26*M26</f>
        <v>0</v>
      </c>
      <c r="N27" s="62" t="s">
        <v>78</v>
      </c>
      <c r="O27" s="204">
        <f>(12/11)*SUMPRODUCT(C21:N21,C21:N21)/12-O26*O26</f>
        <v>0</v>
      </c>
      <c r="Q27" s="197" t="str">
        <f>Q$9</f>
        <v>распределения для а), б)</v>
      </c>
    </row>
    <row r="28" spans="1:17" ht="19.5" thickTop="1" thickBot="1">
      <c r="A28" s="205" t="s">
        <v>80</v>
      </c>
      <c r="B28" s="28">
        <f>(2/1)*B27</f>
        <v>0</v>
      </c>
      <c r="C28" s="56"/>
      <c r="D28" s="56"/>
      <c r="E28" s="56"/>
      <c r="F28" s="95" t="s">
        <v>74</v>
      </c>
      <c r="G28" s="58">
        <f>O27-B27</f>
        <v>0</v>
      </c>
      <c r="H28" s="56"/>
      <c r="I28" s="56"/>
      <c r="J28" s="56"/>
      <c r="K28" s="56"/>
      <c r="L28" s="95" t="s">
        <v>81</v>
      </c>
      <c r="M28" s="58">
        <f>O27-B28</f>
        <v>0</v>
      </c>
      <c r="N28" s="96"/>
      <c r="O28" s="200"/>
      <c r="Q28" s="197" t="str">
        <f>Q$10</f>
        <v>Сравнить с теоретическими.</v>
      </c>
    </row>
    <row r="29" spans="1:17" ht="19.5" thickTop="1" thickBot="1">
      <c r="A29" s="198" t="s">
        <v>68</v>
      </c>
      <c r="B29" s="107"/>
      <c r="C29" s="132">
        <v>1</v>
      </c>
      <c r="D29" s="132"/>
      <c r="E29" s="133">
        <v>2</v>
      </c>
      <c r="F29" s="134"/>
      <c r="G29" s="133">
        <v>3</v>
      </c>
      <c r="H29" s="134"/>
      <c r="I29" s="107"/>
      <c r="J29" s="122" t="s">
        <v>84</v>
      </c>
      <c r="K29" s="206"/>
      <c r="L29" s="107">
        <v>0</v>
      </c>
      <c r="M29" s="63">
        <v>1</v>
      </c>
      <c r="N29" s="104"/>
      <c r="O29" s="200"/>
      <c r="Q29" s="197" t="str">
        <f>Q$11</f>
        <v>Сравнить M[X] и D[X] с выборочными</v>
      </c>
    </row>
    <row r="30" spans="1:17" ht="18.75" thickBot="1">
      <c r="A30" s="201" t="s">
        <v>63</v>
      </c>
      <c r="B30" s="40"/>
      <c r="C30" s="45">
        <v>0</v>
      </c>
      <c r="D30" s="46">
        <v>1</v>
      </c>
      <c r="E30" s="42">
        <v>0</v>
      </c>
      <c r="F30" s="40">
        <v>1</v>
      </c>
      <c r="G30" s="45">
        <v>0</v>
      </c>
      <c r="H30" s="46">
        <v>1</v>
      </c>
      <c r="I30" s="42"/>
      <c r="J30" s="116" t="s">
        <v>85</v>
      </c>
      <c r="K30" s="207"/>
      <c r="L30" s="152">
        <f>IF(O21&lt;1,0,12-SUM(C21:N21))</f>
        <v>0</v>
      </c>
      <c r="M30" s="42">
        <f>IF(O21&lt;1,0,SUM(C21:N21))</f>
        <v>0</v>
      </c>
      <c r="N30" s="36"/>
      <c r="O30" s="200"/>
      <c r="Q30" s="197" t="str">
        <f>Q$12</f>
        <v>для  а), б)</v>
      </c>
    </row>
    <row r="31" spans="1:17" ht="19.5" thickTop="1" thickBot="1">
      <c r="A31" s="202" t="s">
        <v>64</v>
      </c>
      <c r="B31" s="30"/>
      <c r="C31" s="48">
        <f>4-SUM(C21:F21)</f>
        <v>4</v>
      </c>
      <c r="D31" s="29">
        <f>SUM(C21:F21)</f>
        <v>0</v>
      </c>
      <c r="E31" s="48">
        <f>4-SUM(G21:J21)</f>
        <v>4</v>
      </c>
      <c r="F31" s="29">
        <f>SUM(G21:J21)</f>
        <v>0</v>
      </c>
      <c r="G31" s="48">
        <f>4-SUM(K21:N21)</f>
        <v>4</v>
      </c>
      <c r="H31" s="29">
        <f>SUM(K21:N21)</f>
        <v>0</v>
      </c>
      <c r="I31" s="25"/>
      <c r="J31" s="118" t="s">
        <v>112</v>
      </c>
      <c r="K31" s="208"/>
      <c r="L31" s="153">
        <f>IF(O21&lt;1,0,L30/12)</f>
        <v>0</v>
      </c>
      <c r="M31" s="151">
        <f>IF(O21&lt;1,0,M30/12)</f>
        <v>0</v>
      </c>
      <c r="N31" s="22"/>
      <c r="O31" s="200"/>
      <c r="Q31" s="197" t="str">
        <f>Q$13</f>
        <v>Разбивается на</v>
      </c>
    </row>
    <row r="32" spans="1:17" ht="19.5" thickTop="1" thickBot="1">
      <c r="A32" s="202" t="s">
        <v>65</v>
      </c>
      <c r="B32" s="30"/>
      <c r="C32" s="48">
        <f t="shared" ref="C32:H32" si="1">C31/4</f>
        <v>1</v>
      </c>
      <c r="D32" s="29">
        <f t="shared" si="1"/>
        <v>0</v>
      </c>
      <c r="E32" s="25">
        <f t="shared" si="1"/>
        <v>1</v>
      </c>
      <c r="F32" s="30">
        <f t="shared" si="1"/>
        <v>0</v>
      </c>
      <c r="G32" s="48">
        <f t="shared" si="1"/>
        <v>1</v>
      </c>
      <c r="H32" s="29">
        <f t="shared" si="1"/>
        <v>0</v>
      </c>
      <c r="I32" s="25"/>
      <c r="J32" s="21"/>
      <c r="K32" s="21"/>
      <c r="L32" s="21"/>
      <c r="M32" s="22"/>
      <c r="N32" s="27"/>
      <c r="O32" s="200"/>
      <c r="Q32" s="197" t="str">
        <f>Q$14</f>
        <v>а) 6 серий по 2 броска;</v>
      </c>
    </row>
    <row r="33" spans="1:17" ht="18.75" thickTop="1">
      <c r="A33" s="202" t="s">
        <v>93</v>
      </c>
      <c r="B33" s="30">
        <f>(C33+E33+G33)/3</f>
        <v>0</v>
      </c>
      <c r="C33" s="48">
        <f>C30*C32+D30*D32</f>
        <v>0</v>
      </c>
      <c r="D33" s="29"/>
      <c r="E33" s="25">
        <f>E30*E32+F30*F32</f>
        <v>0</v>
      </c>
      <c r="F33" s="30"/>
      <c r="G33" s="48">
        <f>G30*G32+H30*H32</f>
        <v>0</v>
      </c>
      <c r="H33" s="29"/>
      <c r="I33" s="25"/>
      <c r="J33" s="21"/>
      <c r="K33" s="21"/>
      <c r="L33" s="21"/>
      <c r="M33" s="30"/>
      <c r="N33" s="61" t="s">
        <v>77</v>
      </c>
      <c r="O33" s="203">
        <f>SUM(C21:N21)/12</f>
        <v>0</v>
      </c>
      <c r="Q33" s="197" t="str">
        <f>Q$15</f>
        <v>б) 3 серии по 4 броска;</v>
      </c>
    </row>
    <row r="34" spans="1:17" ht="18.75" thickBot="1">
      <c r="A34" s="202" t="s">
        <v>94</v>
      </c>
      <c r="B34" s="30">
        <f>(C34+E34+G34)/3</f>
        <v>0</v>
      </c>
      <c r="C34" s="48">
        <f>SUMPRODUCT(C30:D30,C30:D30,C32:D32)-C33*C33</f>
        <v>0</v>
      </c>
      <c r="D34" s="29"/>
      <c r="E34" s="25">
        <f>SUMPRODUCT(E30:F30,E30:F30,E32:F32)-E33*E33</f>
        <v>0</v>
      </c>
      <c r="F34" s="30"/>
      <c r="G34" s="48">
        <f>SUMPRODUCT(G30:H30,G30:H30,G32:H32)-G33*G33</f>
        <v>0</v>
      </c>
      <c r="H34" s="29"/>
      <c r="I34" s="25"/>
      <c r="J34" s="21"/>
      <c r="K34" s="21"/>
      <c r="L34" s="21"/>
      <c r="M34" s="30"/>
      <c r="N34" s="62" t="s">
        <v>78</v>
      </c>
      <c r="O34" s="204">
        <f>(12/11)*SUMPRODUCT(C21:N21,C21:N21)/12-O26*O26</f>
        <v>0</v>
      </c>
      <c r="Q34" s="197">
        <f>Q$16</f>
        <v>0</v>
      </c>
    </row>
    <row r="35" spans="1:17" ht="18.75" thickTop="1">
      <c r="A35" s="202" t="s">
        <v>83</v>
      </c>
      <c r="B35" s="53">
        <f>(4/3)*B34</f>
        <v>0</v>
      </c>
      <c r="C35" s="53"/>
      <c r="D35" s="53"/>
      <c r="E35" s="53"/>
      <c r="F35" s="84" t="s">
        <v>79</v>
      </c>
      <c r="G35" s="55">
        <f>O34-B34</f>
        <v>0</v>
      </c>
      <c r="H35" s="53"/>
      <c r="I35" s="53"/>
      <c r="J35" s="53"/>
      <c r="K35" s="53"/>
      <c r="L35" s="84" t="s">
        <v>82</v>
      </c>
      <c r="M35" s="55">
        <f>O34-B35</f>
        <v>0</v>
      </c>
      <c r="N35" s="83"/>
      <c r="O35" s="200"/>
      <c r="Q35" s="209" t="str">
        <f>Q$17</f>
        <v>См. Образец</v>
      </c>
    </row>
    <row r="36" spans="1:17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</row>
    <row r="37" spans="1:17" ht="18.75">
      <c r="A37" s="187" t="str">
        <f>'Название и список группы'!A3</f>
        <v>Дауд</v>
      </c>
      <c r="B37" s="187"/>
      <c r="C37" s="188" t="str">
        <f>'Название и список группы'!B3</f>
        <v>Мохамед Оссама Мохамед Абдраббу</v>
      </c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</row>
    <row r="38" spans="1:17" ht="18.75" thickBot="1">
      <c r="A38" s="189" t="s">
        <v>50</v>
      </c>
      <c r="B38" s="190"/>
      <c r="C38" s="191">
        <v>1</v>
      </c>
      <c r="D38" s="165">
        <v>2</v>
      </c>
      <c r="E38" s="165">
        <v>3</v>
      </c>
      <c r="F38" s="165">
        <v>4</v>
      </c>
      <c r="G38" s="165">
        <v>5</v>
      </c>
      <c r="H38" s="165">
        <v>6</v>
      </c>
      <c r="I38" s="165">
        <v>7</v>
      </c>
      <c r="J38" s="165">
        <v>8</v>
      </c>
      <c r="K38" s="165">
        <v>9</v>
      </c>
      <c r="L38" s="165">
        <v>10</v>
      </c>
      <c r="M38" s="165">
        <v>11</v>
      </c>
      <c r="N38" s="165">
        <v>12</v>
      </c>
      <c r="O38" s="166" t="s">
        <v>1</v>
      </c>
      <c r="Q38" s="167" t="str">
        <f>Q$2</f>
        <v>Выполняется 12 бросков монеты</v>
      </c>
    </row>
    <row r="39" spans="1:17" ht="19.5" thickTop="1" thickBot="1">
      <c r="A39" s="192" t="s">
        <v>53</v>
      </c>
      <c r="B39" s="193"/>
      <c r="C39" s="194">
        <f>РезультатЭксперимента!C39</f>
        <v>0</v>
      </c>
      <c r="D39" s="194">
        <f>РезультатЭксперимента!D39</f>
        <v>0</v>
      </c>
      <c r="E39" s="194">
        <f>РезультатЭксперимента!E39</f>
        <v>0</v>
      </c>
      <c r="F39" s="194">
        <f>РезультатЭксперимента!F39</f>
        <v>0</v>
      </c>
      <c r="G39" s="194">
        <f>РезультатЭксперимента!G39</f>
        <v>0</v>
      </c>
      <c r="H39" s="194">
        <f>РезультатЭксперимента!H39</f>
        <v>0</v>
      </c>
      <c r="I39" s="194">
        <f>РезультатЭксперимента!I39</f>
        <v>0</v>
      </c>
      <c r="J39" s="194">
        <f>РезультатЭксперимента!J39</f>
        <v>0</v>
      </c>
      <c r="K39" s="194">
        <f>РезультатЭксперимента!K39</f>
        <v>0</v>
      </c>
      <c r="L39" s="194">
        <f>РезультатЭксперимента!L39</f>
        <v>0</v>
      </c>
      <c r="M39" s="194">
        <f>РезультатЭксперимента!M39</f>
        <v>0</v>
      </c>
      <c r="N39" s="195">
        <f>РезультатЭксперимента!N39</f>
        <v>0</v>
      </c>
      <c r="O39" s="196">
        <f>IF(SUM(C39:N39)&gt;0,1,10^(-5))</f>
        <v>1.0000000000000001E-5</v>
      </c>
      <c r="Q39" s="197" t="str">
        <f>Q$3</f>
        <v>Если выпадает орел, начисляется 1 балл,</v>
      </c>
    </row>
    <row r="40" spans="1:17" ht="19.5" thickTop="1" thickBot="1">
      <c r="A40" s="198" t="s">
        <v>67</v>
      </c>
      <c r="B40" s="199"/>
      <c r="C40" s="140">
        <v>1</v>
      </c>
      <c r="D40" s="140"/>
      <c r="E40" s="141">
        <v>2</v>
      </c>
      <c r="F40" s="142"/>
      <c r="G40" s="141">
        <v>3</v>
      </c>
      <c r="H40" s="142"/>
      <c r="I40" s="141">
        <v>4</v>
      </c>
      <c r="J40" s="142"/>
      <c r="K40" s="141">
        <v>5</v>
      </c>
      <c r="L40" s="142"/>
      <c r="M40" s="141">
        <v>6</v>
      </c>
      <c r="N40" s="142"/>
      <c r="O40" s="200"/>
      <c r="Q40" s="197" t="str">
        <f>Q$4</f>
        <v>если "решка", начисляется 0 баллов</v>
      </c>
    </row>
    <row r="41" spans="1:17">
      <c r="A41" s="201" t="s">
        <v>55</v>
      </c>
      <c r="B41" s="40"/>
      <c r="C41" s="45">
        <v>0</v>
      </c>
      <c r="D41" s="46">
        <v>1</v>
      </c>
      <c r="E41" s="42">
        <v>0</v>
      </c>
      <c r="F41" s="40">
        <v>1</v>
      </c>
      <c r="G41" s="45">
        <v>0</v>
      </c>
      <c r="H41" s="46">
        <v>1</v>
      </c>
      <c r="I41" s="42">
        <v>0</v>
      </c>
      <c r="J41" s="40">
        <v>1</v>
      </c>
      <c r="K41" s="45">
        <v>0</v>
      </c>
      <c r="L41" s="46">
        <v>1</v>
      </c>
      <c r="M41" s="42">
        <v>0</v>
      </c>
      <c r="N41" s="24">
        <v>1</v>
      </c>
      <c r="O41" s="200"/>
      <c r="Q41" s="197" t="str">
        <f>Q$5</f>
        <v>Разбивается на</v>
      </c>
    </row>
    <row r="42" spans="1:17">
      <c r="A42" s="202" t="s">
        <v>54</v>
      </c>
      <c r="B42" s="30"/>
      <c r="C42" s="48">
        <f>IF(C39=0,IF(D39=0,2,1),IF(D39=0,1,0))</f>
        <v>2</v>
      </c>
      <c r="D42" s="29">
        <f>IF(C39=0,IF(D39=0,0,1),IF(D39=0,1,2))</f>
        <v>0</v>
      </c>
      <c r="E42" s="48">
        <f>IF(E39=0,IF(F39=0,2,1),IF(F39=0,1,0))</f>
        <v>2</v>
      </c>
      <c r="F42" s="29">
        <f>IF(E39=0,IF(F39=0,0,1),IF(F39=0,1,2))</f>
        <v>0</v>
      </c>
      <c r="G42" s="48">
        <f>IF(G39=0,IF(H39=0,2,1),IF(H39=0,1,0))</f>
        <v>2</v>
      </c>
      <c r="H42" s="29">
        <f>IF(G39=0,IF(H39=0,0,1),IF(H39=0,1,2))</f>
        <v>0</v>
      </c>
      <c r="I42" s="48">
        <f>IF(I39=0,IF(J39=0,2,1),IF(J39=0,1,0))</f>
        <v>2</v>
      </c>
      <c r="J42" s="29">
        <f>IF(I39=0,IF(J39=0,0,1),IF(J39=0,1,2))</f>
        <v>0</v>
      </c>
      <c r="K42" s="48">
        <f>IF(K39=0,IF(L39=0,2,1),IF(L39=0,1,0))</f>
        <v>2</v>
      </c>
      <c r="L42" s="29">
        <f>IF(K39=0,IF(L39=0,0,1),IF(L39=0,1,2))</f>
        <v>0</v>
      </c>
      <c r="M42" s="48">
        <f>IF(M39=0,IF(N39=0,2,1),IF(N39=0,1,0))</f>
        <v>2</v>
      </c>
      <c r="N42" s="29">
        <f>IF(M39=0,IF(N39=0,0,1),IF(N39=0,1,2))</f>
        <v>0</v>
      </c>
      <c r="O42" s="200"/>
      <c r="Q42" s="197" t="str">
        <f>Q$6</f>
        <v>а) 6 выборок по 2 броска в выборке;</v>
      </c>
    </row>
    <row r="43" spans="1:17" ht="18.75" thickBot="1">
      <c r="A43" s="202" t="s">
        <v>62</v>
      </c>
      <c r="B43" s="30"/>
      <c r="C43" s="48">
        <f>C42/2</f>
        <v>1</v>
      </c>
      <c r="D43" s="29">
        <f t="shared" ref="D43:N43" si="2">D42/2</f>
        <v>0</v>
      </c>
      <c r="E43" s="25">
        <f t="shared" si="2"/>
        <v>1</v>
      </c>
      <c r="F43" s="30">
        <f t="shared" si="2"/>
        <v>0</v>
      </c>
      <c r="G43" s="48">
        <f t="shared" si="2"/>
        <v>1</v>
      </c>
      <c r="H43" s="29">
        <f t="shared" si="2"/>
        <v>0</v>
      </c>
      <c r="I43" s="25">
        <f t="shared" si="2"/>
        <v>1</v>
      </c>
      <c r="J43" s="30">
        <f t="shared" si="2"/>
        <v>0</v>
      </c>
      <c r="K43" s="48">
        <f t="shared" si="2"/>
        <v>1</v>
      </c>
      <c r="L43" s="29">
        <f t="shared" si="2"/>
        <v>0</v>
      </c>
      <c r="M43" s="25">
        <f t="shared" si="2"/>
        <v>1</v>
      </c>
      <c r="N43" s="28">
        <f t="shared" si="2"/>
        <v>0</v>
      </c>
      <c r="O43" s="200"/>
      <c r="Q43" s="197" t="str">
        <f>Q$7</f>
        <v>б) 3 выборки по 4 броска в выборке.</v>
      </c>
    </row>
    <row r="44" spans="1:17" ht="18.75" thickTop="1">
      <c r="A44" s="202" t="s">
        <v>75</v>
      </c>
      <c r="B44" s="30">
        <f>(C44+E44+G44+I44+K44+M44)/6</f>
        <v>0</v>
      </c>
      <c r="C44" s="48">
        <f>C41*C43+D41*D43</f>
        <v>0</v>
      </c>
      <c r="D44" s="29"/>
      <c r="E44" s="25">
        <f>E41*E43+F41*F43</f>
        <v>0</v>
      </c>
      <c r="F44" s="30"/>
      <c r="G44" s="48">
        <f>G41*G43+H41*H43</f>
        <v>0</v>
      </c>
      <c r="H44" s="29"/>
      <c r="I44" s="25">
        <f>I41*I43+J41*J43</f>
        <v>0</v>
      </c>
      <c r="J44" s="30"/>
      <c r="K44" s="48">
        <f>K41*K43+L41*L43</f>
        <v>0</v>
      </c>
      <c r="L44" s="29"/>
      <c r="M44" s="31">
        <f>M41*M43+N41*N43</f>
        <v>0</v>
      </c>
      <c r="N44" s="61" t="s">
        <v>77</v>
      </c>
      <c r="O44" s="203">
        <f>SUM(C39:N39)/12</f>
        <v>0</v>
      </c>
      <c r="Q44" s="197" t="str">
        <f>Q$8</f>
        <v>Составить эмпирические законы</v>
      </c>
    </row>
    <row r="45" spans="1:17" ht="18.75" thickBot="1">
      <c r="A45" s="202" t="s">
        <v>76</v>
      </c>
      <c r="B45" s="30">
        <f>(C45+E45+G45+I45+K45+M45)/6</f>
        <v>0</v>
      </c>
      <c r="C45" s="48">
        <f>SUMPRODUCT(C41:D41,C41:D41,C43:D43)-C44*C44</f>
        <v>0</v>
      </c>
      <c r="D45" s="29"/>
      <c r="E45" s="25">
        <f>SUMPRODUCT(E41:F41,E41:F41,E43:F43)-E44*E44</f>
        <v>0</v>
      </c>
      <c r="F45" s="30"/>
      <c r="G45" s="48">
        <f>SUMPRODUCT(G41:H41,G41:H41,G43:H43)-G44*G44</f>
        <v>0</v>
      </c>
      <c r="H45" s="29"/>
      <c r="I45" s="25">
        <f>SUMPRODUCT(I41:J41,I41:J41,I43:J43)-I44*I44</f>
        <v>0</v>
      </c>
      <c r="J45" s="30"/>
      <c r="K45" s="48">
        <f>SUMPRODUCT(K41:L41,K41:L41,K43:L43)-K44*K44</f>
        <v>0</v>
      </c>
      <c r="L45" s="29"/>
      <c r="M45" s="31">
        <f>SUMPRODUCT(M41:N41,M41:N41,M43:N43)-M44*M44</f>
        <v>0</v>
      </c>
      <c r="N45" s="62" t="s">
        <v>78</v>
      </c>
      <c r="O45" s="204">
        <f>(12/11)*SUMPRODUCT(C39:N39,C39:N39)/12-O44*O44</f>
        <v>0</v>
      </c>
      <c r="Q45" s="197" t="str">
        <f>Q$9</f>
        <v>распределения для а), б)</v>
      </c>
    </row>
    <row r="46" spans="1:17" ht="19.5" thickTop="1" thickBot="1">
      <c r="A46" s="205" t="s">
        <v>80</v>
      </c>
      <c r="B46" s="28">
        <f>(2/1)*B45</f>
        <v>0</v>
      </c>
      <c r="C46" s="56"/>
      <c r="D46" s="56"/>
      <c r="E46" s="56"/>
      <c r="F46" s="95" t="s">
        <v>74</v>
      </c>
      <c r="G46" s="58">
        <f>O45-B45</f>
        <v>0</v>
      </c>
      <c r="H46" s="56"/>
      <c r="I46" s="56"/>
      <c r="J46" s="56"/>
      <c r="K46" s="56"/>
      <c r="L46" s="95" t="s">
        <v>81</v>
      </c>
      <c r="M46" s="58">
        <f>O45-B46</f>
        <v>0</v>
      </c>
      <c r="N46" s="96"/>
      <c r="O46" s="200"/>
      <c r="Q46" s="197" t="str">
        <f>Q$10</f>
        <v>Сравнить с теоретическими.</v>
      </c>
    </row>
    <row r="47" spans="1:17" ht="19.5" thickTop="1" thickBot="1">
      <c r="A47" s="198" t="s">
        <v>68</v>
      </c>
      <c r="B47" s="107"/>
      <c r="C47" s="132">
        <v>1</v>
      </c>
      <c r="D47" s="132"/>
      <c r="E47" s="133">
        <v>2</v>
      </c>
      <c r="F47" s="134"/>
      <c r="G47" s="133">
        <v>3</v>
      </c>
      <c r="H47" s="134"/>
      <c r="I47" s="107"/>
      <c r="J47" s="122" t="s">
        <v>84</v>
      </c>
      <c r="K47" s="206"/>
      <c r="L47" s="107">
        <v>0</v>
      </c>
      <c r="M47" s="63">
        <v>1</v>
      </c>
      <c r="N47" s="104"/>
      <c r="O47" s="200"/>
      <c r="Q47" s="197" t="str">
        <f>Q$11</f>
        <v>Сравнить M[X] и D[X] с выборочными</v>
      </c>
    </row>
    <row r="48" spans="1:17" ht="18.75" thickBot="1">
      <c r="A48" s="201" t="s">
        <v>63</v>
      </c>
      <c r="B48" s="40"/>
      <c r="C48" s="45">
        <v>0</v>
      </c>
      <c r="D48" s="46">
        <v>1</v>
      </c>
      <c r="E48" s="42">
        <v>0</v>
      </c>
      <c r="F48" s="40">
        <v>1</v>
      </c>
      <c r="G48" s="45">
        <v>0</v>
      </c>
      <c r="H48" s="46">
        <v>1</v>
      </c>
      <c r="I48" s="42"/>
      <c r="J48" s="116" t="s">
        <v>85</v>
      </c>
      <c r="K48" s="207"/>
      <c r="L48" s="152">
        <f>IF(O39&lt;1,0,12-SUM(C39:N39))</f>
        <v>0</v>
      </c>
      <c r="M48" s="42">
        <f>IF(O39&lt;1,0,SUM(C39:N39))</f>
        <v>0</v>
      </c>
      <c r="N48" s="36"/>
      <c r="O48" s="200"/>
      <c r="Q48" s="197" t="str">
        <f>Q$12</f>
        <v>для  а), б)</v>
      </c>
    </row>
    <row r="49" spans="1:17" ht="19.5" thickTop="1" thickBot="1">
      <c r="A49" s="202" t="s">
        <v>64</v>
      </c>
      <c r="B49" s="30"/>
      <c r="C49" s="48">
        <f>4-SUM(C39:F39)</f>
        <v>4</v>
      </c>
      <c r="D49" s="29">
        <f>SUM(C39:F39)</f>
        <v>0</v>
      </c>
      <c r="E49" s="48">
        <f>4-SUM(G39:J39)</f>
        <v>4</v>
      </c>
      <c r="F49" s="29">
        <f>SUM(G39:J39)</f>
        <v>0</v>
      </c>
      <c r="G49" s="48">
        <f>4-SUM(K39:N39)</f>
        <v>4</v>
      </c>
      <c r="H49" s="29">
        <f>SUM(K39:N39)</f>
        <v>0</v>
      </c>
      <c r="I49" s="25"/>
      <c r="J49" s="118" t="s">
        <v>112</v>
      </c>
      <c r="K49" s="208"/>
      <c r="L49" s="153">
        <f>IF(O39&lt;1,0,L48/12)</f>
        <v>0</v>
      </c>
      <c r="M49" s="151">
        <f>IF(O39&lt;1,0,M48/12)</f>
        <v>0</v>
      </c>
      <c r="N49" s="22"/>
      <c r="O49" s="200"/>
      <c r="Q49" s="197" t="str">
        <f>Q$13</f>
        <v>Разбивается на</v>
      </c>
    </row>
    <row r="50" spans="1:17" ht="19.5" thickTop="1" thickBot="1">
      <c r="A50" s="202" t="s">
        <v>65</v>
      </c>
      <c r="B50" s="30"/>
      <c r="C50" s="48">
        <f t="shared" ref="C50:H50" si="3">C49/4</f>
        <v>1</v>
      </c>
      <c r="D50" s="29">
        <f t="shared" si="3"/>
        <v>0</v>
      </c>
      <c r="E50" s="25">
        <f t="shared" si="3"/>
        <v>1</v>
      </c>
      <c r="F50" s="30">
        <f t="shared" si="3"/>
        <v>0</v>
      </c>
      <c r="G50" s="48">
        <f t="shared" si="3"/>
        <v>1</v>
      </c>
      <c r="H50" s="29">
        <f t="shared" si="3"/>
        <v>0</v>
      </c>
      <c r="I50" s="25"/>
      <c r="J50" s="21"/>
      <c r="K50" s="21"/>
      <c r="L50" s="21"/>
      <c r="M50" s="22"/>
      <c r="N50" s="27"/>
      <c r="O50" s="200"/>
      <c r="Q50" s="197" t="str">
        <f>Q$14</f>
        <v>а) 6 серий по 2 броска;</v>
      </c>
    </row>
    <row r="51" spans="1:17" ht="18.75" thickTop="1">
      <c r="A51" s="202" t="s">
        <v>93</v>
      </c>
      <c r="B51" s="30">
        <f>(C51+E51+G51)/3</f>
        <v>0</v>
      </c>
      <c r="C51" s="48">
        <f>C48*C50+D48*D50</f>
        <v>0</v>
      </c>
      <c r="D51" s="29"/>
      <c r="E51" s="25">
        <f>E48*E50+F48*F50</f>
        <v>0</v>
      </c>
      <c r="F51" s="30"/>
      <c r="G51" s="48">
        <f>G48*G50+H48*H50</f>
        <v>0</v>
      </c>
      <c r="H51" s="29"/>
      <c r="I51" s="25"/>
      <c r="J51" s="21"/>
      <c r="K51" s="21"/>
      <c r="L51" s="21"/>
      <c r="M51" s="30"/>
      <c r="N51" s="61" t="s">
        <v>77</v>
      </c>
      <c r="O51" s="203">
        <f>SUM(C39:N39)/12</f>
        <v>0</v>
      </c>
      <c r="Q51" s="197" t="str">
        <f>Q$15</f>
        <v>б) 3 серии по 4 броска;</v>
      </c>
    </row>
    <row r="52" spans="1:17" ht="18.75" thickBot="1">
      <c r="A52" s="202" t="s">
        <v>94</v>
      </c>
      <c r="B52" s="30">
        <f>(C52+E52+G52)/3</f>
        <v>0</v>
      </c>
      <c r="C52" s="48">
        <f>SUMPRODUCT(C48:D48,C48:D48,C50:D50)-C51*C51</f>
        <v>0</v>
      </c>
      <c r="D52" s="29"/>
      <c r="E52" s="25">
        <f>SUMPRODUCT(E48:F48,E48:F48,E50:F50)-E51*E51</f>
        <v>0</v>
      </c>
      <c r="F52" s="30"/>
      <c r="G52" s="48">
        <f>SUMPRODUCT(G48:H48,G48:H48,G50:H50)-G51*G51</f>
        <v>0</v>
      </c>
      <c r="H52" s="29"/>
      <c r="I52" s="25"/>
      <c r="J52" s="21"/>
      <c r="K52" s="21"/>
      <c r="L52" s="21"/>
      <c r="M52" s="30"/>
      <c r="N52" s="62" t="s">
        <v>78</v>
      </c>
      <c r="O52" s="204">
        <f>(12/11)*SUMPRODUCT(C39:N39,C39:N39)/12-O44*O44</f>
        <v>0</v>
      </c>
      <c r="Q52" s="197">
        <f>Q$16</f>
        <v>0</v>
      </c>
    </row>
    <row r="53" spans="1:17" ht="18.75" thickTop="1">
      <c r="A53" s="202" t="s">
        <v>83</v>
      </c>
      <c r="B53" s="53">
        <f>(4/3)*B52</f>
        <v>0</v>
      </c>
      <c r="C53" s="53"/>
      <c r="D53" s="53"/>
      <c r="E53" s="53"/>
      <c r="F53" s="84" t="s">
        <v>79</v>
      </c>
      <c r="G53" s="55">
        <f>O52-B52</f>
        <v>0</v>
      </c>
      <c r="H53" s="53"/>
      <c r="I53" s="53"/>
      <c r="J53" s="53"/>
      <c r="K53" s="53"/>
      <c r="L53" s="84" t="s">
        <v>82</v>
      </c>
      <c r="M53" s="55">
        <f>O52-B53</f>
        <v>0</v>
      </c>
      <c r="N53" s="83"/>
      <c r="O53" s="200"/>
      <c r="Q53" s="209" t="str">
        <f>Q$17</f>
        <v>См. Образец</v>
      </c>
    </row>
    <row r="55" spans="1:17" ht="18.75">
      <c r="A55" s="187" t="str">
        <f>'Название и список группы'!A4</f>
        <v>Дехиби</v>
      </c>
      <c r="B55" s="187"/>
      <c r="C55" s="188" t="str">
        <f>'Название и список группы'!B4</f>
        <v>Хишем</v>
      </c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</row>
    <row r="56" spans="1:17" ht="18.75" thickBot="1">
      <c r="A56" s="189" t="s">
        <v>50</v>
      </c>
      <c r="B56" s="190"/>
      <c r="C56" s="191">
        <v>1</v>
      </c>
      <c r="D56" s="165">
        <v>2</v>
      </c>
      <c r="E56" s="165">
        <v>3</v>
      </c>
      <c r="F56" s="165">
        <v>4</v>
      </c>
      <c r="G56" s="165">
        <v>5</v>
      </c>
      <c r="H56" s="165">
        <v>6</v>
      </c>
      <c r="I56" s="165">
        <v>7</v>
      </c>
      <c r="J56" s="165">
        <v>8</v>
      </c>
      <c r="K56" s="165">
        <v>9</v>
      </c>
      <c r="L56" s="165">
        <v>10</v>
      </c>
      <c r="M56" s="165">
        <v>11</v>
      </c>
      <c r="N56" s="165">
        <v>12</v>
      </c>
      <c r="O56" s="166" t="s">
        <v>1</v>
      </c>
      <c r="Q56" s="167" t="str">
        <f>Q$2</f>
        <v>Выполняется 12 бросков монеты</v>
      </c>
    </row>
    <row r="57" spans="1:17" ht="19.5" thickTop="1" thickBot="1">
      <c r="A57" s="192" t="s">
        <v>53</v>
      </c>
      <c r="B57" s="193"/>
      <c r="C57" s="194">
        <f>РезультатЭксперимента!C57</f>
        <v>0</v>
      </c>
      <c r="D57" s="194">
        <f>РезультатЭксперимента!D57</f>
        <v>0</v>
      </c>
      <c r="E57" s="194">
        <f>РезультатЭксперимента!E57</f>
        <v>0</v>
      </c>
      <c r="F57" s="194">
        <f>РезультатЭксперимента!F57</f>
        <v>0</v>
      </c>
      <c r="G57" s="194">
        <f>РезультатЭксперимента!G57</f>
        <v>0</v>
      </c>
      <c r="H57" s="194">
        <f>РезультатЭксперимента!H57</f>
        <v>0</v>
      </c>
      <c r="I57" s="194">
        <f>РезультатЭксперимента!I57</f>
        <v>0</v>
      </c>
      <c r="J57" s="194">
        <f>РезультатЭксперимента!J57</f>
        <v>0</v>
      </c>
      <c r="K57" s="194">
        <f>РезультатЭксперимента!K57</f>
        <v>0</v>
      </c>
      <c r="L57" s="194">
        <f>РезультатЭксперимента!L57</f>
        <v>0</v>
      </c>
      <c r="M57" s="194">
        <f>РезультатЭксперимента!M57</f>
        <v>0</v>
      </c>
      <c r="N57" s="195">
        <f>РезультатЭксперимента!N57</f>
        <v>0</v>
      </c>
      <c r="O57" s="196">
        <f>IF(SUM(C57:N57)&gt;0,1,10^(-5))</f>
        <v>1.0000000000000001E-5</v>
      </c>
      <c r="Q57" s="197" t="str">
        <f>Q$3</f>
        <v>Если выпадает орел, начисляется 1 балл,</v>
      </c>
    </row>
    <row r="58" spans="1:17" ht="19.5" thickTop="1" thickBot="1">
      <c r="A58" s="198" t="s">
        <v>67</v>
      </c>
      <c r="B58" s="199"/>
      <c r="C58" s="140">
        <v>1</v>
      </c>
      <c r="D58" s="140"/>
      <c r="E58" s="141">
        <v>2</v>
      </c>
      <c r="F58" s="142"/>
      <c r="G58" s="141">
        <v>3</v>
      </c>
      <c r="H58" s="142"/>
      <c r="I58" s="141">
        <v>4</v>
      </c>
      <c r="J58" s="142"/>
      <c r="K58" s="141">
        <v>5</v>
      </c>
      <c r="L58" s="142"/>
      <c r="M58" s="141">
        <v>6</v>
      </c>
      <c r="N58" s="142"/>
      <c r="O58" s="200"/>
      <c r="Q58" s="197" t="str">
        <f>Q$4</f>
        <v>если "решка", начисляется 0 баллов</v>
      </c>
    </row>
    <row r="59" spans="1:17">
      <c r="A59" s="201" t="s">
        <v>55</v>
      </c>
      <c r="B59" s="40"/>
      <c r="C59" s="45">
        <v>0</v>
      </c>
      <c r="D59" s="46">
        <v>1</v>
      </c>
      <c r="E59" s="42">
        <v>0</v>
      </c>
      <c r="F59" s="40">
        <v>1</v>
      </c>
      <c r="G59" s="45">
        <v>0</v>
      </c>
      <c r="H59" s="46">
        <v>1</v>
      </c>
      <c r="I59" s="42">
        <v>0</v>
      </c>
      <c r="J59" s="40">
        <v>1</v>
      </c>
      <c r="K59" s="45">
        <v>0</v>
      </c>
      <c r="L59" s="46">
        <v>1</v>
      </c>
      <c r="M59" s="42">
        <v>0</v>
      </c>
      <c r="N59" s="24">
        <v>1</v>
      </c>
      <c r="O59" s="200"/>
      <c r="Q59" s="197" t="str">
        <f>Q$5</f>
        <v>Разбивается на</v>
      </c>
    </row>
    <row r="60" spans="1:17">
      <c r="A60" s="202" t="s">
        <v>54</v>
      </c>
      <c r="B60" s="30"/>
      <c r="C60" s="48">
        <f>IF(C57=0,IF(D57=0,2,1),IF(D57=0,1,0))</f>
        <v>2</v>
      </c>
      <c r="D60" s="29">
        <f>IF(C57=0,IF(D57=0,0,1),IF(D57=0,1,2))</f>
        <v>0</v>
      </c>
      <c r="E60" s="48">
        <f>IF(E57=0,IF(F57=0,2,1),IF(F57=0,1,0))</f>
        <v>2</v>
      </c>
      <c r="F60" s="29">
        <f>IF(E57=0,IF(F57=0,0,1),IF(F57=0,1,2))</f>
        <v>0</v>
      </c>
      <c r="G60" s="48">
        <f>IF(G57=0,IF(H57=0,2,1),IF(H57=0,1,0))</f>
        <v>2</v>
      </c>
      <c r="H60" s="29">
        <f>IF(G57=0,IF(H57=0,0,1),IF(H57=0,1,2))</f>
        <v>0</v>
      </c>
      <c r="I60" s="48">
        <f>IF(I57=0,IF(J57=0,2,1),IF(J57=0,1,0))</f>
        <v>2</v>
      </c>
      <c r="J60" s="29">
        <f>IF(I57=0,IF(J57=0,0,1),IF(J57=0,1,2))</f>
        <v>0</v>
      </c>
      <c r="K60" s="48">
        <f>IF(K57=0,IF(L57=0,2,1),IF(L57=0,1,0))</f>
        <v>2</v>
      </c>
      <c r="L60" s="29">
        <f>IF(K57=0,IF(L57=0,0,1),IF(L57=0,1,2))</f>
        <v>0</v>
      </c>
      <c r="M60" s="48">
        <f>IF(M57=0,IF(N57=0,2,1),IF(N57=0,1,0))</f>
        <v>2</v>
      </c>
      <c r="N60" s="29">
        <f>IF(M57=0,IF(N57=0,0,1),IF(N57=0,1,2))</f>
        <v>0</v>
      </c>
      <c r="O60" s="200"/>
      <c r="Q60" s="197" t="str">
        <f>Q$6</f>
        <v>а) 6 выборок по 2 броска в выборке;</v>
      </c>
    </row>
    <row r="61" spans="1:17" ht="18.75" thickBot="1">
      <c r="A61" s="202" t="s">
        <v>62</v>
      </c>
      <c r="B61" s="30"/>
      <c r="C61" s="48">
        <f>C60/2</f>
        <v>1</v>
      </c>
      <c r="D61" s="29">
        <f t="shared" ref="D61:N61" si="4">D60/2</f>
        <v>0</v>
      </c>
      <c r="E61" s="25">
        <f t="shared" si="4"/>
        <v>1</v>
      </c>
      <c r="F61" s="30">
        <f t="shared" si="4"/>
        <v>0</v>
      </c>
      <c r="G61" s="48">
        <f t="shared" si="4"/>
        <v>1</v>
      </c>
      <c r="H61" s="29">
        <f t="shared" si="4"/>
        <v>0</v>
      </c>
      <c r="I61" s="25">
        <f t="shared" si="4"/>
        <v>1</v>
      </c>
      <c r="J61" s="30">
        <f t="shared" si="4"/>
        <v>0</v>
      </c>
      <c r="K61" s="48">
        <f t="shared" si="4"/>
        <v>1</v>
      </c>
      <c r="L61" s="29">
        <f t="shared" si="4"/>
        <v>0</v>
      </c>
      <c r="M61" s="25">
        <f t="shared" si="4"/>
        <v>1</v>
      </c>
      <c r="N61" s="28">
        <f t="shared" si="4"/>
        <v>0</v>
      </c>
      <c r="O61" s="200"/>
      <c r="Q61" s="197" t="str">
        <f>Q$7</f>
        <v>б) 3 выборки по 4 броска в выборке.</v>
      </c>
    </row>
    <row r="62" spans="1:17" ht="18.75" thickTop="1">
      <c r="A62" s="202" t="s">
        <v>75</v>
      </c>
      <c r="B62" s="30">
        <f>(C62+E62+G62+I62+K62+M62)/6</f>
        <v>0</v>
      </c>
      <c r="C62" s="48">
        <f>C59*C61+D59*D61</f>
        <v>0</v>
      </c>
      <c r="D62" s="29"/>
      <c r="E62" s="25">
        <f>E59*E61+F59*F61</f>
        <v>0</v>
      </c>
      <c r="F62" s="30"/>
      <c r="G62" s="48">
        <f>G59*G61+H59*H61</f>
        <v>0</v>
      </c>
      <c r="H62" s="29"/>
      <c r="I62" s="25">
        <f>I59*I61+J59*J61</f>
        <v>0</v>
      </c>
      <c r="J62" s="30"/>
      <c r="K62" s="48">
        <f>K59*K61+L59*L61</f>
        <v>0</v>
      </c>
      <c r="L62" s="29"/>
      <c r="M62" s="31">
        <f>M59*M61+N59*N61</f>
        <v>0</v>
      </c>
      <c r="N62" s="61" t="s">
        <v>77</v>
      </c>
      <c r="O62" s="203">
        <f>SUM(C57:N57)/12</f>
        <v>0</v>
      </c>
      <c r="Q62" s="197" t="str">
        <f>Q$8</f>
        <v>Составить эмпирические законы</v>
      </c>
    </row>
    <row r="63" spans="1:17" ht="18.75" thickBot="1">
      <c r="A63" s="202" t="s">
        <v>76</v>
      </c>
      <c r="B63" s="30">
        <f>(C63+E63+G63+I63+K63+M63)/6</f>
        <v>0</v>
      </c>
      <c r="C63" s="48">
        <f>SUMPRODUCT(C59:D59,C59:D59,C61:D61)-C62*C62</f>
        <v>0</v>
      </c>
      <c r="D63" s="29"/>
      <c r="E63" s="25">
        <f>SUMPRODUCT(E59:F59,E59:F59,E61:F61)-E62*E62</f>
        <v>0</v>
      </c>
      <c r="F63" s="30"/>
      <c r="G63" s="48">
        <f>SUMPRODUCT(G59:H59,G59:H59,G61:H61)-G62*G62</f>
        <v>0</v>
      </c>
      <c r="H63" s="29"/>
      <c r="I63" s="25">
        <f>SUMPRODUCT(I59:J59,I59:J59,I61:J61)-I62*I62</f>
        <v>0</v>
      </c>
      <c r="J63" s="30"/>
      <c r="K63" s="48">
        <f>SUMPRODUCT(K59:L59,K59:L59,K61:L61)-K62*K62</f>
        <v>0</v>
      </c>
      <c r="L63" s="29"/>
      <c r="M63" s="31">
        <f>SUMPRODUCT(M59:N59,M59:N59,M61:N61)-M62*M62</f>
        <v>0</v>
      </c>
      <c r="N63" s="62" t="s">
        <v>78</v>
      </c>
      <c r="O63" s="204">
        <f>(12/11)*SUMPRODUCT(C57:N57,C57:N57)/12-O62*O62</f>
        <v>0</v>
      </c>
      <c r="Q63" s="197" t="str">
        <f>Q$9</f>
        <v>распределения для а), б)</v>
      </c>
    </row>
    <row r="64" spans="1:17" ht="19.5" thickTop="1" thickBot="1">
      <c r="A64" s="205" t="s">
        <v>80</v>
      </c>
      <c r="B64" s="28">
        <f>(2/1)*B63</f>
        <v>0</v>
      </c>
      <c r="C64" s="56"/>
      <c r="D64" s="56"/>
      <c r="E64" s="56"/>
      <c r="F64" s="95" t="s">
        <v>74</v>
      </c>
      <c r="G64" s="58">
        <f>O63-B63</f>
        <v>0</v>
      </c>
      <c r="H64" s="56"/>
      <c r="I64" s="56"/>
      <c r="J64" s="56"/>
      <c r="K64" s="56"/>
      <c r="L64" s="95" t="s">
        <v>81</v>
      </c>
      <c r="M64" s="58">
        <f>O63-B64</f>
        <v>0</v>
      </c>
      <c r="N64" s="96"/>
      <c r="O64" s="200"/>
      <c r="Q64" s="197" t="str">
        <f>Q$10</f>
        <v>Сравнить с теоретическими.</v>
      </c>
    </row>
    <row r="65" spans="1:17" ht="19.5" thickTop="1" thickBot="1">
      <c r="A65" s="198" t="s">
        <v>68</v>
      </c>
      <c r="B65" s="107"/>
      <c r="C65" s="132">
        <v>1</v>
      </c>
      <c r="D65" s="132"/>
      <c r="E65" s="133">
        <v>2</v>
      </c>
      <c r="F65" s="134"/>
      <c r="G65" s="133">
        <v>3</v>
      </c>
      <c r="H65" s="134"/>
      <c r="I65" s="107"/>
      <c r="J65" s="122" t="s">
        <v>84</v>
      </c>
      <c r="K65" s="206"/>
      <c r="L65" s="107">
        <v>0</v>
      </c>
      <c r="M65" s="63">
        <v>1</v>
      </c>
      <c r="N65" s="104"/>
      <c r="O65" s="200"/>
      <c r="Q65" s="197" t="str">
        <f>Q$11</f>
        <v>Сравнить M[X] и D[X] с выборочными</v>
      </c>
    </row>
    <row r="66" spans="1:17" ht="18.75" thickBot="1">
      <c r="A66" s="201" t="s">
        <v>63</v>
      </c>
      <c r="B66" s="40"/>
      <c r="C66" s="45">
        <v>0</v>
      </c>
      <c r="D66" s="46">
        <v>1</v>
      </c>
      <c r="E66" s="42">
        <v>0</v>
      </c>
      <c r="F66" s="40">
        <v>1</v>
      </c>
      <c r="G66" s="45">
        <v>0</v>
      </c>
      <c r="H66" s="46">
        <v>1</v>
      </c>
      <c r="I66" s="42"/>
      <c r="J66" s="116" t="s">
        <v>85</v>
      </c>
      <c r="K66" s="207"/>
      <c r="L66" s="152">
        <f>IF(O57&lt;1,0,12-SUM(C57:N57))</f>
        <v>0</v>
      </c>
      <c r="M66" s="42">
        <f>IF(O57&lt;1,0,SUM(C57:N57))</f>
        <v>0</v>
      </c>
      <c r="N66" s="36"/>
      <c r="O66" s="200"/>
      <c r="Q66" s="197" t="str">
        <f>Q$12</f>
        <v>для  а), б)</v>
      </c>
    </row>
    <row r="67" spans="1:17" ht="19.5" thickTop="1" thickBot="1">
      <c r="A67" s="202" t="s">
        <v>64</v>
      </c>
      <c r="B67" s="30"/>
      <c r="C67" s="48">
        <f>4-SUM(C57:F57)</f>
        <v>4</v>
      </c>
      <c r="D67" s="29">
        <f>SUM(C57:F57)</f>
        <v>0</v>
      </c>
      <c r="E67" s="48">
        <f>4-SUM(G57:J57)</f>
        <v>4</v>
      </c>
      <c r="F67" s="29">
        <f>SUM(G57:J57)</f>
        <v>0</v>
      </c>
      <c r="G67" s="48">
        <f>4-SUM(K57:N57)</f>
        <v>4</v>
      </c>
      <c r="H67" s="29">
        <f>SUM(K57:N57)</f>
        <v>0</v>
      </c>
      <c r="I67" s="25"/>
      <c r="J67" s="118" t="s">
        <v>112</v>
      </c>
      <c r="K67" s="208"/>
      <c r="L67" s="153">
        <f>IF(O57&lt;1,0,L66/12)</f>
        <v>0</v>
      </c>
      <c r="M67" s="151">
        <f>IF(O57&lt;1,0,M66/12)</f>
        <v>0</v>
      </c>
      <c r="N67" s="22"/>
      <c r="O67" s="200"/>
      <c r="Q67" s="197" t="str">
        <f>Q$13</f>
        <v>Разбивается на</v>
      </c>
    </row>
    <row r="68" spans="1:17" ht="19.5" thickTop="1" thickBot="1">
      <c r="A68" s="202" t="s">
        <v>65</v>
      </c>
      <c r="B68" s="30"/>
      <c r="C68" s="48">
        <f t="shared" ref="C68:H68" si="5">C67/4</f>
        <v>1</v>
      </c>
      <c r="D68" s="29">
        <f t="shared" si="5"/>
        <v>0</v>
      </c>
      <c r="E68" s="25">
        <f t="shared" si="5"/>
        <v>1</v>
      </c>
      <c r="F68" s="30">
        <f t="shared" si="5"/>
        <v>0</v>
      </c>
      <c r="G68" s="48">
        <f t="shared" si="5"/>
        <v>1</v>
      </c>
      <c r="H68" s="29">
        <f t="shared" si="5"/>
        <v>0</v>
      </c>
      <c r="I68" s="25"/>
      <c r="J68" s="21"/>
      <c r="K68" s="21"/>
      <c r="L68" s="21"/>
      <c r="M68" s="22"/>
      <c r="N68" s="27"/>
      <c r="O68" s="200"/>
      <c r="Q68" s="197" t="str">
        <f>Q$14</f>
        <v>а) 6 серий по 2 броска;</v>
      </c>
    </row>
    <row r="69" spans="1:17" ht="18.75" thickTop="1">
      <c r="A69" s="202" t="s">
        <v>93</v>
      </c>
      <c r="B69" s="30">
        <f>(C69+E69+G69)/3</f>
        <v>0</v>
      </c>
      <c r="C69" s="48">
        <f>C66*C68+D66*D68</f>
        <v>0</v>
      </c>
      <c r="D69" s="29"/>
      <c r="E69" s="25">
        <f>E66*E68+F66*F68</f>
        <v>0</v>
      </c>
      <c r="F69" s="30"/>
      <c r="G69" s="48">
        <f>G66*G68+H66*H68</f>
        <v>0</v>
      </c>
      <c r="H69" s="29"/>
      <c r="I69" s="25"/>
      <c r="J69" s="21"/>
      <c r="K69" s="21"/>
      <c r="L69" s="21"/>
      <c r="M69" s="30"/>
      <c r="N69" s="61" t="s">
        <v>77</v>
      </c>
      <c r="O69" s="203">
        <f>SUM(C57:N57)/12</f>
        <v>0</v>
      </c>
      <c r="Q69" s="197" t="str">
        <f>Q$15</f>
        <v>б) 3 серии по 4 броска;</v>
      </c>
    </row>
    <row r="70" spans="1:17" ht="18.75" thickBot="1">
      <c r="A70" s="202" t="s">
        <v>94</v>
      </c>
      <c r="B70" s="30">
        <f>(C70+E70+G70)/3</f>
        <v>0</v>
      </c>
      <c r="C70" s="48">
        <f>SUMPRODUCT(C66:D66,C66:D66,C68:D68)-C69*C69</f>
        <v>0</v>
      </c>
      <c r="D70" s="29"/>
      <c r="E70" s="25">
        <f>SUMPRODUCT(E66:F66,E66:F66,E68:F68)-E69*E69</f>
        <v>0</v>
      </c>
      <c r="F70" s="30"/>
      <c r="G70" s="48">
        <f>SUMPRODUCT(G66:H66,G66:H66,G68:H68)-G69*G69</f>
        <v>0</v>
      </c>
      <c r="H70" s="29"/>
      <c r="I70" s="25"/>
      <c r="J70" s="21"/>
      <c r="K70" s="21"/>
      <c r="L70" s="21"/>
      <c r="M70" s="30"/>
      <c r="N70" s="62" t="s">
        <v>78</v>
      </c>
      <c r="O70" s="204">
        <f>(12/11)*SUMPRODUCT(C57:N57,C57:N57)/12-O62*O62</f>
        <v>0</v>
      </c>
      <c r="Q70" s="197">
        <f>Q$16</f>
        <v>0</v>
      </c>
    </row>
    <row r="71" spans="1:17" ht="18.75" thickTop="1">
      <c r="A71" s="202" t="s">
        <v>83</v>
      </c>
      <c r="B71" s="53">
        <f>(4/3)*B70</f>
        <v>0</v>
      </c>
      <c r="C71" s="53"/>
      <c r="D71" s="53"/>
      <c r="E71" s="53"/>
      <c r="F71" s="84" t="s">
        <v>79</v>
      </c>
      <c r="G71" s="55">
        <f>O70-B70</f>
        <v>0</v>
      </c>
      <c r="H71" s="53"/>
      <c r="I71" s="53"/>
      <c r="J71" s="53"/>
      <c r="K71" s="53"/>
      <c r="L71" s="84" t="s">
        <v>82</v>
      </c>
      <c r="M71" s="55">
        <f>O70-B71</f>
        <v>0</v>
      </c>
      <c r="N71" s="83"/>
      <c r="O71" s="200"/>
      <c r="Q71" s="209" t="str">
        <f>Q$17</f>
        <v>См. Образец</v>
      </c>
    </row>
    <row r="73" spans="1:17" ht="18.75">
      <c r="A73" s="187" t="str">
        <f>'Название и список группы'!A5</f>
        <v>Исмаили</v>
      </c>
      <c r="B73" s="187"/>
      <c r="C73" s="188" t="str">
        <f>'Название и список группы'!B5</f>
        <v>Исмаил</v>
      </c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</row>
    <row r="74" spans="1:17" ht="18.75" thickBot="1">
      <c r="A74" s="189" t="s">
        <v>50</v>
      </c>
      <c r="B74" s="190"/>
      <c r="C74" s="191">
        <v>1</v>
      </c>
      <c r="D74" s="165">
        <v>2</v>
      </c>
      <c r="E74" s="165">
        <v>3</v>
      </c>
      <c r="F74" s="165">
        <v>4</v>
      </c>
      <c r="G74" s="165">
        <v>5</v>
      </c>
      <c r="H74" s="165">
        <v>6</v>
      </c>
      <c r="I74" s="165">
        <v>7</v>
      </c>
      <c r="J74" s="165">
        <v>8</v>
      </c>
      <c r="K74" s="165">
        <v>9</v>
      </c>
      <c r="L74" s="165">
        <v>10</v>
      </c>
      <c r="M74" s="165">
        <v>11</v>
      </c>
      <c r="N74" s="165">
        <v>12</v>
      </c>
      <c r="O74" s="166" t="s">
        <v>1</v>
      </c>
      <c r="Q74" s="167" t="str">
        <f>Q$2</f>
        <v>Выполняется 12 бросков монеты</v>
      </c>
    </row>
    <row r="75" spans="1:17" ht="19.5" thickTop="1" thickBot="1">
      <c r="A75" s="192" t="s">
        <v>53</v>
      </c>
      <c r="B75" s="193"/>
      <c r="C75" s="194">
        <f>РезультатЭксперимента!C75</f>
        <v>0</v>
      </c>
      <c r="D75" s="194">
        <f>РезультатЭксперимента!D75</f>
        <v>0</v>
      </c>
      <c r="E75" s="194">
        <f>РезультатЭксперимента!E75</f>
        <v>0</v>
      </c>
      <c r="F75" s="194">
        <f>РезультатЭксперимента!F75</f>
        <v>0</v>
      </c>
      <c r="G75" s="194">
        <f>РезультатЭксперимента!G75</f>
        <v>0</v>
      </c>
      <c r="H75" s="194">
        <f>РезультатЭксперимента!H75</f>
        <v>0</v>
      </c>
      <c r="I75" s="194">
        <f>РезультатЭксперимента!I75</f>
        <v>0</v>
      </c>
      <c r="J75" s="194">
        <f>РезультатЭксперимента!J75</f>
        <v>0</v>
      </c>
      <c r="K75" s="194">
        <f>РезультатЭксперимента!K75</f>
        <v>0</v>
      </c>
      <c r="L75" s="194">
        <f>РезультатЭксперимента!L75</f>
        <v>0</v>
      </c>
      <c r="M75" s="194">
        <f>РезультатЭксперимента!M75</f>
        <v>0</v>
      </c>
      <c r="N75" s="195">
        <f>РезультатЭксперимента!N75</f>
        <v>0</v>
      </c>
      <c r="O75" s="196">
        <f>IF(SUM(C75:N75)&gt;0,1,10^(-5))</f>
        <v>1.0000000000000001E-5</v>
      </c>
      <c r="Q75" s="197" t="str">
        <f>Q$3</f>
        <v>Если выпадает орел, начисляется 1 балл,</v>
      </c>
    </row>
    <row r="76" spans="1:17" ht="19.5" thickTop="1" thickBot="1">
      <c r="A76" s="198" t="s">
        <v>67</v>
      </c>
      <c r="B76" s="199"/>
      <c r="C76" s="140">
        <v>1</v>
      </c>
      <c r="D76" s="140"/>
      <c r="E76" s="141">
        <v>2</v>
      </c>
      <c r="F76" s="142"/>
      <c r="G76" s="141">
        <v>3</v>
      </c>
      <c r="H76" s="142"/>
      <c r="I76" s="141">
        <v>4</v>
      </c>
      <c r="J76" s="142"/>
      <c r="K76" s="141">
        <v>5</v>
      </c>
      <c r="L76" s="142"/>
      <c r="M76" s="141">
        <v>6</v>
      </c>
      <c r="N76" s="142"/>
      <c r="O76" s="200"/>
      <c r="Q76" s="197" t="str">
        <f>Q$4</f>
        <v>если "решка", начисляется 0 баллов</v>
      </c>
    </row>
    <row r="77" spans="1:17">
      <c r="A77" s="201" t="s">
        <v>55</v>
      </c>
      <c r="B77" s="40"/>
      <c r="C77" s="45">
        <v>0</v>
      </c>
      <c r="D77" s="46">
        <v>1</v>
      </c>
      <c r="E77" s="42">
        <v>0</v>
      </c>
      <c r="F77" s="40">
        <v>1</v>
      </c>
      <c r="G77" s="45">
        <v>0</v>
      </c>
      <c r="H77" s="46">
        <v>1</v>
      </c>
      <c r="I77" s="42">
        <v>0</v>
      </c>
      <c r="J77" s="40">
        <v>1</v>
      </c>
      <c r="K77" s="45">
        <v>0</v>
      </c>
      <c r="L77" s="46">
        <v>1</v>
      </c>
      <c r="M77" s="42">
        <v>0</v>
      </c>
      <c r="N77" s="24">
        <v>1</v>
      </c>
      <c r="O77" s="200"/>
      <c r="Q77" s="197" t="str">
        <f>Q$5</f>
        <v>Разбивается на</v>
      </c>
    </row>
    <row r="78" spans="1:17">
      <c r="A78" s="202" t="s">
        <v>54</v>
      </c>
      <c r="B78" s="30"/>
      <c r="C78" s="48">
        <f>IF(C75=0,IF(D75=0,2,1),IF(D75=0,1,0))</f>
        <v>2</v>
      </c>
      <c r="D78" s="29">
        <f>IF(C75=0,IF(D75=0,0,1),IF(D75=0,1,2))</f>
        <v>0</v>
      </c>
      <c r="E78" s="48">
        <f>IF(E75=0,IF(F75=0,2,1),IF(F75=0,1,0))</f>
        <v>2</v>
      </c>
      <c r="F78" s="29">
        <f>IF(E75=0,IF(F75=0,0,1),IF(F75=0,1,2))</f>
        <v>0</v>
      </c>
      <c r="G78" s="48">
        <f>IF(G75=0,IF(H75=0,2,1),IF(H75=0,1,0))</f>
        <v>2</v>
      </c>
      <c r="H78" s="29">
        <f>IF(G75=0,IF(H75=0,0,1),IF(H75=0,1,2))</f>
        <v>0</v>
      </c>
      <c r="I78" s="48">
        <f>IF(I75=0,IF(J75=0,2,1),IF(J75=0,1,0))</f>
        <v>2</v>
      </c>
      <c r="J78" s="29">
        <f>IF(I75=0,IF(J75=0,0,1),IF(J75=0,1,2))</f>
        <v>0</v>
      </c>
      <c r="K78" s="48">
        <f>IF(K75=0,IF(L75=0,2,1),IF(L75=0,1,0))</f>
        <v>2</v>
      </c>
      <c r="L78" s="29">
        <f>IF(K75=0,IF(L75=0,0,1),IF(L75=0,1,2))</f>
        <v>0</v>
      </c>
      <c r="M78" s="48">
        <f>IF(M75=0,IF(N75=0,2,1),IF(N75=0,1,0))</f>
        <v>2</v>
      </c>
      <c r="N78" s="29">
        <f>IF(M75=0,IF(N75=0,0,1),IF(N75=0,1,2))</f>
        <v>0</v>
      </c>
      <c r="O78" s="200"/>
      <c r="Q78" s="197" t="str">
        <f>Q$6</f>
        <v>а) 6 выборок по 2 броска в выборке;</v>
      </c>
    </row>
    <row r="79" spans="1:17" ht="18.75" thickBot="1">
      <c r="A79" s="202" t="s">
        <v>62</v>
      </c>
      <c r="B79" s="30"/>
      <c r="C79" s="48">
        <f>C78/2</f>
        <v>1</v>
      </c>
      <c r="D79" s="29">
        <f t="shared" ref="D79:N79" si="6">D78/2</f>
        <v>0</v>
      </c>
      <c r="E79" s="25">
        <f t="shared" si="6"/>
        <v>1</v>
      </c>
      <c r="F79" s="30">
        <f t="shared" si="6"/>
        <v>0</v>
      </c>
      <c r="G79" s="48">
        <f t="shared" si="6"/>
        <v>1</v>
      </c>
      <c r="H79" s="29">
        <f t="shared" si="6"/>
        <v>0</v>
      </c>
      <c r="I79" s="25">
        <f t="shared" si="6"/>
        <v>1</v>
      </c>
      <c r="J79" s="30">
        <f t="shared" si="6"/>
        <v>0</v>
      </c>
      <c r="K79" s="48">
        <f t="shared" si="6"/>
        <v>1</v>
      </c>
      <c r="L79" s="29">
        <f t="shared" si="6"/>
        <v>0</v>
      </c>
      <c r="M79" s="25">
        <f t="shared" si="6"/>
        <v>1</v>
      </c>
      <c r="N79" s="28">
        <f t="shared" si="6"/>
        <v>0</v>
      </c>
      <c r="O79" s="200"/>
      <c r="Q79" s="197" t="str">
        <f>Q$7</f>
        <v>б) 3 выборки по 4 броска в выборке.</v>
      </c>
    </row>
    <row r="80" spans="1:17" ht="18.75" thickTop="1">
      <c r="A80" s="202" t="s">
        <v>75</v>
      </c>
      <c r="B80" s="30">
        <f>(C80+E80+G80+I80+K80+M80)/6</f>
        <v>0</v>
      </c>
      <c r="C80" s="48">
        <f>C77*C79+D77*D79</f>
        <v>0</v>
      </c>
      <c r="D80" s="29"/>
      <c r="E80" s="25">
        <f>E77*E79+F77*F79</f>
        <v>0</v>
      </c>
      <c r="F80" s="30"/>
      <c r="G80" s="48">
        <f>G77*G79+H77*H79</f>
        <v>0</v>
      </c>
      <c r="H80" s="29"/>
      <c r="I80" s="25">
        <f>I77*I79+J77*J79</f>
        <v>0</v>
      </c>
      <c r="J80" s="30"/>
      <c r="K80" s="48">
        <f>K77*K79+L77*L79</f>
        <v>0</v>
      </c>
      <c r="L80" s="29"/>
      <c r="M80" s="31">
        <f>M77*M79+N77*N79</f>
        <v>0</v>
      </c>
      <c r="N80" s="61" t="s">
        <v>77</v>
      </c>
      <c r="O80" s="203">
        <f>SUM(C75:N75)/12</f>
        <v>0</v>
      </c>
      <c r="Q80" s="197" t="str">
        <f>Q$8</f>
        <v>Составить эмпирические законы</v>
      </c>
    </row>
    <row r="81" spans="1:17" ht="18.75" thickBot="1">
      <c r="A81" s="202" t="s">
        <v>76</v>
      </c>
      <c r="B81" s="30">
        <f>(C81+E81+G81+I81+K81+M81)/6</f>
        <v>0</v>
      </c>
      <c r="C81" s="48">
        <f>SUMPRODUCT(C77:D77,C77:D77,C79:D79)-C80*C80</f>
        <v>0</v>
      </c>
      <c r="D81" s="29"/>
      <c r="E81" s="25">
        <f>SUMPRODUCT(E77:F77,E77:F77,E79:F79)-E80*E80</f>
        <v>0</v>
      </c>
      <c r="F81" s="30"/>
      <c r="G81" s="48">
        <f>SUMPRODUCT(G77:H77,G77:H77,G79:H79)-G80*G80</f>
        <v>0</v>
      </c>
      <c r="H81" s="29"/>
      <c r="I81" s="25">
        <f>SUMPRODUCT(I77:J77,I77:J77,I79:J79)-I80*I80</f>
        <v>0</v>
      </c>
      <c r="J81" s="30"/>
      <c r="K81" s="48">
        <f>SUMPRODUCT(K77:L77,K77:L77,K79:L79)-K80*K80</f>
        <v>0</v>
      </c>
      <c r="L81" s="29"/>
      <c r="M81" s="31">
        <f>SUMPRODUCT(M77:N77,M77:N77,M79:N79)-M80*M80</f>
        <v>0</v>
      </c>
      <c r="N81" s="62" t="s">
        <v>78</v>
      </c>
      <c r="O81" s="204">
        <f>(12/11)*SUMPRODUCT(C75:N75,C75:N75)/12-O80*O80</f>
        <v>0</v>
      </c>
      <c r="Q81" s="197" t="str">
        <f>Q$9</f>
        <v>распределения для а), б)</v>
      </c>
    </row>
    <row r="82" spans="1:17" ht="19.5" thickTop="1" thickBot="1">
      <c r="A82" s="205" t="s">
        <v>80</v>
      </c>
      <c r="B82" s="28">
        <f>(2/1)*B81</f>
        <v>0</v>
      </c>
      <c r="C82" s="56"/>
      <c r="D82" s="56"/>
      <c r="E82" s="56"/>
      <c r="F82" s="95" t="s">
        <v>74</v>
      </c>
      <c r="G82" s="58">
        <f>O81-B81</f>
        <v>0</v>
      </c>
      <c r="H82" s="56"/>
      <c r="I82" s="56"/>
      <c r="J82" s="56"/>
      <c r="K82" s="56"/>
      <c r="L82" s="95" t="s">
        <v>81</v>
      </c>
      <c r="M82" s="58">
        <f>O81-B82</f>
        <v>0</v>
      </c>
      <c r="N82" s="96"/>
      <c r="O82" s="200"/>
      <c r="Q82" s="197" t="str">
        <f>Q$10</f>
        <v>Сравнить с теоретическими.</v>
      </c>
    </row>
    <row r="83" spans="1:17" ht="19.5" thickTop="1" thickBot="1">
      <c r="A83" s="198" t="s">
        <v>68</v>
      </c>
      <c r="B83" s="107"/>
      <c r="C83" s="132">
        <v>1</v>
      </c>
      <c r="D83" s="132"/>
      <c r="E83" s="133">
        <v>2</v>
      </c>
      <c r="F83" s="134"/>
      <c r="G83" s="133">
        <v>3</v>
      </c>
      <c r="H83" s="134"/>
      <c r="I83" s="107"/>
      <c r="J83" s="122" t="s">
        <v>84</v>
      </c>
      <c r="K83" s="206"/>
      <c r="L83" s="107">
        <v>0</v>
      </c>
      <c r="M83" s="63">
        <v>1</v>
      </c>
      <c r="N83" s="104"/>
      <c r="O83" s="200"/>
      <c r="Q83" s="197" t="str">
        <f>Q$11</f>
        <v>Сравнить M[X] и D[X] с выборочными</v>
      </c>
    </row>
    <row r="84" spans="1:17" ht="18.75" thickBot="1">
      <c r="A84" s="201" t="s">
        <v>63</v>
      </c>
      <c r="B84" s="40"/>
      <c r="C84" s="45">
        <v>0</v>
      </c>
      <c r="D84" s="46">
        <v>1</v>
      </c>
      <c r="E84" s="42">
        <v>0</v>
      </c>
      <c r="F84" s="40">
        <v>1</v>
      </c>
      <c r="G84" s="45">
        <v>0</v>
      </c>
      <c r="H84" s="46">
        <v>1</v>
      </c>
      <c r="I84" s="42"/>
      <c r="J84" s="116" t="s">
        <v>85</v>
      </c>
      <c r="K84" s="207"/>
      <c r="L84" s="152">
        <f>IF(O75&lt;1,0,12-SUM(C75:N75))</f>
        <v>0</v>
      </c>
      <c r="M84" s="42">
        <f>IF(O75&lt;1,0,SUM(C75:N75))</f>
        <v>0</v>
      </c>
      <c r="N84" s="36"/>
      <c r="O84" s="200"/>
      <c r="Q84" s="197" t="str">
        <f>Q$12</f>
        <v>для  а), б)</v>
      </c>
    </row>
    <row r="85" spans="1:17" ht="19.5" thickTop="1" thickBot="1">
      <c r="A85" s="202" t="s">
        <v>64</v>
      </c>
      <c r="B85" s="30"/>
      <c r="C85" s="48">
        <f>4-SUM(C75:F75)</f>
        <v>4</v>
      </c>
      <c r="D85" s="29">
        <f>SUM(C75:F75)</f>
        <v>0</v>
      </c>
      <c r="E85" s="48">
        <f>4-SUM(G75:J75)</f>
        <v>4</v>
      </c>
      <c r="F85" s="29">
        <f>SUM(G75:J75)</f>
        <v>0</v>
      </c>
      <c r="G85" s="48">
        <f>4-SUM(K75:N75)</f>
        <v>4</v>
      </c>
      <c r="H85" s="29">
        <f>SUM(K75:N75)</f>
        <v>0</v>
      </c>
      <c r="I85" s="25"/>
      <c r="J85" s="118" t="s">
        <v>112</v>
      </c>
      <c r="K85" s="208"/>
      <c r="L85" s="153">
        <f>IF(O75&lt;1,0,L84/12)</f>
        <v>0</v>
      </c>
      <c r="M85" s="151">
        <f>IF(O75&lt;1,0,M84/12)</f>
        <v>0</v>
      </c>
      <c r="N85" s="22"/>
      <c r="O85" s="200"/>
      <c r="Q85" s="197" t="str">
        <f>Q$13</f>
        <v>Разбивается на</v>
      </c>
    </row>
    <row r="86" spans="1:17" ht="19.5" thickTop="1" thickBot="1">
      <c r="A86" s="202" t="s">
        <v>65</v>
      </c>
      <c r="B86" s="30"/>
      <c r="C86" s="48">
        <f t="shared" ref="C86:H86" si="7">C85/4</f>
        <v>1</v>
      </c>
      <c r="D86" s="29">
        <f t="shared" si="7"/>
        <v>0</v>
      </c>
      <c r="E86" s="25">
        <f t="shared" si="7"/>
        <v>1</v>
      </c>
      <c r="F86" s="30">
        <f t="shared" si="7"/>
        <v>0</v>
      </c>
      <c r="G86" s="48">
        <f t="shared" si="7"/>
        <v>1</v>
      </c>
      <c r="H86" s="29">
        <f t="shared" si="7"/>
        <v>0</v>
      </c>
      <c r="I86" s="25"/>
      <c r="J86" s="21"/>
      <c r="K86" s="21"/>
      <c r="L86" s="21"/>
      <c r="M86" s="22"/>
      <c r="N86" s="27"/>
      <c r="O86" s="200"/>
      <c r="Q86" s="197" t="str">
        <f>Q$14</f>
        <v>а) 6 серий по 2 броска;</v>
      </c>
    </row>
    <row r="87" spans="1:17" ht="18.75" thickTop="1">
      <c r="A87" s="202" t="s">
        <v>93</v>
      </c>
      <c r="B87" s="30">
        <f>(C87+E87+G87)/3</f>
        <v>0</v>
      </c>
      <c r="C87" s="48">
        <f>C84*C86+D84*D86</f>
        <v>0</v>
      </c>
      <c r="D87" s="29"/>
      <c r="E87" s="25">
        <f>E84*E86+F84*F86</f>
        <v>0</v>
      </c>
      <c r="F87" s="30"/>
      <c r="G87" s="48">
        <f>G84*G86+H84*H86</f>
        <v>0</v>
      </c>
      <c r="H87" s="29"/>
      <c r="I87" s="25"/>
      <c r="J87" s="21"/>
      <c r="K87" s="21"/>
      <c r="L87" s="21"/>
      <c r="M87" s="30"/>
      <c r="N87" s="61" t="s">
        <v>77</v>
      </c>
      <c r="O87" s="203">
        <f>SUM(C75:N75)/12</f>
        <v>0</v>
      </c>
      <c r="Q87" s="197" t="str">
        <f>Q$15</f>
        <v>б) 3 серии по 4 броска;</v>
      </c>
    </row>
    <row r="88" spans="1:17" ht="18.75" thickBot="1">
      <c r="A88" s="202" t="s">
        <v>94</v>
      </c>
      <c r="B88" s="30">
        <f>(C88+E88+G88)/3</f>
        <v>0</v>
      </c>
      <c r="C88" s="48">
        <f>SUMPRODUCT(C84:D84,C84:D84,C86:D86)-C87*C87</f>
        <v>0</v>
      </c>
      <c r="D88" s="29"/>
      <c r="E88" s="25">
        <f>SUMPRODUCT(E84:F84,E84:F84,E86:F86)-E87*E87</f>
        <v>0</v>
      </c>
      <c r="F88" s="30"/>
      <c r="G88" s="48">
        <f>SUMPRODUCT(G84:H84,G84:H84,G86:H86)-G87*G87</f>
        <v>0</v>
      </c>
      <c r="H88" s="29"/>
      <c r="I88" s="25"/>
      <c r="J88" s="21"/>
      <c r="K88" s="21"/>
      <c r="L88" s="21"/>
      <c r="M88" s="30"/>
      <c r="N88" s="62" t="s">
        <v>78</v>
      </c>
      <c r="O88" s="204">
        <f>(12/11)*SUMPRODUCT(C75:N75,C75:N75)/12-O80*O80</f>
        <v>0</v>
      </c>
      <c r="Q88" s="197">
        <f>Q$16</f>
        <v>0</v>
      </c>
    </row>
    <row r="89" spans="1:17" ht="18.75" thickTop="1">
      <c r="A89" s="202" t="s">
        <v>83</v>
      </c>
      <c r="B89" s="53">
        <f>(4/3)*B88</f>
        <v>0</v>
      </c>
      <c r="C89" s="53"/>
      <c r="D89" s="53"/>
      <c r="E89" s="53"/>
      <c r="F89" s="84" t="s">
        <v>79</v>
      </c>
      <c r="G89" s="55">
        <f>O88-B88</f>
        <v>0</v>
      </c>
      <c r="H89" s="53"/>
      <c r="I89" s="53"/>
      <c r="J89" s="53"/>
      <c r="K89" s="53"/>
      <c r="L89" s="84" t="s">
        <v>82</v>
      </c>
      <c r="M89" s="55">
        <f>O88-B89</f>
        <v>0</v>
      </c>
      <c r="N89" s="83"/>
      <c r="O89" s="200"/>
      <c r="Q89" s="209" t="str">
        <f>Q$17</f>
        <v>См. Образец</v>
      </c>
    </row>
    <row r="91" spans="1:17" ht="18.75">
      <c r="A91" s="187" t="str">
        <f>'Название и список группы'!A6</f>
        <v>Камалов</v>
      </c>
      <c r="B91" s="187"/>
      <c r="C91" s="188" t="str">
        <f>'Название и список группы'!B6</f>
        <v>Владислав Валерьевич</v>
      </c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</row>
    <row r="92" spans="1:17" ht="18.75" thickBot="1">
      <c r="A92" s="189" t="s">
        <v>50</v>
      </c>
      <c r="B92" s="190"/>
      <c r="C92" s="191">
        <v>1</v>
      </c>
      <c r="D92" s="165">
        <v>2</v>
      </c>
      <c r="E92" s="165">
        <v>3</v>
      </c>
      <c r="F92" s="165">
        <v>4</v>
      </c>
      <c r="G92" s="165">
        <v>5</v>
      </c>
      <c r="H92" s="165">
        <v>6</v>
      </c>
      <c r="I92" s="165">
        <v>7</v>
      </c>
      <c r="J92" s="165">
        <v>8</v>
      </c>
      <c r="K92" s="165">
        <v>9</v>
      </c>
      <c r="L92" s="165">
        <v>10</v>
      </c>
      <c r="M92" s="165">
        <v>11</v>
      </c>
      <c r="N92" s="165">
        <v>12</v>
      </c>
      <c r="O92" s="166" t="s">
        <v>1</v>
      </c>
      <c r="Q92" s="167" t="str">
        <f>Q$2</f>
        <v>Выполняется 12 бросков монеты</v>
      </c>
    </row>
    <row r="93" spans="1:17" ht="19.5" thickTop="1" thickBot="1">
      <c r="A93" s="192" t="s">
        <v>53</v>
      </c>
      <c r="B93" s="193"/>
      <c r="C93" s="194">
        <f>РезультатЭксперимента!C93</f>
        <v>0</v>
      </c>
      <c r="D93" s="194">
        <f>РезультатЭксперимента!D93</f>
        <v>0</v>
      </c>
      <c r="E93" s="194">
        <f>РезультатЭксперимента!E93</f>
        <v>0</v>
      </c>
      <c r="F93" s="194">
        <f>РезультатЭксперимента!F93</f>
        <v>0</v>
      </c>
      <c r="G93" s="194">
        <f>РезультатЭксперимента!G93</f>
        <v>0</v>
      </c>
      <c r="H93" s="194">
        <f>РезультатЭксперимента!H93</f>
        <v>0</v>
      </c>
      <c r="I93" s="194">
        <f>РезультатЭксперимента!I93</f>
        <v>0</v>
      </c>
      <c r="J93" s="194">
        <f>РезультатЭксперимента!J93</f>
        <v>0</v>
      </c>
      <c r="K93" s="194">
        <f>РезультатЭксперимента!K93</f>
        <v>0</v>
      </c>
      <c r="L93" s="194">
        <f>РезультатЭксперимента!L93</f>
        <v>0</v>
      </c>
      <c r="M93" s="194">
        <f>РезультатЭксперимента!M93</f>
        <v>0</v>
      </c>
      <c r="N93" s="195">
        <f>РезультатЭксперимента!N93</f>
        <v>0</v>
      </c>
      <c r="O93" s="196">
        <f>IF(SUM(C93:N93)&gt;0,1,10^(-5))</f>
        <v>1.0000000000000001E-5</v>
      </c>
      <c r="Q93" s="197" t="str">
        <f>Q$3</f>
        <v>Если выпадает орел, начисляется 1 балл,</v>
      </c>
    </row>
    <row r="94" spans="1:17" ht="19.5" thickTop="1" thickBot="1">
      <c r="A94" s="198" t="s">
        <v>67</v>
      </c>
      <c r="B94" s="199"/>
      <c r="C94" s="140">
        <v>1</v>
      </c>
      <c r="D94" s="140"/>
      <c r="E94" s="141">
        <v>2</v>
      </c>
      <c r="F94" s="142"/>
      <c r="G94" s="141">
        <v>3</v>
      </c>
      <c r="H94" s="142"/>
      <c r="I94" s="141">
        <v>4</v>
      </c>
      <c r="J94" s="142"/>
      <c r="K94" s="141">
        <v>5</v>
      </c>
      <c r="L94" s="142"/>
      <c r="M94" s="141">
        <v>6</v>
      </c>
      <c r="N94" s="142"/>
      <c r="O94" s="200"/>
      <c r="Q94" s="197" t="str">
        <f>Q$4</f>
        <v>если "решка", начисляется 0 баллов</v>
      </c>
    </row>
    <row r="95" spans="1:17">
      <c r="A95" s="201" t="s">
        <v>55</v>
      </c>
      <c r="B95" s="40"/>
      <c r="C95" s="45">
        <v>0</v>
      </c>
      <c r="D95" s="46">
        <v>1</v>
      </c>
      <c r="E95" s="42">
        <v>0</v>
      </c>
      <c r="F95" s="40">
        <v>1</v>
      </c>
      <c r="G95" s="45">
        <v>0</v>
      </c>
      <c r="H95" s="46">
        <v>1</v>
      </c>
      <c r="I95" s="42">
        <v>0</v>
      </c>
      <c r="J95" s="40">
        <v>1</v>
      </c>
      <c r="K95" s="45">
        <v>0</v>
      </c>
      <c r="L95" s="46">
        <v>1</v>
      </c>
      <c r="M95" s="42">
        <v>0</v>
      </c>
      <c r="N95" s="24">
        <v>1</v>
      </c>
      <c r="O95" s="200"/>
      <c r="Q95" s="197" t="str">
        <f>Q$5</f>
        <v>Разбивается на</v>
      </c>
    </row>
    <row r="96" spans="1:17">
      <c r="A96" s="202" t="s">
        <v>54</v>
      </c>
      <c r="B96" s="30"/>
      <c r="C96" s="48">
        <f>IF(C93=0,IF(D93=0,2,1),IF(D93=0,1,0))</f>
        <v>2</v>
      </c>
      <c r="D96" s="29">
        <f>IF(C93=0,IF(D93=0,0,1),IF(D93=0,1,2))</f>
        <v>0</v>
      </c>
      <c r="E96" s="48">
        <f>IF(E93=0,IF(F93=0,2,1),IF(F93=0,1,0))</f>
        <v>2</v>
      </c>
      <c r="F96" s="29">
        <f>IF(E93=0,IF(F93=0,0,1),IF(F93=0,1,2))</f>
        <v>0</v>
      </c>
      <c r="G96" s="48">
        <f>IF(G93=0,IF(H93=0,2,1),IF(H93=0,1,0))</f>
        <v>2</v>
      </c>
      <c r="H96" s="29">
        <f>IF(G93=0,IF(H93=0,0,1),IF(H93=0,1,2))</f>
        <v>0</v>
      </c>
      <c r="I96" s="48">
        <f>IF(I93=0,IF(J93=0,2,1),IF(J93=0,1,0))</f>
        <v>2</v>
      </c>
      <c r="J96" s="29">
        <f>IF(I93=0,IF(J93=0,0,1),IF(J93=0,1,2))</f>
        <v>0</v>
      </c>
      <c r="K96" s="48">
        <f>IF(K93=0,IF(L93=0,2,1),IF(L93=0,1,0))</f>
        <v>2</v>
      </c>
      <c r="L96" s="29">
        <f>IF(K93=0,IF(L93=0,0,1),IF(L93=0,1,2))</f>
        <v>0</v>
      </c>
      <c r="M96" s="48">
        <f>IF(M93=0,IF(N93=0,2,1),IF(N93=0,1,0))</f>
        <v>2</v>
      </c>
      <c r="N96" s="29">
        <f>IF(M93=0,IF(N93=0,0,1),IF(N93=0,1,2))</f>
        <v>0</v>
      </c>
      <c r="O96" s="200"/>
      <c r="Q96" s="197" t="str">
        <f>Q$6</f>
        <v>а) 6 выборок по 2 броска в выборке;</v>
      </c>
    </row>
    <row r="97" spans="1:17" ht="18.75" thickBot="1">
      <c r="A97" s="202" t="s">
        <v>62</v>
      </c>
      <c r="B97" s="30"/>
      <c r="C97" s="48">
        <f>C96/2</f>
        <v>1</v>
      </c>
      <c r="D97" s="29">
        <f t="shared" ref="D97:N97" si="8">D96/2</f>
        <v>0</v>
      </c>
      <c r="E97" s="25">
        <f t="shared" si="8"/>
        <v>1</v>
      </c>
      <c r="F97" s="30">
        <f t="shared" si="8"/>
        <v>0</v>
      </c>
      <c r="G97" s="48">
        <f t="shared" si="8"/>
        <v>1</v>
      </c>
      <c r="H97" s="29">
        <f t="shared" si="8"/>
        <v>0</v>
      </c>
      <c r="I97" s="25">
        <f t="shared" si="8"/>
        <v>1</v>
      </c>
      <c r="J97" s="30">
        <f t="shared" si="8"/>
        <v>0</v>
      </c>
      <c r="K97" s="48">
        <f t="shared" si="8"/>
        <v>1</v>
      </c>
      <c r="L97" s="29">
        <f t="shared" si="8"/>
        <v>0</v>
      </c>
      <c r="M97" s="25">
        <f t="shared" si="8"/>
        <v>1</v>
      </c>
      <c r="N97" s="28">
        <f t="shared" si="8"/>
        <v>0</v>
      </c>
      <c r="O97" s="200"/>
      <c r="Q97" s="197" t="str">
        <f>Q$7</f>
        <v>б) 3 выборки по 4 броска в выборке.</v>
      </c>
    </row>
    <row r="98" spans="1:17" ht="18.75" thickTop="1">
      <c r="A98" s="202" t="s">
        <v>75</v>
      </c>
      <c r="B98" s="30">
        <f>(C98+E98+G98+I98+K98+M98)/6</f>
        <v>0</v>
      </c>
      <c r="C98" s="48">
        <f>C95*C97+D95*D97</f>
        <v>0</v>
      </c>
      <c r="D98" s="29"/>
      <c r="E98" s="25">
        <f>E95*E97+F95*F97</f>
        <v>0</v>
      </c>
      <c r="F98" s="30"/>
      <c r="G98" s="48">
        <f>G95*G97+H95*H97</f>
        <v>0</v>
      </c>
      <c r="H98" s="29"/>
      <c r="I98" s="25">
        <f>I95*I97+J95*J97</f>
        <v>0</v>
      </c>
      <c r="J98" s="30"/>
      <c r="K98" s="48">
        <f>K95*K97+L95*L97</f>
        <v>0</v>
      </c>
      <c r="L98" s="29"/>
      <c r="M98" s="31">
        <f>M95*M97+N95*N97</f>
        <v>0</v>
      </c>
      <c r="N98" s="61" t="s">
        <v>77</v>
      </c>
      <c r="O98" s="203">
        <f>SUM(C93:N93)/12</f>
        <v>0</v>
      </c>
      <c r="Q98" s="197" t="str">
        <f>Q$8</f>
        <v>Составить эмпирические законы</v>
      </c>
    </row>
    <row r="99" spans="1:17" ht="18.75" thickBot="1">
      <c r="A99" s="202" t="s">
        <v>76</v>
      </c>
      <c r="B99" s="30">
        <f>(C99+E99+G99+I99+K99+M99)/6</f>
        <v>0</v>
      </c>
      <c r="C99" s="48">
        <f>SUMPRODUCT(C95:D95,C95:D95,C97:D97)-C98*C98</f>
        <v>0</v>
      </c>
      <c r="D99" s="29"/>
      <c r="E99" s="25">
        <f>SUMPRODUCT(E95:F95,E95:F95,E97:F97)-E98*E98</f>
        <v>0</v>
      </c>
      <c r="F99" s="30"/>
      <c r="G99" s="48">
        <f>SUMPRODUCT(G95:H95,G95:H95,G97:H97)-G98*G98</f>
        <v>0</v>
      </c>
      <c r="H99" s="29"/>
      <c r="I99" s="25">
        <f>SUMPRODUCT(I95:J95,I95:J95,I97:J97)-I98*I98</f>
        <v>0</v>
      </c>
      <c r="J99" s="30"/>
      <c r="K99" s="48">
        <f>SUMPRODUCT(K95:L95,K95:L95,K97:L97)-K98*K98</f>
        <v>0</v>
      </c>
      <c r="L99" s="29"/>
      <c r="M99" s="31">
        <f>SUMPRODUCT(M95:N95,M95:N95,M97:N97)-M98*M98</f>
        <v>0</v>
      </c>
      <c r="N99" s="62" t="s">
        <v>78</v>
      </c>
      <c r="O99" s="204">
        <f>(12/11)*SUMPRODUCT(C93:N93,C93:N93)/12-O98*O98</f>
        <v>0</v>
      </c>
      <c r="Q99" s="197" t="str">
        <f>Q$9</f>
        <v>распределения для а), б)</v>
      </c>
    </row>
    <row r="100" spans="1:17" ht="19.5" thickTop="1" thickBot="1">
      <c r="A100" s="205" t="s">
        <v>80</v>
      </c>
      <c r="B100" s="28">
        <f>(2/1)*B99</f>
        <v>0</v>
      </c>
      <c r="C100" s="56"/>
      <c r="D100" s="56"/>
      <c r="E100" s="56"/>
      <c r="F100" s="95" t="s">
        <v>74</v>
      </c>
      <c r="G100" s="58">
        <f>O99-B99</f>
        <v>0</v>
      </c>
      <c r="H100" s="56"/>
      <c r="I100" s="56"/>
      <c r="J100" s="56"/>
      <c r="K100" s="56"/>
      <c r="L100" s="95" t="s">
        <v>81</v>
      </c>
      <c r="M100" s="58">
        <f>O99-B100</f>
        <v>0</v>
      </c>
      <c r="N100" s="96"/>
      <c r="O100" s="200"/>
      <c r="Q100" s="197" t="str">
        <f>Q$10</f>
        <v>Сравнить с теоретическими.</v>
      </c>
    </row>
    <row r="101" spans="1:17" ht="19.5" thickTop="1" thickBot="1">
      <c r="A101" s="198" t="s">
        <v>68</v>
      </c>
      <c r="B101" s="107"/>
      <c r="C101" s="132">
        <v>1</v>
      </c>
      <c r="D101" s="132"/>
      <c r="E101" s="133">
        <v>2</v>
      </c>
      <c r="F101" s="134"/>
      <c r="G101" s="133">
        <v>3</v>
      </c>
      <c r="H101" s="134"/>
      <c r="I101" s="107"/>
      <c r="J101" s="122" t="s">
        <v>84</v>
      </c>
      <c r="K101" s="206"/>
      <c r="L101" s="107">
        <v>0</v>
      </c>
      <c r="M101" s="63">
        <v>1</v>
      </c>
      <c r="N101" s="104"/>
      <c r="O101" s="200"/>
      <c r="Q101" s="197" t="str">
        <f>Q$11</f>
        <v>Сравнить M[X] и D[X] с выборочными</v>
      </c>
    </row>
    <row r="102" spans="1:17" ht="18.75" thickBot="1">
      <c r="A102" s="201" t="s">
        <v>63</v>
      </c>
      <c r="B102" s="40"/>
      <c r="C102" s="45">
        <v>0</v>
      </c>
      <c r="D102" s="46">
        <v>1</v>
      </c>
      <c r="E102" s="42">
        <v>0</v>
      </c>
      <c r="F102" s="40">
        <v>1</v>
      </c>
      <c r="G102" s="45">
        <v>0</v>
      </c>
      <c r="H102" s="46">
        <v>1</v>
      </c>
      <c r="I102" s="42"/>
      <c r="J102" s="116" t="s">
        <v>85</v>
      </c>
      <c r="K102" s="207"/>
      <c r="L102" s="152">
        <f>IF(O93&lt;1,0,12-SUM(C93:N93))</f>
        <v>0</v>
      </c>
      <c r="M102" s="42">
        <f>IF(O93&lt;1,0,SUM(C93:N93))</f>
        <v>0</v>
      </c>
      <c r="N102" s="36"/>
      <c r="O102" s="200"/>
      <c r="Q102" s="197" t="str">
        <f>Q$12</f>
        <v>для  а), б)</v>
      </c>
    </row>
    <row r="103" spans="1:17" ht="19.5" thickTop="1" thickBot="1">
      <c r="A103" s="202" t="s">
        <v>64</v>
      </c>
      <c r="B103" s="30"/>
      <c r="C103" s="48">
        <f>4-SUM(C93:F93)</f>
        <v>4</v>
      </c>
      <c r="D103" s="29">
        <f>SUM(C93:F93)</f>
        <v>0</v>
      </c>
      <c r="E103" s="48">
        <f>4-SUM(G93:J93)</f>
        <v>4</v>
      </c>
      <c r="F103" s="29">
        <f>SUM(G93:J93)</f>
        <v>0</v>
      </c>
      <c r="G103" s="48">
        <f>4-SUM(K93:N93)</f>
        <v>4</v>
      </c>
      <c r="H103" s="29">
        <f>SUM(K93:N93)</f>
        <v>0</v>
      </c>
      <c r="I103" s="25"/>
      <c r="J103" s="118" t="s">
        <v>112</v>
      </c>
      <c r="K103" s="208"/>
      <c r="L103" s="153">
        <f>IF(O93&lt;1,0,L102/12)</f>
        <v>0</v>
      </c>
      <c r="M103" s="151">
        <f>IF(O93&lt;1,0,M102/12)</f>
        <v>0</v>
      </c>
      <c r="N103" s="22"/>
      <c r="O103" s="200"/>
      <c r="Q103" s="197" t="str">
        <f>Q$13</f>
        <v>Разбивается на</v>
      </c>
    </row>
    <row r="104" spans="1:17" ht="19.5" thickTop="1" thickBot="1">
      <c r="A104" s="202" t="s">
        <v>65</v>
      </c>
      <c r="B104" s="30"/>
      <c r="C104" s="48">
        <f t="shared" ref="C104:H104" si="9">C103/4</f>
        <v>1</v>
      </c>
      <c r="D104" s="29">
        <f t="shared" si="9"/>
        <v>0</v>
      </c>
      <c r="E104" s="25">
        <f t="shared" si="9"/>
        <v>1</v>
      </c>
      <c r="F104" s="30">
        <f t="shared" si="9"/>
        <v>0</v>
      </c>
      <c r="G104" s="48">
        <f t="shared" si="9"/>
        <v>1</v>
      </c>
      <c r="H104" s="29">
        <f t="shared" si="9"/>
        <v>0</v>
      </c>
      <c r="I104" s="25"/>
      <c r="J104" s="21"/>
      <c r="K104" s="21"/>
      <c r="L104" s="21"/>
      <c r="M104" s="22"/>
      <c r="N104" s="27"/>
      <c r="O104" s="200"/>
      <c r="Q104" s="197" t="str">
        <f>Q$14</f>
        <v>а) 6 серий по 2 броска;</v>
      </c>
    </row>
    <row r="105" spans="1:17" ht="18.75" thickTop="1">
      <c r="A105" s="202" t="s">
        <v>93</v>
      </c>
      <c r="B105" s="30">
        <f>(C105+E105+G105)/3</f>
        <v>0</v>
      </c>
      <c r="C105" s="48">
        <f>C102*C104+D102*D104</f>
        <v>0</v>
      </c>
      <c r="D105" s="29"/>
      <c r="E105" s="25">
        <f>E102*E104+F102*F104</f>
        <v>0</v>
      </c>
      <c r="F105" s="30"/>
      <c r="G105" s="48">
        <f>G102*G104+H102*H104</f>
        <v>0</v>
      </c>
      <c r="H105" s="29"/>
      <c r="I105" s="25"/>
      <c r="J105" s="21"/>
      <c r="K105" s="21"/>
      <c r="L105" s="21"/>
      <c r="M105" s="30"/>
      <c r="N105" s="61" t="s">
        <v>77</v>
      </c>
      <c r="O105" s="203">
        <f>SUM(C93:N93)/12</f>
        <v>0</v>
      </c>
      <c r="Q105" s="197" t="str">
        <f>Q$15</f>
        <v>б) 3 серии по 4 броска;</v>
      </c>
    </row>
    <row r="106" spans="1:17" ht="18.75" thickBot="1">
      <c r="A106" s="202" t="s">
        <v>94</v>
      </c>
      <c r="B106" s="30">
        <f>(C106+E106+G106)/3</f>
        <v>0</v>
      </c>
      <c r="C106" s="48">
        <f>SUMPRODUCT(C102:D102,C102:D102,C104:D104)-C105*C105</f>
        <v>0</v>
      </c>
      <c r="D106" s="29"/>
      <c r="E106" s="25">
        <f>SUMPRODUCT(E102:F102,E102:F102,E104:F104)-E105*E105</f>
        <v>0</v>
      </c>
      <c r="F106" s="30"/>
      <c r="G106" s="48">
        <f>SUMPRODUCT(G102:H102,G102:H102,G104:H104)-G105*G105</f>
        <v>0</v>
      </c>
      <c r="H106" s="29"/>
      <c r="I106" s="25"/>
      <c r="J106" s="21"/>
      <c r="K106" s="21"/>
      <c r="L106" s="21"/>
      <c r="M106" s="30"/>
      <c r="N106" s="62" t="s">
        <v>78</v>
      </c>
      <c r="O106" s="204">
        <f>(12/11)*SUMPRODUCT(C93:N93,C93:N93)/12-O98*O98</f>
        <v>0</v>
      </c>
      <c r="Q106" s="197">
        <f>Q$16</f>
        <v>0</v>
      </c>
    </row>
    <row r="107" spans="1:17" ht="18.75" thickTop="1">
      <c r="A107" s="202" t="s">
        <v>83</v>
      </c>
      <c r="B107" s="53">
        <f>(4/3)*B106</f>
        <v>0</v>
      </c>
      <c r="C107" s="53"/>
      <c r="D107" s="53"/>
      <c r="E107" s="53"/>
      <c r="F107" s="84" t="s">
        <v>79</v>
      </c>
      <c r="G107" s="55">
        <f>O106-B106</f>
        <v>0</v>
      </c>
      <c r="H107" s="53"/>
      <c r="I107" s="53"/>
      <c r="J107" s="53"/>
      <c r="K107" s="53"/>
      <c r="L107" s="84" t="s">
        <v>82</v>
      </c>
      <c r="M107" s="55">
        <f>O106-B107</f>
        <v>0</v>
      </c>
      <c r="N107" s="83"/>
      <c r="O107" s="200"/>
      <c r="Q107" s="209" t="str">
        <f>Q$17</f>
        <v>См. Образец</v>
      </c>
    </row>
    <row r="109" spans="1:17" ht="18.75">
      <c r="A109" s="187" t="str">
        <f>'Название и список группы'!A7</f>
        <v>Касымов</v>
      </c>
      <c r="B109" s="187"/>
      <c r="C109" s="188" t="str">
        <f>'Название и список группы'!B7</f>
        <v>Мухаммад Анварджонович</v>
      </c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</row>
    <row r="110" spans="1:17" ht="18.75" thickBot="1">
      <c r="A110" s="189" t="s">
        <v>50</v>
      </c>
      <c r="B110" s="190"/>
      <c r="C110" s="191">
        <v>1</v>
      </c>
      <c r="D110" s="165">
        <v>2</v>
      </c>
      <c r="E110" s="165">
        <v>3</v>
      </c>
      <c r="F110" s="165">
        <v>4</v>
      </c>
      <c r="G110" s="165">
        <v>5</v>
      </c>
      <c r="H110" s="165">
        <v>6</v>
      </c>
      <c r="I110" s="165">
        <v>7</v>
      </c>
      <c r="J110" s="165">
        <v>8</v>
      </c>
      <c r="K110" s="165">
        <v>9</v>
      </c>
      <c r="L110" s="165">
        <v>10</v>
      </c>
      <c r="M110" s="165">
        <v>11</v>
      </c>
      <c r="N110" s="165">
        <v>12</v>
      </c>
      <c r="O110" s="166" t="s">
        <v>1</v>
      </c>
      <c r="Q110" s="167" t="str">
        <f>Q$2</f>
        <v>Выполняется 12 бросков монеты</v>
      </c>
    </row>
    <row r="111" spans="1:17" ht="19.5" thickTop="1" thickBot="1">
      <c r="A111" s="192" t="s">
        <v>53</v>
      </c>
      <c r="B111" s="193"/>
      <c r="C111" s="194">
        <f>РезультатЭксперимента!C111</f>
        <v>0</v>
      </c>
      <c r="D111" s="194">
        <f>РезультатЭксперимента!D111</f>
        <v>0</v>
      </c>
      <c r="E111" s="194">
        <f>РезультатЭксперимента!E111</f>
        <v>0</v>
      </c>
      <c r="F111" s="194">
        <f>РезультатЭксперимента!F111</f>
        <v>0</v>
      </c>
      <c r="G111" s="194">
        <f>РезультатЭксперимента!G111</f>
        <v>0</v>
      </c>
      <c r="H111" s="194">
        <f>РезультатЭксперимента!H111</f>
        <v>0</v>
      </c>
      <c r="I111" s="194">
        <f>РезультатЭксперимента!I111</f>
        <v>0</v>
      </c>
      <c r="J111" s="194">
        <f>РезультатЭксперимента!J111</f>
        <v>0</v>
      </c>
      <c r="K111" s="194">
        <f>РезультатЭксперимента!K111</f>
        <v>0</v>
      </c>
      <c r="L111" s="194">
        <f>РезультатЭксперимента!L111</f>
        <v>0</v>
      </c>
      <c r="M111" s="194">
        <f>РезультатЭксперимента!M111</f>
        <v>0</v>
      </c>
      <c r="N111" s="195">
        <f>РезультатЭксперимента!N111</f>
        <v>0</v>
      </c>
      <c r="O111" s="196">
        <f>IF(SUM(C111:N111)&gt;0,1,10^(-5))</f>
        <v>1.0000000000000001E-5</v>
      </c>
      <c r="Q111" s="197" t="str">
        <f>Q$3</f>
        <v>Если выпадает орел, начисляется 1 балл,</v>
      </c>
    </row>
    <row r="112" spans="1:17" ht="19.5" thickTop="1" thickBot="1">
      <c r="A112" s="198" t="s">
        <v>67</v>
      </c>
      <c r="B112" s="199"/>
      <c r="C112" s="140">
        <v>1</v>
      </c>
      <c r="D112" s="140"/>
      <c r="E112" s="141">
        <v>2</v>
      </c>
      <c r="F112" s="142"/>
      <c r="G112" s="141">
        <v>3</v>
      </c>
      <c r="H112" s="142"/>
      <c r="I112" s="141">
        <v>4</v>
      </c>
      <c r="J112" s="142"/>
      <c r="K112" s="141">
        <v>5</v>
      </c>
      <c r="L112" s="142"/>
      <c r="M112" s="141">
        <v>6</v>
      </c>
      <c r="N112" s="142"/>
      <c r="O112" s="200"/>
      <c r="Q112" s="197" t="str">
        <f>Q$4</f>
        <v>если "решка", начисляется 0 баллов</v>
      </c>
    </row>
    <row r="113" spans="1:17">
      <c r="A113" s="201" t="s">
        <v>55</v>
      </c>
      <c r="B113" s="40"/>
      <c r="C113" s="45">
        <v>0</v>
      </c>
      <c r="D113" s="46">
        <v>1</v>
      </c>
      <c r="E113" s="42">
        <v>0</v>
      </c>
      <c r="F113" s="40">
        <v>1</v>
      </c>
      <c r="G113" s="45">
        <v>0</v>
      </c>
      <c r="H113" s="46">
        <v>1</v>
      </c>
      <c r="I113" s="42">
        <v>0</v>
      </c>
      <c r="J113" s="40">
        <v>1</v>
      </c>
      <c r="K113" s="45">
        <v>0</v>
      </c>
      <c r="L113" s="46">
        <v>1</v>
      </c>
      <c r="M113" s="42">
        <v>0</v>
      </c>
      <c r="N113" s="24">
        <v>1</v>
      </c>
      <c r="O113" s="200"/>
      <c r="Q113" s="197" t="str">
        <f>Q$5</f>
        <v>Разбивается на</v>
      </c>
    </row>
    <row r="114" spans="1:17">
      <c r="A114" s="202" t="s">
        <v>54</v>
      </c>
      <c r="B114" s="30"/>
      <c r="C114" s="48">
        <f>IF(C111=0,IF(D111=0,2,1),IF(D111=0,1,0))</f>
        <v>2</v>
      </c>
      <c r="D114" s="29">
        <f>IF(C111=0,IF(D111=0,0,1),IF(D111=0,1,2))</f>
        <v>0</v>
      </c>
      <c r="E114" s="48">
        <f>IF(E111=0,IF(F111=0,2,1),IF(F111=0,1,0))</f>
        <v>2</v>
      </c>
      <c r="F114" s="29">
        <f>IF(E111=0,IF(F111=0,0,1),IF(F111=0,1,2))</f>
        <v>0</v>
      </c>
      <c r="G114" s="48">
        <f>IF(G111=0,IF(H111=0,2,1),IF(H111=0,1,0))</f>
        <v>2</v>
      </c>
      <c r="H114" s="29">
        <f>IF(G111=0,IF(H111=0,0,1),IF(H111=0,1,2))</f>
        <v>0</v>
      </c>
      <c r="I114" s="48">
        <f>IF(I111=0,IF(J111=0,2,1),IF(J111=0,1,0))</f>
        <v>2</v>
      </c>
      <c r="J114" s="29">
        <f>IF(I111=0,IF(J111=0,0,1),IF(J111=0,1,2))</f>
        <v>0</v>
      </c>
      <c r="K114" s="48">
        <f>IF(K111=0,IF(L111=0,2,1),IF(L111=0,1,0))</f>
        <v>2</v>
      </c>
      <c r="L114" s="29">
        <f>IF(K111=0,IF(L111=0,0,1),IF(L111=0,1,2))</f>
        <v>0</v>
      </c>
      <c r="M114" s="48">
        <f>IF(M111=0,IF(N111=0,2,1),IF(N111=0,1,0))</f>
        <v>2</v>
      </c>
      <c r="N114" s="29">
        <f>IF(M111=0,IF(N111=0,0,1),IF(N111=0,1,2))</f>
        <v>0</v>
      </c>
      <c r="O114" s="200"/>
      <c r="Q114" s="197" t="str">
        <f>Q$6</f>
        <v>а) 6 выборок по 2 броска в выборке;</v>
      </c>
    </row>
    <row r="115" spans="1:17" ht="18.75" thickBot="1">
      <c r="A115" s="202" t="s">
        <v>62</v>
      </c>
      <c r="B115" s="30"/>
      <c r="C115" s="48">
        <f>C114/2</f>
        <v>1</v>
      </c>
      <c r="D115" s="29">
        <f t="shared" ref="D115:N115" si="10">D114/2</f>
        <v>0</v>
      </c>
      <c r="E115" s="25">
        <f t="shared" si="10"/>
        <v>1</v>
      </c>
      <c r="F115" s="30">
        <f t="shared" si="10"/>
        <v>0</v>
      </c>
      <c r="G115" s="48">
        <f t="shared" si="10"/>
        <v>1</v>
      </c>
      <c r="H115" s="29">
        <f t="shared" si="10"/>
        <v>0</v>
      </c>
      <c r="I115" s="25">
        <f t="shared" si="10"/>
        <v>1</v>
      </c>
      <c r="J115" s="30">
        <f t="shared" si="10"/>
        <v>0</v>
      </c>
      <c r="K115" s="48">
        <f t="shared" si="10"/>
        <v>1</v>
      </c>
      <c r="L115" s="29">
        <f t="shared" si="10"/>
        <v>0</v>
      </c>
      <c r="M115" s="25">
        <f t="shared" si="10"/>
        <v>1</v>
      </c>
      <c r="N115" s="28">
        <f t="shared" si="10"/>
        <v>0</v>
      </c>
      <c r="O115" s="200"/>
      <c r="Q115" s="197" t="str">
        <f>Q$7</f>
        <v>б) 3 выборки по 4 броска в выборке.</v>
      </c>
    </row>
    <row r="116" spans="1:17" ht="18.75" thickTop="1">
      <c r="A116" s="202" t="s">
        <v>75</v>
      </c>
      <c r="B116" s="30">
        <f>(C116+E116+G116+I116+K116+M116)/6</f>
        <v>0</v>
      </c>
      <c r="C116" s="48">
        <f>C113*C115+D113*D115</f>
        <v>0</v>
      </c>
      <c r="D116" s="29"/>
      <c r="E116" s="25">
        <f>E113*E115+F113*F115</f>
        <v>0</v>
      </c>
      <c r="F116" s="30"/>
      <c r="G116" s="48">
        <f>G113*G115+H113*H115</f>
        <v>0</v>
      </c>
      <c r="H116" s="29"/>
      <c r="I116" s="25">
        <f>I113*I115+J113*J115</f>
        <v>0</v>
      </c>
      <c r="J116" s="30"/>
      <c r="K116" s="48">
        <f>K113*K115+L113*L115</f>
        <v>0</v>
      </c>
      <c r="L116" s="29"/>
      <c r="M116" s="31">
        <f>M113*M115+N113*N115</f>
        <v>0</v>
      </c>
      <c r="N116" s="61" t="s">
        <v>77</v>
      </c>
      <c r="O116" s="203">
        <f>SUM(C111:N111)/12</f>
        <v>0</v>
      </c>
      <c r="Q116" s="197" t="str">
        <f>Q$8</f>
        <v>Составить эмпирические законы</v>
      </c>
    </row>
    <row r="117" spans="1:17" ht="18.75" thickBot="1">
      <c r="A117" s="202" t="s">
        <v>76</v>
      </c>
      <c r="B117" s="30">
        <f>(C117+E117+G117+I117+K117+M117)/6</f>
        <v>0</v>
      </c>
      <c r="C117" s="48">
        <f>SUMPRODUCT(C113:D113,C113:D113,C115:D115)-C116*C116</f>
        <v>0</v>
      </c>
      <c r="D117" s="29"/>
      <c r="E117" s="25">
        <f>SUMPRODUCT(E113:F113,E113:F113,E115:F115)-E116*E116</f>
        <v>0</v>
      </c>
      <c r="F117" s="30"/>
      <c r="G117" s="48">
        <f>SUMPRODUCT(G113:H113,G113:H113,G115:H115)-G116*G116</f>
        <v>0</v>
      </c>
      <c r="H117" s="29"/>
      <c r="I117" s="25">
        <f>SUMPRODUCT(I113:J113,I113:J113,I115:J115)-I116*I116</f>
        <v>0</v>
      </c>
      <c r="J117" s="30"/>
      <c r="K117" s="48">
        <f>SUMPRODUCT(K113:L113,K113:L113,K115:L115)-K116*K116</f>
        <v>0</v>
      </c>
      <c r="L117" s="29"/>
      <c r="M117" s="31">
        <f>SUMPRODUCT(M113:N113,M113:N113,M115:N115)-M116*M116</f>
        <v>0</v>
      </c>
      <c r="N117" s="62" t="s">
        <v>78</v>
      </c>
      <c r="O117" s="204">
        <f>(12/11)*SUMPRODUCT(C111:N111,C111:N111)/12-O116*O116</f>
        <v>0</v>
      </c>
      <c r="Q117" s="197" t="str">
        <f>Q$9</f>
        <v>распределения для а), б)</v>
      </c>
    </row>
    <row r="118" spans="1:17" ht="19.5" thickTop="1" thickBot="1">
      <c r="A118" s="205" t="s">
        <v>80</v>
      </c>
      <c r="B118" s="28">
        <f>(2/1)*B117</f>
        <v>0</v>
      </c>
      <c r="C118" s="56"/>
      <c r="D118" s="56"/>
      <c r="E118" s="56"/>
      <c r="F118" s="95" t="s">
        <v>74</v>
      </c>
      <c r="G118" s="58">
        <f>O117-B117</f>
        <v>0</v>
      </c>
      <c r="H118" s="56"/>
      <c r="I118" s="56"/>
      <c r="J118" s="56"/>
      <c r="K118" s="56"/>
      <c r="L118" s="95" t="s">
        <v>81</v>
      </c>
      <c r="M118" s="58">
        <f>O117-B118</f>
        <v>0</v>
      </c>
      <c r="N118" s="96"/>
      <c r="O118" s="200"/>
      <c r="Q118" s="197" t="str">
        <f>Q$10</f>
        <v>Сравнить с теоретическими.</v>
      </c>
    </row>
    <row r="119" spans="1:17" ht="19.5" thickTop="1" thickBot="1">
      <c r="A119" s="198" t="s">
        <v>68</v>
      </c>
      <c r="B119" s="107"/>
      <c r="C119" s="132">
        <v>1</v>
      </c>
      <c r="D119" s="132"/>
      <c r="E119" s="133">
        <v>2</v>
      </c>
      <c r="F119" s="134"/>
      <c r="G119" s="133">
        <v>3</v>
      </c>
      <c r="H119" s="134"/>
      <c r="I119" s="107"/>
      <c r="J119" s="122" t="s">
        <v>84</v>
      </c>
      <c r="K119" s="206"/>
      <c r="L119" s="107">
        <v>0</v>
      </c>
      <c r="M119" s="63">
        <v>1</v>
      </c>
      <c r="N119" s="104"/>
      <c r="O119" s="200"/>
      <c r="Q119" s="197" t="str">
        <f>Q$11</f>
        <v>Сравнить M[X] и D[X] с выборочными</v>
      </c>
    </row>
    <row r="120" spans="1:17" ht="18.75" thickBot="1">
      <c r="A120" s="201" t="s">
        <v>63</v>
      </c>
      <c r="B120" s="40"/>
      <c r="C120" s="45">
        <v>0</v>
      </c>
      <c r="D120" s="46">
        <v>1</v>
      </c>
      <c r="E120" s="42">
        <v>0</v>
      </c>
      <c r="F120" s="40">
        <v>1</v>
      </c>
      <c r="G120" s="45">
        <v>0</v>
      </c>
      <c r="H120" s="46">
        <v>1</v>
      </c>
      <c r="I120" s="42"/>
      <c r="J120" s="116" t="s">
        <v>85</v>
      </c>
      <c r="K120" s="207"/>
      <c r="L120" s="152">
        <f>IF(O111&lt;1,0,12-SUM(C111:N111))</f>
        <v>0</v>
      </c>
      <c r="M120" s="42">
        <f>IF(O111&lt;1,0,SUM(C111:N111))</f>
        <v>0</v>
      </c>
      <c r="N120" s="36"/>
      <c r="O120" s="200"/>
      <c r="Q120" s="197" t="str">
        <f>Q$12</f>
        <v>для  а), б)</v>
      </c>
    </row>
    <row r="121" spans="1:17" ht="19.5" thickTop="1" thickBot="1">
      <c r="A121" s="202" t="s">
        <v>64</v>
      </c>
      <c r="B121" s="30"/>
      <c r="C121" s="48">
        <f>4-SUM(C111:F111)</f>
        <v>4</v>
      </c>
      <c r="D121" s="29">
        <f>SUM(C111:F111)</f>
        <v>0</v>
      </c>
      <c r="E121" s="48">
        <f>4-SUM(G111:J111)</f>
        <v>4</v>
      </c>
      <c r="F121" s="29">
        <f>SUM(G111:J111)</f>
        <v>0</v>
      </c>
      <c r="G121" s="48">
        <f>4-SUM(K111:N111)</f>
        <v>4</v>
      </c>
      <c r="H121" s="29">
        <f>SUM(K111:N111)</f>
        <v>0</v>
      </c>
      <c r="I121" s="25"/>
      <c r="J121" s="118" t="s">
        <v>112</v>
      </c>
      <c r="K121" s="208"/>
      <c r="L121" s="153">
        <f>IF(O111&lt;1,0,L120/12)</f>
        <v>0</v>
      </c>
      <c r="M121" s="151">
        <f>IF(O111&lt;1,0,M120/12)</f>
        <v>0</v>
      </c>
      <c r="N121" s="22"/>
      <c r="O121" s="200"/>
      <c r="Q121" s="197" t="str">
        <f>Q$13</f>
        <v>Разбивается на</v>
      </c>
    </row>
    <row r="122" spans="1:17" ht="19.5" thickTop="1" thickBot="1">
      <c r="A122" s="202" t="s">
        <v>65</v>
      </c>
      <c r="B122" s="30"/>
      <c r="C122" s="48">
        <f t="shared" ref="C122:H122" si="11">C121/4</f>
        <v>1</v>
      </c>
      <c r="D122" s="29">
        <f t="shared" si="11"/>
        <v>0</v>
      </c>
      <c r="E122" s="25">
        <f t="shared" si="11"/>
        <v>1</v>
      </c>
      <c r="F122" s="30">
        <f t="shared" si="11"/>
        <v>0</v>
      </c>
      <c r="G122" s="48">
        <f t="shared" si="11"/>
        <v>1</v>
      </c>
      <c r="H122" s="29">
        <f t="shared" si="11"/>
        <v>0</v>
      </c>
      <c r="I122" s="25"/>
      <c r="J122" s="21"/>
      <c r="K122" s="21"/>
      <c r="L122" s="21"/>
      <c r="M122" s="22"/>
      <c r="N122" s="27"/>
      <c r="O122" s="200"/>
      <c r="Q122" s="197" t="str">
        <f>Q$14</f>
        <v>а) 6 серий по 2 броска;</v>
      </c>
    </row>
    <row r="123" spans="1:17" ht="18.75" thickTop="1">
      <c r="A123" s="202" t="s">
        <v>93</v>
      </c>
      <c r="B123" s="30">
        <f>(C123+E123+G123)/3</f>
        <v>0</v>
      </c>
      <c r="C123" s="48">
        <f>C120*C122+D120*D122</f>
        <v>0</v>
      </c>
      <c r="D123" s="29"/>
      <c r="E123" s="25">
        <f>E120*E122+F120*F122</f>
        <v>0</v>
      </c>
      <c r="F123" s="30"/>
      <c r="G123" s="48">
        <f>G120*G122+H120*H122</f>
        <v>0</v>
      </c>
      <c r="H123" s="29"/>
      <c r="I123" s="25"/>
      <c r="J123" s="21"/>
      <c r="K123" s="21"/>
      <c r="L123" s="21"/>
      <c r="M123" s="30"/>
      <c r="N123" s="61" t="s">
        <v>77</v>
      </c>
      <c r="O123" s="203">
        <f>SUM(C111:N111)/12</f>
        <v>0</v>
      </c>
      <c r="Q123" s="197" t="str">
        <f>Q$15</f>
        <v>б) 3 серии по 4 броска;</v>
      </c>
    </row>
    <row r="124" spans="1:17" ht="18.75" thickBot="1">
      <c r="A124" s="202" t="s">
        <v>94</v>
      </c>
      <c r="B124" s="30">
        <f>(C124+E124+G124)/3</f>
        <v>0</v>
      </c>
      <c r="C124" s="48">
        <f>SUMPRODUCT(C120:D120,C120:D120,C122:D122)-C123*C123</f>
        <v>0</v>
      </c>
      <c r="D124" s="29"/>
      <c r="E124" s="25">
        <f>SUMPRODUCT(E120:F120,E120:F120,E122:F122)-E123*E123</f>
        <v>0</v>
      </c>
      <c r="F124" s="30"/>
      <c r="G124" s="48">
        <f>SUMPRODUCT(G120:H120,G120:H120,G122:H122)-G123*G123</f>
        <v>0</v>
      </c>
      <c r="H124" s="29"/>
      <c r="I124" s="25"/>
      <c r="J124" s="21"/>
      <c r="K124" s="21"/>
      <c r="L124" s="21"/>
      <c r="M124" s="30"/>
      <c r="N124" s="62" t="s">
        <v>78</v>
      </c>
      <c r="O124" s="204">
        <f>(12/11)*SUMPRODUCT(C111:N111,C111:N111)/12-O116*O116</f>
        <v>0</v>
      </c>
      <c r="Q124" s="197">
        <f>Q$16</f>
        <v>0</v>
      </c>
    </row>
    <row r="125" spans="1:17" ht="18.75" thickTop="1">
      <c r="A125" s="202" t="s">
        <v>83</v>
      </c>
      <c r="B125" s="53">
        <f>(4/3)*B124</f>
        <v>0</v>
      </c>
      <c r="C125" s="53"/>
      <c r="D125" s="53"/>
      <c r="E125" s="53"/>
      <c r="F125" s="84" t="s">
        <v>79</v>
      </c>
      <c r="G125" s="55">
        <f>O124-B124</f>
        <v>0</v>
      </c>
      <c r="H125" s="53"/>
      <c r="I125" s="53"/>
      <c r="J125" s="53"/>
      <c r="K125" s="53"/>
      <c r="L125" s="84" t="s">
        <v>82</v>
      </c>
      <c r="M125" s="55">
        <f>O124-B125</f>
        <v>0</v>
      </c>
      <c r="N125" s="83"/>
      <c r="O125" s="200"/>
      <c r="Q125" s="209" t="str">
        <f>Q$17</f>
        <v>См. Образец</v>
      </c>
    </row>
    <row r="127" spans="1:17" ht="18.75">
      <c r="A127" s="187" t="str">
        <f>'Название и список группы'!A8</f>
        <v>Лотфи</v>
      </c>
      <c r="B127" s="187"/>
      <c r="C127" s="188" t="str">
        <f>'Название и список группы'!B8</f>
        <v>Мохамед</v>
      </c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</row>
    <row r="128" spans="1:17" ht="18.75" thickBot="1">
      <c r="A128" s="189" t="s">
        <v>50</v>
      </c>
      <c r="B128" s="190"/>
      <c r="C128" s="191">
        <v>1</v>
      </c>
      <c r="D128" s="165">
        <v>2</v>
      </c>
      <c r="E128" s="165">
        <v>3</v>
      </c>
      <c r="F128" s="165">
        <v>4</v>
      </c>
      <c r="G128" s="165">
        <v>5</v>
      </c>
      <c r="H128" s="165">
        <v>6</v>
      </c>
      <c r="I128" s="165">
        <v>7</v>
      </c>
      <c r="J128" s="165">
        <v>8</v>
      </c>
      <c r="K128" s="165">
        <v>9</v>
      </c>
      <c r="L128" s="165">
        <v>10</v>
      </c>
      <c r="M128" s="165">
        <v>11</v>
      </c>
      <c r="N128" s="165">
        <v>12</v>
      </c>
      <c r="O128" s="166" t="s">
        <v>1</v>
      </c>
      <c r="Q128" s="167" t="str">
        <f>Q$2</f>
        <v>Выполняется 12 бросков монеты</v>
      </c>
    </row>
    <row r="129" spans="1:17" ht="19.5" thickTop="1" thickBot="1">
      <c r="A129" s="192" t="s">
        <v>53</v>
      </c>
      <c r="B129" s="193"/>
      <c r="C129" s="194">
        <f>РезультатЭксперимента!C129</f>
        <v>0</v>
      </c>
      <c r="D129" s="194">
        <f>РезультатЭксперимента!D129</f>
        <v>0</v>
      </c>
      <c r="E129" s="194">
        <f>РезультатЭксперимента!E129</f>
        <v>0</v>
      </c>
      <c r="F129" s="194">
        <f>РезультатЭксперимента!F129</f>
        <v>0</v>
      </c>
      <c r="G129" s="194">
        <f>РезультатЭксперимента!G129</f>
        <v>0</v>
      </c>
      <c r="H129" s="194">
        <f>РезультатЭксперимента!H129</f>
        <v>0</v>
      </c>
      <c r="I129" s="194">
        <f>РезультатЭксперимента!I129</f>
        <v>0</v>
      </c>
      <c r="J129" s="194">
        <f>РезультатЭксперимента!J129</f>
        <v>0</v>
      </c>
      <c r="K129" s="194">
        <f>РезультатЭксперимента!K129</f>
        <v>0</v>
      </c>
      <c r="L129" s="194">
        <f>РезультатЭксперимента!L129</f>
        <v>0</v>
      </c>
      <c r="M129" s="194">
        <f>РезультатЭксперимента!M129</f>
        <v>0</v>
      </c>
      <c r="N129" s="195">
        <f>РезультатЭксперимента!N129</f>
        <v>0</v>
      </c>
      <c r="O129" s="196">
        <f>IF(SUM(C129:N129)&gt;0,1,10^(-5))</f>
        <v>1.0000000000000001E-5</v>
      </c>
      <c r="Q129" s="197" t="str">
        <f>Q$3</f>
        <v>Если выпадает орел, начисляется 1 балл,</v>
      </c>
    </row>
    <row r="130" spans="1:17" ht="19.5" thickTop="1" thickBot="1">
      <c r="A130" s="198" t="s">
        <v>67</v>
      </c>
      <c r="B130" s="199"/>
      <c r="C130" s="140">
        <v>1</v>
      </c>
      <c r="D130" s="140"/>
      <c r="E130" s="141">
        <v>2</v>
      </c>
      <c r="F130" s="142"/>
      <c r="G130" s="141">
        <v>3</v>
      </c>
      <c r="H130" s="142"/>
      <c r="I130" s="141">
        <v>4</v>
      </c>
      <c r="J130" s="142"/>
      <c r="K130" s="141">
        <v>5</v>
      </c>
      <c r="L130" s="142"/>
      <c r="M130" s="141">
        <v>6</v>
      </c>
      <c r="N130" s="142"/>
      <c r="O130" s="200"/>
      <c r="Q130" s="197" t="str">
        <f>Q$4</f>
        <v>если "решка", начисляется 0 баллов</v>
      </c>
    </row>
    <row r="131" spans="1:17">
      <c r="A131" s="201" t="s">
        <v>55</v>
      </c>
      <c r="B131" s="40"/>
      <c r="C131" s="45">
        <v>0</v>
      </c>
      <c r="D131" s="46">
        <v>1</v>
      </c>
      <c r="E131" s="42">
        <v>0</v>
      </c>
      <c r="F131" s="40">
        <v>1</v>
      </c>
      <c r="G131" s="45">
        <v>0</v>
      </c>
      <c r="H131" s="46">
        <v>1</v>
      </c>
      <c r="I131" s="42">
        <v>0</v>
      </c>
      <c r="J131" s="40">
        <v>1</v>
      </c>
      <c r="K131" s="45">
        <v>0</v>
      </c>
      <c r="L131" s="46">
        <v>1</v>
      </c>
      <c r="M131" s="42">
        <v>0</v>
      </c>
      <c r="N131" s="24">
        <v>1</v>
      </c>
      <c r="O131" s="200"/>
      <c r="Q131" s="197" t="str">
        <f>Q$5</f>
        <v>Разбивается на</v>
      </c>
    </row>
    <row r="132" spans="1:17">
      <c r="A132" s="202" t="s">
        <v>54</v>
      </c>
      <c r="B132" s="30"/>
      <c r="C132" s="48">
        <f>IF(C129=0,IF(D129=0,2,1),IF(D129=0,1,0))</f>
        <v>2</v>
      </c>
      <c r="D132" s="29">
        <f>IF(C129=0,IF(D129=0,0,1),IF(D129=0,1,2))</f>
        <v>0</v>
      </c>
      <c r="E132" s="48">
        <f>IF(E129=0,IF(F129=0,2,1),IF(F129=0,1,0))</f>
        <v>2</v>
      </c>
      <c r="F132" s="29">
        <f>IF(E129=0,IF(F129=0,0,1),IF(F129=0,1,2))</f>
        <v>0</v>
      </c>
      <c r="G132" s="48">
        <f>IF(G129=0,IF(H129=0,2,1),IF(H129=0,1,0))</f>
        <v>2</v>
      </c>
      <c r="H132" s="29">
        <f>IF(G129=0,IF(H129=0,0,1),IF(H129=0,1,2))</f>
        <v>0</v>
      </c>
      <c r="I132" s="48">
        <f>IF(I129=0,IF(J129=0,2,1),IF(J129=0,1,0))</f>
        <v>2</v>
      </c>
      <c r="J132" s="29">
        <f>IF(I129=0,IF(J129=0,0,1),IF(J129=0,1,2))</f>
        <v>0</v>
      </c>
      <c r="K132" s="48">
        <f>IF(K129=0,IF(L129=0,2,1),IF(L129=0,1,0))</f>
        <v>2</v>
      </c>
      <c r="L132" s="29">
        <f>IF(K129=0,IF(L129=0,0,1),IF(L129=0,1,2))</f>
        <v>0</v>
      </c>
      <c r="M132" s="48">
        <f>IF(M129=0,IF(N129=0,2,1),IF(N129=0,1,0))</f>
        <v>2</v>
      </c>
      <c r="N132" s="29">
        <f>IF(M129=0,IF(N129=0,0,1),IF(N129=0,1,2))</f>
        <v>0</v>
      </c>
      <c r="O132" s="200"/>
      <c r="Q132" s="197" t="str">
        <f>Q$6</f>
        <v>а) 6 выборок по 2 броска в выборке;</v>
      </c>
    </row>
    <row r="133" spans="1:17" ht="18.75" thickBot="1">
      <c r="A133" s="202" t="s">
        <v>62</v>
      </c>
      <c r="B133" s="30"/>
      <c r="C133" s="48">
        <f>C132/2</f>
        <v>1</v>
      </c>
      <c r="D133" s="29">
        <f t="shared" ref="D133:N133" si="12">D132/2</f>
        <v>0</v>
      </c>
      <c r="E133" s="25">
        <f t="shared" si="12"/>
        <v>1</v>
      </c>
      <c r="F133" s="30">
        <f t="shared" si="12"/>
        <v>0</v>
      </c>
      <c r="G133" s="48">
        <f t="shared" si="12"/>
        <v>1</v>
      </c>
      <c r="H133" s="29">
        <f t="shared" si="12"/>
        <v>0</v>
      </c>
      <c r="I133" s="25">
        <f t="shared" si="12"/>
        <v>1</v>
      </c>
      <c r="J133" s="30">
        <f t="shared" si="12"/>
        <v>0</v>
      </c>
      <c r="K133" s="48">
        <f t="shared" si="12"/>
        <v>1</v>
      </c>
      <c r="L133" s="29">
        <f t="shared" si="12"/>
        <v>0</v>
      </c>
      <c r="M133" s="25">
        <f t="shared" si="12"/>
        <v>1</v>
      </c>
      <c r="N133" s="28">
        <f t="shared" si="12"/>
        <v>0</v>
      </c>
      <c r="O133" s="200"/>
      <c r="Q133" s="197" t="str">
        <f>Q$7</f>
        <v>б) 3 выборки по 4 броска в выборке.</v>
      </c>
    </row>
    <row r="134" spans="1:17" ht="18.75" thickTop="1">
      <c r="A134" s="202" t="s">
        <v>75</v>
      </c>
      <c r="B134" s="30">
        <f>(C134+E134+G134+I134+K134+M134)/6</f>
        <v>0</v>
      </c>
      <c r="C134" s="48">
        <f>C131*C133+D131*D133</f>
        <v>0</v>
      </c>
      <c r="D134" s="29"/>
      <c r="E134" s="25">
        <f>E131*E133+F131*F133</f>
        <v>0</v>
      </c>
      <c r="F134" s="30"/>
      <c r="G134" s="48">
        <f>G131*G133+H131*H133</f>
        <v>0</v>
      </c>
      <c r="H134" s="29"/>
      <c r="I134" s="25">
        <f>I131*I133+J131*J133</f>
        <v>0</v>
      </c>
      <c r="J134" s="30"/>
      <c r="K134" s="48">
        <f>K131*K133+L131*L133</f>
        <v>0</v>
      </c>
      <c r="L134" s="29"/>
      <c r="M134" s="31">
        <f>M131*M133+N131*N133</f>
        <v>0</v>
      </c>
      <c r="N134" s="61" t="s">
        <v>77</v>
      </c>
      <c r="O134" s="203">
        <f>SUM(C129:N129)/12</f>
        <v>0</v>
      </c>
      <c r="Q134" s="197" t="str">
        <f>Q$8</f>
        <v>Составить эмпирические законы</v>
      </c>
    </row>
    <row r="135" spans="1:17" ht="18.75" thickBot="1">
      <c r="A135" s="202" t="s">
        <v>76</v>
      </c>
      <c r="B135" s="30">
        <f>(C135+E135+G135+I135+K135+M135)/6</f>
        <v>0</v>
      </c>
      <c r="C135" s="48">
        <f>SUMPRODUCT(C131:D131,C131:D131,C133:D133)-C134*C134</f>
        <v>0</v>
      </c>
      <c r="D135" s="29"/>
      <c r="E135" s="25">
        <f>SUMPRODUCT(E131:F131,E131:F131,E133:F133)-E134*E134</f>
        <v>0</v>
      </c>
      <c r="F135" s="30"/>
      <c r="G135" s="48">
        <f>SUMPRODUCT(G131:H131,G131:H131,G133:H133)-G134*G134</f>
        <v>0</v>
      </c>
      <c r="H135" s="29"/>
      <c r="I135" s="25">
        <f>SUMPRODUCT(I131:J131,I131:J131,I133:J133)-I134*I134</f>
        <v>0</v>
      </c>
      <c r="J135" s="30"/>
      <c r="K135" s="48">
        <f>SUMPRODUCT(K131:L131,K131:L131,K133:L133)-K134*K134</f>
        <v>0</v>
      </c>
      <c r="L135" s="29"/>
      <c r="M135" s="31">
        <f>SUMPRODUCT(M131:N131,M131:N131,M133:N133)-M134*M134</f>
        <v>0</v>
      </c>
      <c r="N135" s="62" t="s">
        <v>78</v>
      </c>
      <c r="O135" s="204">
        <f>(12/11)*SUMPRODUCT(C129:N129,C129:N129)/12-O134*O134</f>
        <v>0</v>
      </c>
      <c r="Q135" s="197" t="str">
        <f>Q$9</f>
        <v>распределения для а), б)</v>
      </c>
    </row>
    <row r="136" spans="1:17" ht="19.5" thickTop="1" thickBot="1">
      <c r="A136" s="205" t="s">
        <v>80</v>
      </c>
      <c r="B136" s="28">
        <f>(2/1)*B135</f>
        <v>0</v>
      </c>
      <c r="C136" s="56"/>
      <c r="D136" s="56"/>
      <c r="E136" s="56"/>
      <c r="F136" s="95" t="s">
        <v>74</v>
      </c>
      <c r="G136" s="58">
        <f>O135-B135</f>
        <v>0</v>
      </c>
      <c r="H136" s="56"/>
      <c r="I136" s="56"/>
      <c r="J136" s="56"/>
      <c r="K136" s="56"/>
      <c r="L136" s="95" t="s">
        <v>81</v>
      </c>
      <c r="M136" s="58">
        <f>O135-B136</f>
        <v>0</v>
      </c>
      <c r="N136" s="96"/>
      <c r="O136" s="200"/>
      <c r="Q136" s="197" t="str">
        <f>Q$10</f>
        <v>Сравнить с теоретическими.</v>
      </c>
    </row>
    <row r="137" spans="1:17" ht="19.5" thickTop="1" thickBot="1">
      <c r="A137" s="198" t="s">
        <v>68</v>
      </c>
      <c r="B137" s="107"/>
      <c r="C137" s="132">
        <v>1</v>
      </c>
      <c r="D137" s="132"/>
      <c r="E137" s="133">
        <v>2</v>
      </c>
      <c r="F137" s="134"/>
      <c r="G137" s="133">
        <v>3</v>
      </c>
      <c r="H137" s="134"/>
      <c r="I137" s="107"/>
      <c r="J137" s="122" t="s">
        <v>84</v>
      </c>
      <c r="K137" s="206"/>
      <c r="L137" s="107">
        <v>0</v>
      </c>
      <c r="M137" s="63">
        <v>1</v>
      </c>
      <c r="N137" s="104"/>
      <c r="O137" s="200"/>
      <c r="Q137" s="197" t="str">
        <f>Q$11</f>
        <v>Сравнить M[X] и D[X] с выборочными</v>
      </c>
    </row>
    <row r="138" spans="1:17" ht="18.75" thickBot="1">
      <c r="A138" s="201" t="s">
        <v>63</v>
      </c>
      <c r="B138" s="40"/>
      <c r="C138" s="45">
        <v>0</v>
      </c>
      <c r="D138" s="46">
        <v>1</v>
      </c>
      <c r="E138" s="42">
        <v>0</v>
      </c>
      <c r="F138" s="40">
        <v>1</v>
      </c>
      <c r="G138" s="45">
        <v>0</v>
      </c>
      <c r="H138" s="46">
        <v>1</v>
      </c>
      <c r="I138" s="42"/>
      <c r="J138" s="116" t="s">
        <v>85</v>
      </c>
      <c r="K138" s="207"/>
      <c r="L138" s="152">
        <f>IF(O129&lt;1,0,12-SUM(C129:N129))</f>
        <v>0</v>
      </c>
      <c r="M138" s="42">
        <f>IF(O129&lt;1,0,SUM(C129:N129))</f>
        <v>0</v>
      </c>
      <c r="N138" s="36"/>
      <c r="O138" s="200"/>
      <c r="Q138" s="197" t="str">
        <f>Q$12</f>
        <v>для  а), б)</v>
      </c>
    </row>
    <row r="139" spans="1:17" ht="19.5" thickTop="1" thickBot="1">
      <c r="A139" s="202" t="s">
        <v>64</v>
      </c>
      <c r="B139" s="30"/>
      <c r="C139" s="48">
        <f>4-SUM(C129:F129)</f>
        <v>4</v>
      </c>
      <c r="D139" s="29">
        <f>SUM(C129:F129)</f>
        <v>0</v>
      </c>
      <c r="E139" s="48">
        <f>4-SUM(G129:J129)</f>
        <v>4</v>
      </c>
      <c r="F139" s="29">
        <f>SUM(G129:J129)</f>
        <v>0</v>
      </c>
      <c r="G139" s="48">
        <f>4-SUM(K129:N129)</f>
        <v>4</v>
      </c>
      <c r="H139" s="29">
        <f>SUM(K129:N129)</f>
        <v>0</v>
      </c>
      <c r="I139" s="25"/>
      <c r="J139" s="118" t="s">
        <v>112</v>
      </c>
      <c r="K139" s="208"/>
      <c r="L139" s="153">
        <f>IF(O129&lt;1,0,L138/12)</f>
        <v>0</v>
      </c>
      <c r="M139" s="151">
        <f>IF(O129&lt;1,0,M138/12)</f>
        <v>0</v>
      </c>
      <c r="N139" s="22"/>
      <c r="O139" s="200"/>
      <c r="Q139" s="197" t="str">
        <f>Q$13</f>
        <v>Разбивается на</v>
      </c>
    </row>
    <row r="140" spans="1:17" ht="19.5" thickTop="1" thickBot="1">
      <c r="A140" s="202" t="s">
        <v>65</v>
      </c>
      <c r="B140" s="30"/>
      <c r="C140" s="48">
        <f t="shared" ref="C140:H140" si="13">C139/4</f>
        <v>1</v>
      </c>
      <c r="D140" s="29">
        <f t="shared" si="13"/>
        <v>0</v>
      </c>
      <c r="E140" s="25">
        <f t="shared" si="13"/>
        <v>1</v>
      </c>
      <c r="F140" s="30">
        <f t="shared" si="13"/>
        <v>0</v>
      </c>
      <c r="G140" s="48">
        <f t="shared" si="13"/>
        <v>1</v>
      </c>
      <c r="H140" s="29">
        <f t="shared" si="13"/>
        <v>0</v>
      </c>
      <c r="I140" s="25"/>
      <c r="J140" s="21"/>
      <c r="K140" s="21"/>
      <c r="L140" s="21"/>
      <c r="M140" s="22"/>
      <c r="N140" s="27"/>
      <c r="O140" s="200"/>
      <c r="Q140" s="197" t="str">
        <f>Q$14</f>
        <v>а) 6 серий по 2 броска;</v>
      </c>
    </row>
    <row r="141" spans="1:17" ht="18.75" thickTop="1">
      <c r="A141" s="202" t="s">
        <v>93</v>
      </c>
      <c r="B141" s="30">
        <f>(C141+E141+G141)/3</f>
        <v>0</v>
      </c>
      <c r="C141" s="48">
        <f>C138*C140+D138*D140</f>
        <v>0</v>
      </c>
      <c r="D141" s="29"/>
      <c r="E141" s="25">
        <f>E138*E140+F138*F140</f>
        <v>0</v>
      </c>
      <c r="F141" s="30"/>
      <c r="G141" s="48">
        <f>G138*G140+H138*H140</f>
        <v>0</v>
      </c>
      <c r="H141" s="29"/>
      <c r="I141" s="25"/>
      <c r="J141" s="21"/>
      <c r="K141" s="21"/>
      <c r="L141" s="21"/>
      <c r="M141" s="30"/>
      <c r="N141" s="61" t="s">
        <v>77</v>
      </c>
      <c r="O141" s="203">
        <f>SUM(C129:N129)/12</f>
        <v>0</v>
      </c>
      <c r="Q141" s="197" t="str">
        <f>Q$15</f>
        <v>б) 3 серии по 4 броска;</v>
      </c>
    </row>
    <row r="142" spans="1:17" ht="18.75" thickBot="1">
      <c r="A142" s="202" t="s">
        <v>94</v>
      </c>
      <c r="B142" s="30">
        <f>(C142+E142+G142)/3</f>
        <v>0</v>
      </c>
      <c r="C142" s="48">
        <f>SUMPRODUCT(C138:D138,C138:D138,C140:D140)-C141*C141</f>
        <v>0</v>
      </c>
      <c r="D142" s="29"/>
      <c r="E142" s="25">
        <f>SUMPRODUCT(E138:F138,E138:F138,E140:F140)-E141*E141</f>
        <v>0</v>
      </c>
      <c r="F142" s="30"/>
      <c r="G142" s="48">
        <f>SUMPRODUCT(G138:H138,G138:H138,G140:H140)-G141*G141</f>
        <v>0</v>
      </c>
      <c r="H142" s="29"/>
      <c r="I142" s="25"/>
      <c r="J142" s="21"/>
      <c r="K142" s="21"/>
      <c r="L142" s="21"/>
      <c r="M142" s="30"/>
      <c r="N142" s="62" t="s">
        <v>78</v>
      </c>
      <c r="O142" s="204">
        <f>(12/11)*SUMPRODUCT(C129:N129,C129:N129)/12-O134*O134</f>
        <v>0</v>
      </c>
      <c r="Q142" s="197">
        <f>Q$16</f>
        <v>0</v>
      </c>
    </row>
    <row r="143" spans="1:17" ht="18.75" thickTop="1">
      <c r="A143" s="202" t="s">
        <v>83</v>
      </c>
      <c r="B143" s="53">
        <f>(4/3)*B142</f>
        <v>0</v>
      </c>
      <c r="C143" s="53"/>
      <c r="D143" s="53"/>
      <c r="E143" s="53"/>
      <c r="F143" s="84" t="s">
        <v>79</v>
      </c>
      <c r="G143" s="55">
        <f>O142-B142</f>
        <v>0</v>
      </c>
      <c r="H143" s="53"/>
      <c r="I143" s="53"/>
      <c r="J143" s="53"/>
      <c r="K143" s="53"/>
      <c r="L143" s="84" t="s">
        <v>82</v>
      </c>
      <c r="M143" s="55">
        <f>O142-B143</f>
        <v>0</v>
      </c>
      <c r="N143" s="83"/>
      <c r="O143" s="200"/>
      <c r="Q143" s="209" t="str">
        <f>Q$17</f>
        <v>См. Образец</v>
      </c>
    </row>
    <row r="145" spans="1:17" ht="18.75">
      <c r="A145" s="187" t="str">
        <f>'Название и список группы'!A9</f>
        <v>Мохамед Ахмед Нурелдин Саид</v>
      </c>
      <c r="B145" s="187"/>
      <c r="C145" s="188" t="str">
        <f>'Название и список группы'!B9</f>
        <v>Махмуд Ахмед Нурелдин</v>
      </c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</row>
    <row r="146" spans="1:17" ht="18.75" thickBot="1">
      <c r="A146" s="189" t="s">
        <v>50</v>
      </c>
      <c r="B146" s="190"/>
      <c r="C146" s="191">
        <v>1</v>
      </c>
      <c r="D146" s="165">
        <v>2</v>
      </c>
      <c r="E146" s="165">
        <v>3</v>
      </c>
      <c r="F146" s="165">
        <v>4</v>
      </c>
      <c r="G146" s="165">
        <v>5</v>
      </c>
      <c r="H146" s="165">
        <v>6</v>
      </c>
      <c r="I146" s="165">
        <v>7</v>
      </c>
      <c r="J146" s="165">
        <v>8</v>
      </c>
      <c r="K146" s="165">
        <v>9</v>
      </c>
      <c r="L146" s="165">
        <v>10</v>
      </c>
      <c r="M146" s="165">
        <v>11</v>
      </c>
      <c r="N146" s="165">
        <v>12</v>
      </c>
      <c r="O146" s="166" t="s">
        <v>1</v>
      </c>
      <c r="Q146" s="167" t="str">
        <f>Q$2</f>
        <v>Выполняется 12 бросков монеты</v>
      </c>
    </row>
    <row r="147" spans="1:17" ht="19.5" thickTop="1" thickBot="1">
      <c r="A147" s="192" t="s">
        <v>53</v>
      </c>
      <c r="B147" s="193"/>
      <c r="C147" s="194">
        <f>РезультатЭксперимента!C147</f>
        <v>0</v>
      </c>
      <c r="D147" s="194">
        <f>РезультатЭксперимента!D147</f>
        <v>0</v>
      </c>
      <c r="E147" s="194">
        <f>РезультатЭксперимента!E147</f>
        <v>0</v>
      </c>
      <c r="F147" s="194">
        <f>РезультатЭксперимента!F147</f>
        <v>0</v>
      </c>
      <c r="G147" s="194">
        <f>РезультатЭксперимента!G147</f>
        <v>0</v>
      </c>
      <c r="H147" s="194">
        <f>РезультатЭксперимента!H147</f>
        <v>0</v>
      </c>
      <c r="I147" s="194">
        <f>РезультатЭксперимента!I147</f>
        <v>0</v>
      </c>
      <c r="J147" s="194">
        <f>РезультатЭксперимента!J147</f>
        <v>0</v>
      </c>
      <c r="K147" s="194">
        <f>РезультатЭксперимента!K147</f>
        <v>0</v>
      </c>
      <c r="L147" s="194">
        <f>РезультатЭксперимента!L147</f>
        <v>0</v>
      </c>
      <c r="M147" s="194">
        <f>РезультатЭксперимента!M147</f>
        <v>0</v>
      </c>
      <c r="N147" s="195">
        <f>РезультатЭксперимента!N147</f>
        <v>0</v>
      </c>
      <c r="O147" s="196">
        <f>IF(SUM(C147:N147)&gt;0,1,10^(-5))</f>
        <v>1.0000000000000001E-5</v>
      </c>
      <c r="Q147" s="197" t="str">
        <f>Q$3</f>
        <v>Если выпадает орел, начисляется 1 балл,</v>
      </c>
    </row>
    <row r="148" spans="1:17" ht="19.5" thickTop="1" thickBot="1">
      <c r="A148" s="198" t="s">
        <v>67</v>
      </c>
      <c r="B148" s="199"/>
      <c r="C148" s="140">
        <v>1</v>
      </c>
      <c r="D148" s="140"/>
      <c r="E148" s="141">
        <v>2</v>
      </c>
      <c r="F148" s="142"/>
      <c r="G148" s="141">
        <v>3</v>
      </c>
      <c r="H148" s="142"/>
      <c r="I148" s="141">
        <v>4</v>
      </c>
      <c r="J148" s="142"/>
      <c r="K148" s="141">
        <v>5</v>
      </c>
      <c r="L148" s="142"/>
      <c r="M148" s="141">
        <v>6</v>
      </c>
      <c r="N148" s="142"/>
      <c r="O148" s="200"/>
      <c r="Q148" s="197" t="str">
        <f>Q$4</f>
        <v>если "решка", начисляется 0 баллов</v>
      </c>
    </row>
    <row r="149" spans="1:17">
      <c r="A149" s="201" t="s">
        <v>55</v>
      </c>
      <c r="B149" s="40"/>
      <c r="C149" s="45">
        <v>0</v>
      </c>
      <c r="D149" s="46">
        <v>1</v>
      </c>
      <c r="E149" s="42">
        <v>0</v>
      </c>
      <c r="F149" s="40">
        <v>1</v>
      </c>
      <c r="G149" s="45">
        <v>0</v>
      </c>
      <c r="H149" s="46">
        <v>1</v>
      </c>
      <c r="I149" s="42">
        <v>0</v>
      </c>
      <c r="J149" s="40">
        <v>1</v>
      </c>
      <c r="K149" s="45">
        <v>0</v>
      </c>
      <c r="L149" s="46">
        <v>1</v>
      </c>
      <c r="M149" s="42">
        <v>0</v>
      </c>
      <c r="N149" s="24">
        <v>1</v>
      </c>
      <c r="O149" s="200"/>
      <c r="Q149" s="197" t="str">
        <f>Q$5</f>
        <v>Разбивается на</v>
      </c>
    </row>
    <row r="150" spans="1:17">
      <c r="A150" s="202" t="s">
        <v>54</v>
      </c>
      <c r="B150" s="30"/>
      <c r="C150" s="48">
        <f>IF(C147=0,IF(D147=0,2,1),IF(D147=0,1,0))</f>
        <v>2</v>
      </c>
      <c r="D150" s="29">
        <f>IF(C147=0,IF(D147=0,0,1),IF(D147=0,1,2))</f>
        <v>0</v>
      </c>
      <c r="E150" s="48">
        <f>IF(E147=0,IF(F147=0,2,1),IF(F147=0,1,0))</f>
        <v>2</v>
      </c>
      <c r="F150" s="29">
        <f>IF(E147=0,IF(F147=0,0,1),IF(F147=0,1,2))</f>
        <v>0</v>
      </c>
      <c r="G150" s="48">
        <f>IF(G147=0,IF(H147=0,2,1),IF(H147=0,1,0))</f>
        <v>2</v>
      </c>
      <c r="H150" s="29">
        <f>IF(G147=0,IF(H147=0,0,1),IF(H147=0,1,2))</f>
        <v>0</v>
      </c>
      <c r="I150" s="48">
        <f>IF(I147=0,IF(J147=0,2,1),IF(J147=0,1,0))</f>
        <v>2</v>
      </c>
      <c r="J150" s="29">
        <f>IF(I147=0,IF(J147=0,0,1),IF(J147=0,1,2))</f>
        <v>0</v>
      </c>
      <c r="K150" s="48">
        <f>IF(K147=0,IF(L147=0,2,1),IF(L147=0,1,0))</f>
        <v>2</v>
      </c>
      <c r="L150" s="29">
        <f>IF(K147=0,IF(L147=0,0,1),IF(L147=0,1,2))</f>
        <v>0</v>
      </c>
      <c r="M150" s="48">
        <f>IF(M147=0,IF(N147=0,2,1),IF(N147=0,1,0))</f>
        <v>2</v>
      </c>
      <c r="N150" s="29">
        <f>IF(M147=0,IF(N147=0,0,1),IF(N147=0,1,2))</f>
        <v>0</v>
      </c>
      <c r="O150" s="200"/>
      <c r="Q150" s="197" t="str">
        <f>Q$6</f>
        <v>а) 6 выборок по 2 броска в выборке;</v>
      </c>
    </row>
    <row r="151" spans="1:17" ht="18.75" thickBot="1">
      <c r="A151" s="202" t="s">
        <v>62</v>
      </c>
      <c r="B151" s="30"/>
      <c r="C151" s="48">
        <f>C150/2</f>
        <v>1</v>
      </c>
      <c r="D151" s="29">
        <f t="shared" ref="D151:N151" si="14">D150/2</f>
        <v>0</v>
      </c>
      <c r="E151" s="25">
        <f t="shared" si="14"/>
        <v>1</v>
      </c>
      <c r="F151" s="30">
        <f t="shared" si="14"/>
        <v>0</v>
      </c>
      <c r="G151" s="48">
        <f t="shared" si="14"/>
        <v>1</v>
      </c>
      <c r="H151" s="29">
        <f t="shared" si="14"/>
        <v>0</v>
      </c>
      <c r="I151" s="25">
        <f t="shared" si="14"/>
        <v>1</v>
      </c>
      <c r="J151" s="30">
        <f t="shared" si="14"/>
        <v>0</v>
      </c>
      <c r="K151" s="48">
        <f t="shared" si="14"/>
        <v>1</v>
      </c>
      <c r="L151" s="29">
        <f t="shared" si="14"/>
        <v>0</v>
      </c>
      <c r="M151" s="25">
        <f t="shared" si="14"/>
        <v>1</v>
      </c>
      <c r="N151" s="28">
        <f t="shared" si="14"/>
        <v>0</v>
      </c>
      <c r="O151" s="200"/>
      <c r="Q151" s="197" t="str">
        <f>Q$7</f>
        <v>б) 3 выборки по 4 броска в выборке.</v>
      </c>
    </row>
    <row r="152" spans="1:17" ht="18.75" thickTop="1">
      <c r="A152" s="202" t="s">
        <v>75</v>
      </c>
      <c r="B152" s="30">
        <f>(C152+E152+G152+I152+K152+M152)/6</f>
        <v>0</v>
      </c>
      <c r="C152" s="48">
        <f>C149*C151+D149*D151</f>
        <v>0</v>
      </c>
      <c r="D152" s="29"/>
      <c r="E152" s="25">
        <f>E149*E151+F149*F151</f>
        <v>0</v>
      </c>
      <c r="F152" s="30"/>
      <c r="G152" s="48">
        <f>G149*G151+H149*H151</f>
        <v>0</v>
      </c>
      <c r="H152" s="29"/>
      <c r="I152" s="25">
        <f>I149*I151+J149*J151</f>
        <v>0</v>
      </c>
      <c r="J152" s="30"/>
      <c r="K152" s="48">
        <f>K149*K151+L149*L151</f>
        <v>0</v>
      </c>
      <c r="L152" s="29"/>
      <c r="M152" s="31">
        <f>M149*M151+N149*N151</f>
        <v>0</v>
      </c>
      <c r="N152" s="61" t="s">
        <v>77</v>
      </c>
      <c r="O152" s="203">
        <f>SUM(C147:N147)/12</f>
        <v>0</v>
      </c>
      <c r="Q152" s="197" t="str">
        <f>Q$8</f>
        <v>Составить эмпирические законы</v>
      </c>
    </row>
    <row r="153" spans="1:17" ht="18.75" thickBot="1">
      <c r="A153" s="202" t="s">
        <v>76</v>
      </c>
      <c r="B153" s="30">
        <f>(C153+E153+G153+I153+K153+M153)/6</f>
        <v>0</v>
      </c>
      <c r="C153" s="48">
        <f>SUMPRODUCT(C149:D149,C149:D149,C151:D151)-C152*C152</f>
        <v>0</v>
      </c>
      <c r="D153" s="29"/>
      <c r="E153" s="25">
        <f>SUMPRODUCT(E149:F149,E149:F149,E151:F151)-E152*E152</f>
        <v>0</v>
      </c>
      <c r="F153" s="30"/>
      <c r="G153" s="48">
        <f>SUMPRODUCT(G149:H149,G149:H149,G151:H151)-G152*G152</f>
        <v>0</v>
      </c>
      <c r="H153" s="29"/>
      <c r="I153" s="25">
        <f>SUMPRODUCT(I149:J149,I149:J149,I151:J151)-I152*I152</f>
        <v>0</v>
      </c>
      <c r="J153" s="30"/>
      <c r="K153" s="48">
        <f>SUMPRODUCT(K149:L149,K149:L149,K151:L151)-K152*K152</f>
        <v>0</v>
      </c>
      <c r="L153" s="29"/>
      <c r="M153" s="31">
        <f>SUMPRODUCT(M149:N149,M149:N149,M151:N151)-M152*M152</f>
        <v>0</v>
      </c>
      <c r="N153" s="62" t="s">
        <v>78</v>
      </c>
      <c r="O153" s="204">
        <f>(12/11)*SUMPRODUCT(C147:N147,C147:N147)/12-O152*O152</f>
        <v>0</v>
      </c>
      <c r="Q153" s="197" t="str">
        <f>Q$9</f>
        <v>распределения для а), б)</v>
      </c>
    </row>
    <row r="154" spans="1:17" ht="19.5" thickTop="1" thickBot="1">
      <c r="A154" s="205" t="s">
        <v>80</v>
      </c>
      <c r="B154" s="28">
        <f>(2/1)*B153</f>
        <v>0</v>
      </c>
      <c r="C154" s="56"/>
      <c r="D154" s="56"/>
      <c r="E154" s="56"/>
      <c r="F154" s="95" t="s">
        <v>74</v>
      </c>
      <c r="G154" s="58">
        <f>O153-B153</f>
        <v>0</v>
      </c>
      <c r="H154" s="56"/>
      <c r="I154" s="56"/>
      <c r="J154" s="56"/>
      <c r="K154" s="56"/>
      <c r="L154" s="95" t="s">
        <v>81</v>
      </c>
      <c r="M154" s="58">
        <f>O153-B154</f>
        <v>0</v>
      </c>
      <c r="N154" s="96"/>
      <c r="O154" s="200"/>
      <c r="Q154" s="197" t="str">
        <f>Q$10</f>
        <v>Сравнить с теоретическими.</v>
      </c>
    </row>
    <row r="155" spans="1:17" ht="19.5" thickTop="1" thickBot="1">
      <c r="A155" s="198" t="s">
        <v>68</v>
      </c>
      <c r="B155" s="107"/>
      <c r="C155" s="132">
        <v>1</v>
      </c>
      <c r="D155" s="132"/>
      <c r="E155" s="133">
        <v>2</v>
      </c>
      <c r="F155" s="134"/>
      <c r="G155" s="133">
        <v>3</v>
      </c>
      <c r="H155" s="134"/>
      <c r="I155" s="107"/>
      <c r="J155" s="122" t="s">
        <v>84</v>
      </c>
      <c r="K155" s="206"/>
      <c r="L155" s="107">
        <v>0</v>
      </c>
      <c r="M155" s="63">
        <v>1</v>
      </c>
      <c r="N155" s="104"/>
      <c r="O155" s="200"/>
      <c r="Q155" s="197" t="str">
        <f>Q$11</f>
        <v>Сравнить M[X] и D[X] с выборочными</v>
      </c>
    </row>
    <row r="156" spans="1:17" ht="18.75" thickBot="1">
      <c r="A156" s="201" t="s">
        <v>63</v>
      </c>
      <c r="B156" s="40"/>
      <c r="C156" s="45">
        <v>0</v>
      </c>
      <c r="D156" s="46">
        <v>1</v>
      </c>
      <c r="E156" s="42">
        <v>0</v>
      </c>
      <c r="F156" s="40">
        <v>1</v>
      </c>
      <c r="G156" s="45">
        <v>0</v>
      </c>
      <c r="H156" s="46">
        <v>1</v>
      </c>
      <c r="I156" s="42"/>
      <c r="J156" s="116" t="s">
        <v>85</v>
      </c>
      <c r="K156" s="207"/>
      <c r="L156" s="152">
        <f>IF(O147&lt;1,0,12-SUM(C147:N147))</f>
        <v>0</v>
      </c>
      <c r="M156" s="42">
        <f>IF(O147&lt;1,0,SUM(C147:N147))</f>
        <v>0</v>
      </c>
      <c r="N156" s="36"/>
      <c r="O156" s="200"/>
      <c r="Q156" s="197" t="str">
        <f>Q$12</f>
        <v>для  а), б)</v>
      </c>
    </row>
    <row r="157" spans="1:17" ht="19.5" thickTop="1" thickBot="1">
      <c r="A157" s="202" t="s">
        <v>64</v>
      </c>
      <c r="B157" s="30"/>
      <c r="C157" s="48">
        <f>4-SUM(C147:F147)</f>
        <v>4</v>
      </c>
      <c r="D157" s="29">
        <f>SUM(C147:F147)</f>
        <v>0</v>
      </c>
      <c r="E157" s="48">
        <f>4-SUM(G147:J147)</f>
        <v>4</v>
      </c>
      <c r="F157" s="29">
        <f>SUM(G147:J147)</f>
        <v>0</v>
      </c>
      <c r="G157" s="48">
        <f>4-SUM(K147:N147)</f>
        <v>4</v>
      </c>
      <c r="H157" s="29">
        <f>SUM(K147:N147)</f>
        <v>0</v>
      </c>
      <c r="I157" s="25"/>
      <c r="J157" s="118" t="s">
        <v>112</v>
      </c>
      <c r="K157" s="208"/>
      <c r="L157" s="153">
        <f>IF(O147&lt;1,0,L156/12)</f>
        <v>0</v>
      </c>
      <c r="M157" s="151">
        <f>IF(O147&lt;1,0,M156/12)</f>
        <v>0</v>
      </c>
      <c r="N157" s="22"/>
      <c r="O157" s="200"/>
      <c r="Q157" s="197" t="str">
        <f>Q$13</f>
        <v>Разбивается на</v>
      </c>
    </row>
    <row r="158" spans="1:17" ht="19.5" thickTop="1" thickBot="1">
      <c r="A158" s="202" t="s">
        <v>65</v>
      </c>
      <c r="B158" s="30"/>
      <c r="C158" s="48">
        <f t="shared" ref="C158:H158" si="15">C157/4</f>
        <v>1</v>
      </c>
      <c r="D158" s="29">
        <f t="shared" si="15"/>
        <v>0</v>
      </c>
      <c r="E158" s="25">
        <f t="shared" si="15"/>
        <v>1</v>
      </c>
      <c r="F158" s="30">
        <f t="shared" si="15"/>
        <v>0</v>
      </c>
      <c r="G158" s="48">
        <f t="shared" si="15"/>
        <v>1</v>
      </c>
      <c r="H158" s="29">
        <f t="shared" si="15"/>
        <v>0</v>
      </c>
      <c r="I158" s="25"/>
      <c r="J158" s="21"/>
      <c r="K158" s="21"/>
      <c r="L158" s="21"/>
      <c r="M158" s="22"/>
      <c r="N158" s="27"/>
      <c r="O158" s="200"/>
      <c r="Q158" s="197" t="str">
        <f>Q$14</f>
        <v>а) 6 серий по 2 броска;</v>
      </c>
    </row>
    <row r="159" spans="1:17" ht="18.75" thickTop="1">
      <c r="A159" s="202" t="s">
        <v>93</v>
      </c>
      <c r="B159" s="30">
        <f>(C159+E159+G159)/3</f>
        <v>0</v>
      </c>
      <c r="C159" s="48">
        <f>C156*C158+D156*D158</f>
        <v>0</v>
      </c>
      <c r="D159" s="29"/>
      <c r="E159" s="25">
        <f>E156*E158+F156*F158</f>
        <v>0</v>
      </c>
      <c r="F159" s="30"/>
      <c r="G159" s="48">
        <f>G156*G158+H156*H158</f>
        <v>0</v>
      </c>
      <c r="H159" s="29"/>
      <c r="I159" s="25"/>
      <c r="J159" s="21"/>
      <c r="K159" s="21"/>
      <c r="L159" s="21"/>
      <c r="M159" s="30"/>
      <c r="N159" s="61" t="s">
        <v>77</v>
      </c>
      <c r="O159" s="203">
        <f>SUM(C147:N147)/12</f>
        <v>0</v>
      </c>
      <c r="Q159" s="197" t="str">
        <f>Q$15</f>
        <v>б) 3 серии по 4 броска;</v>
      </c>
    </row>
    <row r="160" spans="1:17" ht="18.75" thickBot="1">
      <c r="A160" s="202" t="s">
        <v>94</v>
      </c>
      <c r="B160" s="30">
        <f>(C160+E160+G160)/3</f>
        <v>0</v>
      </c>
      <c r="C160" s="48">
        <f>SUMPRODUCT(C156:D156,C156:D156,C158:D158)-C159*C159</f>
        <v>0</v>
      </c>
      <c r="D160" s="29"/>
      <c r="E160" s="25">
        <f>SUMPRODUCT(E156:F156,E156:F156,E158:F158)-E159*E159</f>
        <v>0</v>
      </c>
      <c r="F160" s="30"/>
      <c r="G160" s="48">
        <f>SUMPRODUCT(G156:H156,G156:H156,G158:H158)-G159*G159</f>
        <v>0</v>
      </c>
      <c r="H160" s="29"/>
      <c r="I160" s="25"/>
      <c r="J160" s="21"/>
      <c r="K160" s="21"/>
      <c r="L160" s="21"/>
      <c r="M160" s="30"/>
      <c r="N160" s="62" t="s">
        <v>78</v>
      </c>
      <c r="O160" s="204">
        <f>(12/11)*SUMPRODUCT(C147:N147,C147:N147)/12-O152*O152</f>
        <v>0</v>
      </c>
      <c r="Q160" s="197">
        <f>Q$16</f>
        <v>0</v>
      </c>
    </row>
    <row r="161" spans="1:17" ht="18.75" thickTop="1">
      <c r="A161" s="202" t="s">
        <v>83</v>
      </c>
      <c r="B161" s="53">
        <f>(4/3)*B160</f>
        <v>0</v>
      </c>
      <c r="C161" s="53"/>
      <c r="D161" s="53"/>
      <c r="E161" s="53"/>
      <c r="F161" s="84" t="s">
        <v>79</v>
      </c>
      <c r="G161" s="55">
        <f>O160-B160</f>
        <v>0</v>
      </c>
      <c r="H161" s="53"/>
      <c r="I161" s="53"/>
      <c r="J161" s="53"/>
      <c r="K161" s="53"/>
      <c r="L161" s="84" t="s">
        <v>82</v>
      </c>
      <c r="M161" s="55">
        <f>O160-B161</f>
        <v>0</v>
      </c>
      <c r="N161" s="83"/>
      <c r="O161" s="200"/>
      <c r="Q161" s="209" t="str">
        <f>Q$17</f>
        <v>См. Образец</v>
      </c>
    </row>
    <row r="163" spans="1:17" ht="18.75">
      <c r="A163" s="187" t="str">
        <f>'Название и список группы'!A10</f>
        <v>Петрова</v>
      </c>
      <c r="B163" s="187"/>
      <c r="C163" s="188" t="str">
        <f>'Название и список группы'!B10</f>
        <v>Ольга Александровна</v>
      </c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</row>
    <row r="164" spans="1:17" ht="18.75" thickBot="1">
      <c r="A164" s="189" t="s">
        <v>50</v>
      </c>
      <c r="B164" s="190"/>
      <c r="C164" s="191">
        <v>1</v>
      </c>
      <c r="D164" s="165">
        <v>2</v>
      </c>
      <c r="E164" s="165">
        <v>3</v>
      </c>
      <c r="F164" s="165">
        <v>4</v>
      </c>
      <c r="G164" s="165">
        <v>5</v>
      </c>
      <c r="H164" s="165">
        <v>6</v>
      </c>
      <c r="I164" s="165">
        <v>7</v>
      </c>
      <c r="J164" s="165">
        <v>8</v>
      </c>
      <c r="K164" s="165">
        <v>9</v>
      </c>
      <c r="L164" s="165">
        <v>10</v>
      </c>
      <c r="M164" s="165">
        <v>11</v>
      </c>
      <c r="N164" s="165">
        <v>12</v>
      </c>
      <c r="O164" s="166" t="s">
        <v>1</v>
      </c>
      <c r="Q164" s="167" t="str">
        <f>Q$2</f>
        <v>Выполняется 12 бросков монеты</v>
      </c>
    </row>
    <row r="165" spans="1:17" ht="19.5" thickTop="1" thickBot="1">
      <c r="A165" s="192" t="s">
        <v>53</v>
      </c>
      <c r="B165" s="193"/>
      <c r="C165" s="194">
        <f>РезультатЭксперимента!C165</f>
        <v>0</v>
      </c>
      <c r="D165" s="194">
        <f>РезультатЭксперимента!D165</f>
        <v>0</v>
      </c>
      <c r="E165" s="194">
        <f>РезультатЭксперимента!E165</f>
        <v>0</v>
      </c>
      <c r="F165" s="194">
        <f>РезультатЭксперимента!F165</f>
        <v>0</v>
      </c>
      <c r="G165" s="194">
        <f>РезультатЭксперимента!G165</f>
        <v>0</v>
      </c>
      <c r="H165" s="194">
        <f>РезультатЭксперимента!H165</f>
        <v>0</v>
      </c>
      <c r="I165" s="194">
        <f>РезультатЭксперимента!I165</f>
        <v>0</v>
      </c>
      <c r="J165" s="194">
        <f>РезультатЭксперимента!J165</f>
        <v>0</v>
      </c>
      <c r="K165" s="194">
        <f>РезультатЭксперимента!K165</f>
        <v>0</v>
      </c>
      <c r="L165" s="194">
        <f>РезультатЭксперимента!L165</f>
        <v>0</v>
      </c>
      <c r="M165" s="194">
        <f>РезультатЭксперимента!M165</f>
        <v>0</v>
      </c>
      <c r="N165" s="195">
        <f>РезультатЭксперимента!N165</f>
        <v>0</v>
      </c>
      <c r="O165" s="196">
        <f>IF(SUM(C165:N165)&gt;0,1,10^(-5))</f>
        <v>1.0000000000000001E-5</v>
      </c>
      <c r="Q165" s="197" t="str">
        <f>Q$3</f>
        <v>Если выпадает орел, начисляется 1 балл,</v>
      </c>
    </row>
    <row r="166" spans="1:17" ht="19.5" thickTop="1" thickBot="1">
      <c r="A166" s="198" t="s">
        <v>67</v>
      </c>
      <c r="B166" s="199"/>
      <c r="C166" s="140">
        <v>1</v>
      </c>
      <c r="D166" s="140"/>
      <c r="E166" s="141">
        <v>2</v>
      </c>
      <c r="F166" s="142"/>
      <c r="G166" s="141">
        <v>3</v>
      </c>
      <c r="H166" s="142"/>
      <c r="I166" s="141">
        <v>4</v>
      </c>
      <c r="J166" s="142"/>
      <c r="K166" s="141">
        <v>5</v>
      </c>
      <c r="L166" s="142"/>
      <c r="M166" s="141">
        <v>6</v>
      </c>
      <c r="N166" s="142"/>
      <c r="O166" s="200"/>
      <c r="Q166" s="197" t="str">
        <f>Q$4</f>
        <v>если "решка", начисляется 0 баллов</v>
      </c>
    </row>
    <row r="167" spans="1:17">
      <c r="A167" s="201" t="s">
        <v>55</v>
      </c>
      <c r="B167" s="40"/>
      <c r="C167" s="45">
        <v>0</v>
      </c>
      <c r="D167" s="46">
        <v>1</v>
      </c>
      <c r="E167" s="42">
        <v>0</v>
      </c>
      <c r="F167" s="40">
        <v>1</v>
      </c>
      <c r="G167" s="45">
        <v>0</v>
      </c>
      <c r="H167" s="46">
        <v>1</v>
      </c>
      <c r="I167" s="42">
        <v>0</v>
      </c>
      <c r="J167" s="40">
        <v>1</v>
      </c>
      <c r="K167" s="45">
        <v>0</v>
      </c>
      <c r="L167" s="46">
        <v>1</v>
      </c>
      <c r="M167" s="42">
        <v>0</v>
      </c>
      <c r="N167" s="24">
        <v>1</v>
      </c>
      <c r="O167" s="200"/>
      <c r="Q167" s="197" t="str">
        <f>Q$5</f>
        <v>Разбивается на</v>
      </c>
    </row>
    <row r="168" spans="1:17">
      <c r="A168" s="202" t="s">
        <v>54</v>
      </c>
      <c r="B168" s="30"/>
      <c r="C168" s="48">
        <f>IF(C165=0,IF(D165=0,2,1),IF(D165=0,1,0))</f>
        <v>2</v>
      </c>
      <c r="D168" s="29">
        <f>IF(C165=0,IF(D165=0,0,1),IF(D165=0,1,2))</f>
        <v>0</v>
      </c>
      <c r="E168" s="48">
        <f>IF(E165=0,IF(F165=0,2,1),IF(F165=0,1,0))</f>
        <v>2</v>
      </c>
      <c r="F168" s="29">
        <f>IF(E165=0,IF(F165=0,0,1),IF(F165=0,1,2))</f>
        <v>0</v>
      </c>
      <c r="G168" s="48">
        <f>IF(G165=0,IF(H165=0,2,1),IF(H165=0,1,0))</f>
        <v>2</v>
      </c>
      <c r="H168" s="29">
        <f>IF(G165=0,IF(H165=0,0,1),IF(H165=0,1,2))</f>
        <v>0</v>
      </c>
      <c r="I168" s="48">
        <f>IF(I165=0,IF(J165=0,2,1),IF(J165=0,1,0))</f>
        <v>2</v>
      </c>
      <c r="J168" s="29">
        <f>IF(I165=0,IF(J165=0,0,1),IF(J165=0,1,2))</f>
        <v>0</v>
      </c>
      <c r="K168" s="48">
        <f>IF(K165=0,IF(L165=0,2,1),IF(L165=0,1,0))</f>
        <v>2</v>
      </c>
      <c r="L168" s="29">
        <f>IF(K165=0,IF(L165=0,0,1),IF(L165=0,1,2))</f>
        <v>0</v>
      </c>
      <c r="M168" s="48">
        <f>IF(M165=0,IF(N165=0,2,1),IF(N165=0,1,0))</f>
        <v>2</v>
      </c>
      <c r="N168" s="29">
        <f>IF(M165=0,IF(N165=0,0,1),IF(N165=0,1,2))</f>
        <v>0</v>
      </c>
      <c r="O168" s="200"/>
      <c r="Q168" s="197" t="str">
        <f>Q$6</f>
        <v>а) 6 выборок по 2 броска в выборке;</v>
      </c>
    </row>
    <row r="169" spans="1:17" ht="18.75" thickBot="1">
      <c r="A169" s="202" t="s">
        <v>62</v>
      </c>
      <c r="B169" s="30"/>
      <c r="C169" s="48">
        <f>C168/2</f>
        <v>1</v>
      </c>
      <c r="D169" s="29">
        <f t="shared" ref="D169:N169" si="16">D168/2</f>
        <v>0</v>
      </c>
      <c r="E169" s="25">
        <f t="shared" si="16"/>
        <v>1</v>
      </c>
      <c r="F169" s="30">
        <f t="shared" si="16"/>
        <v>0</v>
      </c>
      <c r="G169" s="48">
        <f t="shared" si="16"/>
        <v>1</v>
      </c>
      <c r="H169" s="29">
        <f t="shared" si="16"/>
        <v>0</v>
      </c>
      <c r="I169" s="25">
        <f t="shared" si="16"/>
        <v>1</v>
      </c>
      <c r="J169" s="30">
        <f t="shared" si="16"/>
        <v>0</v>
      </c>
      <c r="K169" s="48">
        <f t="shared" si="16"/>
        <v>1</v>
      </c>
      <c r="L169" s="29">
        <f t="shared" si="16"/>
        <v>0</v>
      </c>
      <c r="M169" s="25">
        <f t="shared" si="16"/>
        <v>1</v>
      </c>
      <c r="N169" s="28">
        <f t="shared" si="16"/>
        <v>0</v>
      </c>
      <c r="O169" s="200"/>
      <c r="Q169" s="197" t="str">
        <f>Q$7</f>
        <v>б) 3 выборки по 4 броска в выборке.</v>
      </c>
    </row>
    <row r="170" spans="1:17" ht="18.75" thickTop="1">
      <c r="A170" s="202" t="s">
        <v>75</v>
      </c>
      <c r="B170" s="30">
        <f>(C170+E170+G170+I170+K170+M170)/6</f>
        <v>0</v>
      </c>
      <c r="C170" s="48">
        <f>C167*C169+D167*D169</f>
        <v>0</v>
      </c>
      <c r="D170" s="29"/>
      <c r="E170" s="25">
        <f>E167*E169+F167*F169</f>
        <v>0</v>
      </c>
      <c r="F170" s="30"/>
      <c r="G170" s="48">
        <f>G167*G169+H167*H169</f>
        <v>0</v>
      </c>
      <c r="H170" s="29"/>
      <c r="I170" s="25">
        <f>I167*I169+J167*J169</f>
        <v>0</v>
      </c>
      <c r="J170" s="30"/>
      <c r="K170" s="48">
        <f>K167*K169+L167*L169</f>
        <v>0</v>
      </c>
      <c r="L170" s="29"/>
      <c r="M170" s="31">
        <f>M167*M169+N167*N169</f>
        <v>0</v>
      </c>
      <c r="N170" s="61" t="s">
        <v>77</v>
      </c>
      <c r="O170" s="203">
        <f>SUM(C165:N165)/12</f>
        <v>0</v>
      </c>
      <c r="Q170" s="197" t="str">
        <f>Q$8</f>
        <v>Составить эмпирические законы</v>
      </c>
    </row>
    <row r="171" spans="1:17" ht="18.75" thickBot="1">
      <c r="A171" s="202" t="s">
        <v>76</v>
      </c>
      <c r="B171" s="30">
        <f>(C171+E171+G171+I171+K171+M171)/6</f>
        <v>0</v>
      </c>
      <c r="C171" s="48">
        <f>SUMPRODUCT(C167:D167,C167:D167,C169:D169)-C170*C170</f>
        <v>0</v>
      </c>
      <c r="D171" s="29"/>
      <c r="E171" s="25">
        <f>SUMPRODUCT(E167:F167,E167:F167,E169:F169)-E170*E170</f>
        <v>0</v>
      </c>
      <c r="F171" s="30"/>
      <c r="G171" s="48">
        <f>SUMPRODUCT(G167:H167,G167:H167,G169:H169)-G170*G170</f>
        <v>0</v>
      </c>
      <c r="H171" s="29"/>
      <c r="I171" s="25">
        <f>SUMPRODUCT(I167:J167,I167:J167,I169:J169)-I170*I170</f>
        <v>0</v>
      </c>
      <c r="J171" s="30"/>
      <c r="K171" s="48">
        <f>SUMPRODUCT(K167:L167,K167:L167,K169:L169)-K170*K170</f>
        <v>0</v>
      </c>
      <c r="L171" s="29"/>
      <c r="M171" s="31">
        <f>SUMPRODUCT(M167:N167,M167:N167,M169:N169)-M170*M170</f>
        <v>0</v>
      </c>
      <c r="N171" s="62" t="s">
        <v>78</v>
      </c>
      <c r="O171" s="204">
        <f>(12/11)*SUMPRODUCT(C165:N165,C165:N165)/12-O170*O170</f>
        <v>0</v>
      </c>
      <c r="Q171" s="197" t="str">
        <f>Q$9</f>
        <v>распределения для а), б)</v>
      </c>
    </row>
    <row r="172" spans="1:17" ht="19.5" thickTop="1" thickBot="1">
      <c r="A172" s="205" t="s">
        <v>80</v>
      </c>
      <c r="B172" s="28">
        <f>(2/1)*B171</f>
        <v>0</v>
      </c>
      <c r="C172" s="56"/>
      <c r="D172" s="56"/>
      <c r="E172" s="56"/>
      <c r="F172" s="95" t="s">
        <v>74</v>
      </c>
      <c r="G172" s="58">
        <f>O171-B171</f>
        <v>0</v>
      </c>
      <c r="H172" s="56"/>
      <c r="I172" s="56"/>
      <c r="J172" s="56"/>
      <c r="K172" s="56"/>
      <c r="L172" s="95" t="s">
        <v>81</v>
      </c>
      <c r="M172" s="58">
        <f>O171-B172</f>
        <v>0</v>
      </c>
      <c r="N172" s="96"/>
      <c r="O172" s="200"/>
      <c r="Q172" s="197" t="str">
        <f>Q$10</f>
        <v>Сравнить с теоретическими.</v>
      </c>
    </row>
    <row r="173" spans="1:17" ht="19.5" thickTop="1" thickBot="1">
      <c r="A173" s="198" t="s">
        <v>68</v>
      </c>
      <c r="B173" s="107"/>
      <c r="C173" s="132">
        <v>1</v>
      </c>
      <c r="D173" s="132"/>
      <c r="E173" s="133">
        <v>2</v>
      </c>
      <c r="F173" s="134"/>
      <c r="G173" s="133">
        <v>3</v>
      </c>
      <c r="H173" s="134"/>
      <c r="I173" s="107"/>
      <c r="J173" s="122" t="s">
        <v>84</v>
      </c>
      <c r="K173" s="206"/>
      <c r="L173" s="107">
        <v>0</v>
      </c>
      <c r="M173" s="63">
        <v>1</v>
      </c>
      <c r="N173" s="104"/>
      <c r="O173" s="200"/>
      <c r="Q173" s="197" t="str">
        <f>Q$11</f>
        <v>Сравнить M[X] и D[X] с выборочными</v>
      </c>
    </row>
    <row r="174" spans="1:17" ht="18.75" thickBot="1">
      <c r="A174" s="201" t="s">
        <v>63</v>
      </c>
      <c r="B174" s="40"/>
      <c r="C174" s="45">
        <v>0</v>
      </c>
      <c r="D174" s="46">
        <v>1</v>
      </c>
      <c r="E174" s="42">
        <v>0</v>
      </c>
      <c r="F174" s="40">
        <v>1</v>
      </c>
      <c r="G174" s="45">
        <v>0</v>
      </c>
      <c r="H174" s="46">
        <v>1</v>
      </c>
      <c r="I174" s="42"/>
      <c r="J174" s="116" t="s">
        <v>85</v>
      </c>
      <c r="K174" s="207"/>
      <c r="L174" s="152">
        <f>IF(O165&lt;1,0,12-SUM(C165:N165))</f>
        <v>0</v>
      </c>
      <c r="M174" s="42">
        <f>IF(O165&lt;1,0,SUM(C165:N165))</f>
        <v>0</v>
      </c>
      <c r="N174" s="36"/>
      <c r="O174" s="200"/>
      <c r="Q174" s="197" t="str">
        <f>Q$12</f>
        <v>для  а), б)</v>
      </c>
    </row>
    <row r="175" spans="1:17" ht="19.5" thickTop="1" thickBot="1">
      <c r="A175" s="202" t="s">
        <v>64</v>
      </c>
      <c r="B175" s="30"/>
      <c r="C175" s="48">
        <f>4-SUM(C165:F165)</f>
        <v>4</v>
      </c>
      <c r="D175" s="29">
        <f>SUM(C165:F165)</f>
        <v>0</v>
      </c>
      <c r="E175" s="48">
        <f>4-SUM(G165:J165)</f>
        <v>4</v>
      </c>
      <c r="F175" s="29">
        <f>SUM(G165:J165)</f>
        <v>0</v>
      </c>
      <c r="G175" s="48">
        <f>4-SUM(K165:N165)</f>
        <v>4</v>
      </c>
      <c r="H175" s="29">
        <f>SUM(K165:N165)</f>
        <v>0</v>
      </c>
      <c r="I175" s="25"/>
      <c r="J175" s="118" t="s">
        <v>112</v>
      </c>
      <c r="K175" s="208"/>
      <c r="L175" s="153">
        <f>IF(O165&lt;1,0,L174/12)</f>
        <v>0</v>
      </c>
      <c r="M175" s="151">
        <f>IF(O165&lt;1,0,M174/12)</f>
        <v>0</v>
      </c>
      <c r="N175" s="22"/>
      <c r="O175" s="200"/>
      <c r="Q175" s="197" t="str">
        <f>Q$13</f>
        <v>Разбивается на</v>
      </c>
    </row>
    <row r="176" spans="1:17" ht="19.5" thickTop="1" thickBot="1">
      <c r="A176" s="202" t="s">
        <v>65</v>
      </c>
      <c r="B176" s="30"/>
      <c r="C176" s="48">
        <f t="shared" ref="C176:H176" si="17">C175/4</f>
        <v>1</v>
      </c>
      <c r="D176" s="29">
        <f t="shared" si="17"/>
        <v>0</v>
      </c>
      <c r="E176" s="25">
        <f t="shared" si="17"/>
        <v>1</v>
      </c>
      <c r="F176" s="30">
        <f t="shared" si="17"/>
        <v>0</v>
      </c>
      <c r="G176" s="48">
        <f t="shared" si="17"/>
        <v>1</v>
      </c>
      <c r="H176" s="29">
        <f t="shared" si="17"/>
        <v>0</v>
      </c>
      <c r="I176" s="25"/>
      <c r="J176" s="21"/>
      <c r="K176" s="21"/>
      <c r="L176" s="21"/>
      <c r="M176" s="22"/>
      <c r="N176" s="27"/>
      <c r="O176" s="200"/>
      <c r="Q176" s="197" t="str">
        <f>Q$14</f>
        <v>а) 6 серий по 2 броска;</v>
      </c>
    </row>
    <row r="177" spans="1:17" ht="18.75" thickTop="1">
      <c r="A177" s="202" t="s">
        <v>93</v>
      </c>
      <c r="B177" s="30">
        <f>(C177+E177+G177)/3</f>
        <v>0</v>
      </c>
      <c r="C177" s="48">
        <f>C174*C176+D174*D176</f>
        <v>0</v>
      </c>
      <c r="D177" s="29"/>
      <c r="E177" s="25">
        <f>E174*E176+F174*F176</f>
        <v>0</v>
      </c>
      <c r="F177" s="30"/>
      <c r="G177" s="48">
        <f>G174*G176+H174*H176</f>
        <v>0</v>
      </c>
      <c r="H177" s="29"/>
      <c r="I177" s="25"/>
      <c r="J177" s="21"/>
      <c r="K177" s="21"/>
      <c r="L177" s="21"/>
      <c r="M177" s="30"/>
      <c r="N177" s="61" t="s">
        <v>77</v>
      </c>
      <c r="O177" s="203">
        <f>SUM(C165:N165)/12</f>
        <v>0</v>
      </c>
      <c r="Q177" s="197" t="str">
        <f>Q$15</f>
        <v>б) 3 серии по 4 броска;</v>
      </c>
    </row>
    <row r="178" spans="1:17" ht="18.75" thickBot="1">
      <c r="A178" s="202" t="s">
        <v>94</v>
      </c>
      <c r="B178" s="30">
        <f>(C178+E178+G178)/3</f>
        <v>0</v>
      </c>
      <c r="C178" s="48">
        <f>SUMPRODUCT(C174:D174,C174:D174,C176:D176)-C177*C177</f>
        <v>0</v>
      </c>
      <c r="D178" s="29"/>
      <c r="E178" s="25">
        <f>SUMPRODUCT(E174:F174,E174:F174,E176:F176)-E177*E177</f>
        <v>0</v>
      </c>
      <c r="F178" s="30"/>
      <c r="G178" s="48">
        <f>SUMPRODUCT(G174:H174,G174:H174,G176:H176)-G177*G177</f>
        <v>0</v>
      </c>
      <c r="H178" s="29"/>
      <c r="I178" s="25"/>
      <c r="J178" s="21"/>
      <c r="K178" s="21"/>
      <c r="L178" s="21"/>
      <c r="M178" s="30"/>
      <c r="N178" s="62" t="s">
        <v>78</v>
      </c>
      <c r="O178" s="204">
        <f>(12/11)*SUMPRODUCT(C165:N165,C165:N165)/12-O170*O170</f>
        <v>0</v>
      </c>
      <c r="Q178" s="197">
        <f>Q$16</f>
        <v>0</v>
      </c>
    </row>
    <row r="179" spans="1:17" ht="18.75" thickTop="1">
      <c r="A179" s="202" t="s">
        <v>83</v>
      </c>
      <c r="B179" s="53">
        <f>(4/3)*B178</f>
        <v>0</v>
      </c>
      <c r="C179" s="53"/>
      <c r="D179" s="53"/>
      <c r="E179" s="53"/>
      <c r="F179" s="84" t="s">
        <v>79</v>
      </c>
      <c r="G179" s="55">
        <f>O178-B178</f>
        <v>0</v>
      </c>
      <c r="H179" s="53"/>
      <c r="I179" s="53"/>
      <c r="J179" s="53"/>
      <c r="K179" s="53"/>
      <c r="L179" s="84" t="s">
        <v>82</v>
      </c>
      <c r="M179" s="55">
        <f>O178-B179</f>
        <v>0</v>
      </c>
      <c r="N179" s="83"/>
      <c r="O179" s="200"/>
      <c r="Q179" s="209" t="str">
        <f>Q$17</f>
        <v>См. Образец</v>
      </c>
    </row>
    <row r="181" spans="1:17" ht="18.75">
      <c r="A181" s="187" t="str">
        <f>'Название и список группы'!A11</f>
        <v>Подшивалов</v>
      </c>
      <c r="B181" s="187"/>
      <c r="C181" s="188" t="str">
        <f>'Название и список группы'!B11</f>
        <v>Данил Дмитриевич</v>
      </c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</row>
    <row r="182" spans="1:17" ht="18.75" thickBot="1">
      <c r="A182" s="189" t="s">
        <v>50</v>
      </c>
      <c r="B182" s="190"/>
      <c r="C182" s="191">
        <v>1</v>
      </c>
      <c r="D182" s="165">
        <v>2</v>
      </c>
      <c r="E182" s="165">
        <v>3</v>
      </c>
      <c r="F182" s="165">
        <v>4</v>
      </c>
      <c r="G182" s="165">
        <v>5</v>
      </c>
      <c r="H182" s="165">
        <v>6</v>
      </c>
      <c r="I182" s="165">
        <v>7</v>
      </c>
      <c r="J182" s="165">
        <v>8</v>
      </c>
      <c r="K182" s="165">
        <v>9</v>
      </c>
      <c r="L182" s="165">
        <v>10</v>
      </c>
      <c r="M182" s="165">
        <v>11</v>
      </c>
      <c r="N182" s="165">
        <v>12</v>
      </c>
      <c r="O182" s="166" t="s">
        <v>1</v>
      </c>
      <c r="Q182" s="167" t="str">
        <f>Q$2</f>
        <v>Выполняется 12 бросков монеты</v>
      </c>
    </row>
    <row r="183" spans="1:17" ht="19.5" thickTop="1" thickBot="1">
      <c r="A183" s="192" t="s">
        <v>53</v>
      </c>
      <c r="B183" s="193"/>
      <c r="C183" s="194">
        <f>РезультатЭксперимента!C183</f>
        <v>0</v>
      </c>
      <c r="D183" s="194">
        <f>РезультатЭксперимента!D183</f>
        <v>0</v>
      </c>
      <c r="E183" s="194">
        <f>РезультатЭксперимента!E183</f>
        <v>0</v>
      </c>
      <c r="F183" s="194">
        <f>РезультатЭксперимента!F183</f>
        <v>0</v>
      </c>
      <c r="G183" s="194">
        <f>РезультатЭксперимента!G183</f>
        <v>0</v>
      </c>
      <c r="H183" s="194">
        <f>РезультатЭксперимента!H183</f>
        <v>0</v>
      </c>
      <c r="I183" s="194">
        <f>РезультатЭксперимента!I183</f>
        <v>0</v>
      </c>
      <c r="J183" s="194">
        <f>РезультатЭксперимента!J183</f>
        <v>0</v>
      </c>
      <c r="K183" s="194">
        <f>РезультатЭксперимента!K183</f>
        <v>0</v>
      </c>
      <c r="L183" s="194">
        <f>РезультатЭксперимента!L183</f>
        <v>0</v>
      </c>
      <c r="M183" s="194">
        <f>РезультатЭксперимента!M183</f>
        <v>0</v>
      </c>
      <c r="N183" s="195">
        <f>РезультатЭксперимента!N183</f>
        <v>0</v>
      </c>
      <c r="O183" s="196">
        <f>IF(SUM(C183:N183)&gt;0,1,10^(-5))</f>
        <v>1.0000000000000001E-5</v>
      </c>
      <c r="Q183" s="197" t="str">
        <f>Q$3</f>
        <v>Если выпадает орел, начисляется 1 балл,</v>
      </c>
    </row>
    <row r="184" spans="1:17" ht="19.5" thickTop="1" thickBot="1">
      <c r="A184" s="198" t="s">
        <v>67</v>
      </c>
      <c r="B184" s="199"/>
      <c r="C184" s="140">
        <v>1</v>
      </c>
      <c r="D184" s="140"/>
      <c r="E184" s="141">
        <v>2</v>
      </c>
      <c r="F184" s="142"/>
      <c r="G184" s="141">
        <v>3</v>
      </c>
      <c r="H184" s="142"/>
      <c r="I184" s="141">
        <v>4</v>
      </c>
      <c r="J184" s="142"/>
      <c r="K184" s="141">
        <v>5</v>
      </c>
      <c r="L184" s="142"/>
      <c r="M184" s="141">
        <v>6</v>
      </c>
      <c r="N184" s="142"/>
      <c r="O184" s="200"/>
      <c r="Q184" s="197" t="str">
        <f>Q$4</f>
        <v>если "решка", начисляется 0 баллов</v>
      </c>
    </row>
    <row r="185" spans="1:17">
      <c r="A185" s="201" t="s">
        <v>55</v>
      </c>
      <c r="B185" s="40"/>
      <c r="C185" s="45">
        <v>0</v>
      </c>
      <c r="D185" s="46">
        <v>1</v>
      </c>
      <c r="E185" s="42">
        <v>0</v>
      </c>
      <c r="F185" s="40">
        <v>1</v>
      </c>
      <c r="G185" s="45">
        <v>0</v>
      </c>
      <c r="H185" s="46">
        <v>1</v>
      </c>
      <c r="I185" s="42">
        <v>0</v>
      </c>
      <c r="J185" s="40">
        <v>1</v>
      </c>
      <c r="K185" s="45">
        <v>0</v>
      </c>
      <c r="L185" s="46">
        <v>1</v>
      </c>
      <c r="M185" s="42">
        <v>0</v>
      </c>
      <c r="N185" s="24">
        <v>1</v>
      </c>
      <c r="O185" s="200"/>
      <c r="Q185" s="197" t="str">
        <f>Q$5</f>
        <v>Разбивается на</v>
      </c>
    </row>
    <row r="186" spans="1:17">
      <c r="A186" s="202" t="s">
        <v>54</v>
      </c>
      <c r="B186" s="30"/>
      <c r="C186" s="48">
        <f>IF(C183=0,IF(D183=0,2,1),IF(D183=0,1,0))</f>
        <v>2</v>
      </c>
      <c r="D186" s="29">
        <f>IF(C183=0,IF(D183=0,0,1),IF(D183=0,1,2))</f>
        <v>0</v>
      </c>
      <c r="E186" s="48">
        <f>IF(E183=0,IF(F183=0,2,1),IF(F183=0,1,0))</f>
        <v>2</v>
      </c>
      <c r="F186" s="29">
        <f>IF(E183=0,IF(F183=0,0,1),IF(F183=0,1,2))</f>
        <v>0</v>
      </c>
      <c r="G186" s="48">
        <f>IF(G183=0,IF(H183=0,2,1),IF(H183=0,1,0))</f>
        <v>2</v>
      </c>
      <c r="H186" s="29">
        <f>IF(G183=0,IF(H183=0,0,1),IF(H183=0,1,2))</f>
        <v>0</v>
      </c>
      <c r="I186" s="48">
        <f>IF(I183=0,IF(J183=0,2,1),IF(J183=0,1,0))</f>
        <v>2</v>
      </c>
      <c r="J186" s="29">
        <f>IF(I183=0,IF(J183=0,0,1),IF(J183=0,1,2))</f>
        <v>0</v>
      </c>
      <c r="K186" s="48">
        <f>IF(K183=0,IF(L183=0,2,1),IF(L183=0,1,0))</f>
        <v>2</v>
      </c>
      <c r="L186" s="29">
        <f>IF(K183=0,IF(L183=0,0,1),IF(L183=0,1,2))</f>
        <v>0</v>
      </c>
      <c r="M186" s="48">
        <f>IF(M183=0,IF(N183=0,2,1),IF(N183=0,1,0))</f>
        <v>2</v>
      </c>
      <c r="N186" s="29">
        <f>IF(M183=0,IF(N183=0,0,1),IF(N183=0,1,2))</f>
        <v>0</v>
      </c>
      <c r="O186" s="200"/>
      <c r="Q186" s="197" t="str">
        <f>Q$6</f>
        <v>а) 6 выборок по 2 броска в выборке;</v>
      </c>
    </row>
    <row r="187" spans="1:17" ht="18.75" thickBot="1">
      <c r="A187" s="202" t="s">
        <v>62</v>
      </c>
      <c r="B187" s="30"/>
      <c r="C187" s="48">
        <f>C186/2</f>
        <v>1</v>
      </c>
      <c r="D187" s="29">
        <f t="shared" ref="D187:N187" si="18">D186/2</f>
        <v>0</v>
      </c>
      <c r="E187" s="25">
        <f t="shared" si="18"/>
        <v>1</v>
      </c>
      <c r="F187" s="30">
        <f t="shared" si="18"/>
        <v>0</v>
      </c>
      <c r="G187" s="48">
        <f t="shared" si="18"/>
        <v>1</v>
      </c>
      <c r="H187" s="29">
        <f t="shared" si="18"/>
        <v>0</v>
      </c>
      <c r="I187" s="25">
        <f t="shared" si="18"/>
        <v>1</v>
      </c>
      <c r="J187" s="30">
        <f t="shared" si="18"/>
        <v>0</v>
      </c>
      <c r="K187" s="48">
        <f t="shared" si="18"/>
        <v>1</v>
      </c>
      <c r="L187" s="29">
        <f t="shared" si="18"/>
        <v>0</v>
      </c>
      <c r="M187" s="25">
        <f t="shared" si="18"/>
        <v>1</v>
      </c>
      <c r="N187" s="28">
        <f t="shared" si="18"/>
        <v>0</v>
      </c>
      <c r="O187" s="200"/>
      <c r="Q187" s="197" t="str">
        <f>Q$7</f>
        <v>б) 3 выборки по 4 броска в выборке.</v>
      </c>
    </row>
    <row r="188" spans="1:17" ht="18.75" thickTop="1">
      <c r="A188" s="202" t="s">
        <v>75</v>
      </c>
      <c r="B188" s="30">
        <f>(C188+E188+G188+I188+K188+M188)/6</f>
        <v>0</v>
      </c>
      <c r="C188" s="48">
        <f>C185*C187+D185*D187</f>
        <v>0</v>
      </c>
      <c r="D188" s="29"/>
      <c r="E188" s="25">
        <f>E185*E187+F185*F187</f>
        <v>0</v>
      </c>
      <c r="F188" s="30"/>
      <c r="G188" s="48">
        <f>G185*G187+H185*H187</f>
        <v>0</v>
      </c>
      <c r="H188" s="29"/>
      <c r="I188" s="25">
        <f>I185*I187+J185*J187</f>
        <v>0</v>
      </c>
      <c r="J188" s="30"/>
      <c r="K188" s="48">
        <f>K185*K187+L185*L187</f>
        <v>0</v>
      </c>
      <c r="L188" s="29"/>
      <c r="M188" s="31">
        <f>M185*M187+N185*N187</f>
        <v>0</v>
      </c>
      <c r="N188" s="61" t="s">
        <v>77</v>
      </c>
      <c r="O188" s="203">
        <f>SUM(C183:N183)/12</f>
        <v>0</v>
      </c>
      <c r="Q188" s="197" t="str">
        <f>Q$8</f>
        <v>Составить эмпирические законы</v>
      </c>
    </row>
    <row r="189" spans="1:17" ht="18.75" thickBot="1">
      <c r="A189" s="202" t="s">
        <v>76</v>
      </c>
      <c r="B189" s="30">
        <f>(C189+E189+G189+I189+K189+M189)/6</f>
        <v>0</v>
      </c>
      <c r="C189" s="48">
        <f>SUMPRODUCT(C185:D185,C185:D185,C187:D187)-C188*C188</f>
        <v>0</v>
      </c>
      <c r="D189" s="29"/>
      <c r="E189" s="25">
        <f>SUMPRODUCT(E185:F185,E185:F185,E187:F187)-E188*E188</f>
        <v>0</v>
      </c>
      <c r="F189" s="30"/>
      <c r="G189" s="48">
        <f>SUMPRODUCT(G185:H185,G185:H185,G187:H187)-G188*G188</f>
        <v>0</v>
      </c>
      <c r="H189" s="29"/>
      <c r="I189" s="25">
        <f>SUMPRODUCT(I185:J185,I185:J185,I187:J187)-I188*I188</f>
        <v>0</v>
      </c>
      <c r="J189" s="30"/>
      <c r="K189" s="48">
        <f>SUMPRODUCT(K185:L185,K185:L185,K187:L187)-K188*K188</f>
        <v>0</v>
      </c>
      <c r="L189" s="29"/>
      <c r="M189" s="31">
        <f>SUMPRODUCT(M185:N185,M185:N185,M187:N187)-M188*M188</f>
        <v>0</v>
      </c>
      <c r="N189" s="62" t="s">
        <v>78</v>
      </c>
      <c r="O189" s="204">
        <f>(12/11)*SUMPRODUCT(C183:N183,C183:N183)/12-O188*O188</f>
        <v>0</v>
      </c>
      <c r="Q189" s="197" t="str">
        <f>Q$9</f>
        <v>распределения для а), б)</v>
      </c>
    </row>
    <row r="190" spans="1:17" ht="19.5" thickTop="1" thickBot="1">
      <c r="A190" s="205" t="s">
        <v>80</v>
      </c>
      <c r="B190" s="28">
        <f>(2/1)*B189</f>
        <v>0</v>
      </c>
      <c r="C190" s="56"/>
      <c r="D190" s="56"/>
      <c r="E190" s="56"/>
      <c r="F190" s="95" t="s">
        <v>74</v>
      </c>
      <c r="G190" s="58">
        <f>O189-B189</f>
        <v>0</v>
      </c>
      <c r="H190" s="56"/>
      <c r="I190" s="56"/>
      <c r="J190" s="56"/>
      <c r="K190" s="56"/>
      <c r="L190" s="95" t="s">
        <v>81</v>
      </c>
      <c r="M190" s="58">
        <f>O189-B190</f>
        <v>0</v>
      </c>
      <c r="N190" s="96"/>
      <c r="O190" s="200"/>
      <c r="Q190" s="197" t="str">
        <f>Q$10</f>
        <v>Сравнить с теоретическими.</v>
      </c>
    </row>
    <row r="191" spans="1:17" ht="19.5" thickTop="1" thickBot="1">
      <c r="A191" s="198" t="s">
        <v>68</v>
      </c>
      <c r="B191" s="107"/>
      <c r="C191" s="132">
        <v>1</v>
      </c>
      <c r="D191" s="132"/>
      <c r="E191" s="133">
        <v>2</v>
      </c>
      <c r="F191" s="134"/>
      <c r="G191" s="133">
        <v>3</v>
      </c>
      <c r="H191" s="134"/>
      <c r="I191" s="107"/>
      <c r="J191" s="122" t="s">
        <v>84</v>
      </c>
      <c r="K191" s="206"/>
      <c r="L191" s="107">
        <v>0</v>
      </c>
      <c r="M191" s="63">
        <v>1</v>
      </c>
      <c r="N191" s="104"/>
      <c r="O191" s="200"/>
      <c r="Q191" s="197" t="str">
        <f>Q$11</f>
        <v>Сравнить M[X] и D[X] с выборочными</v>
      </c>
    </row>
    <row r="192" spans="1:17" ht="18.75" thickBot="1">
      <c r="A192" s="201" t="s">
        <v>63</v>
      </c>
      <c r="B192" s="40"/>
      <c r="C192" s="45">
        <v>0</v>
      </c>
      <c r="D192" s="46">
        <v>1</v>
      </c>
      <c r="E192" s="42">
        <v>0</v>
      </c>
      <c r="F192" s="40">
        <v>1</v>
      </c>
      <c r="G192" s="45">
        <v>0</v>
      </c>
      <c r="H192" s="46">
        <v>1</v>
      </c>
      <c r="I192" s="42"/>
      <c r="J192" s="116" t="s">
        <v>85</v>
      </c>
      <c r="K192" s="207"/>
      <c r="L192" s="152">
        <f>IF(O183&lt;1,0,12-SUM(C183:N183))</f>
        <v>0</v>
      </c>
      <c r="M192" s="42">
        <f>IF(O183&lt;1,0,SUM(C183:N183))</f>
        <v>0</v>
      </c>
      <c r="N192" s="36"/>
      <c r="O192" s="200"/>
      <c r="Q192" s="197" t="str">
        <f>Q$12</f>
        <v>для  а), б)</v>
      </c>
    </row>
    <row r="193" spans="1:17" ht="19.5" thickTop="1" thickBot="1">
      <c r="A193" s="202" t="s">
        <v>64</v>
      </c>
      <c r="B193" s="30"/>
      <c r="C193" s="48">
        <f>4-SUM(C183:F183)</f>
        <v>4</v>
      </c>
      <c r="D193" s="29">
        <f>SUM(C183:F183)</f>
        <v>0</v>
      </c>
      <c r="E193" s="48">
        <f>4-SUM(G183:J183)</f>
        <v>4</v>
      </c>
      <c r="F193" s="29">
        <f>SUM(G183:J183)</f>
        <v>0</v>
      </c>
      <c r="G193" s="48">
        <f>4-SUM(K183:N183)</f>
        <v>4</v>
      </c>
      <c r="H193" s="29">
        <f>SUM(K183:N183)</f>
        <v>0</v>
      </c>
      <c r="I193" s="25"/>
      <c r="J193" s="118" t="s">
        <v>112</v>
      </c>
      <c r="K193" s="208"/>
      <c r="L193" s="153">
        <f>IF(O183&lt;1,0,L192/12)</f>
        <v>0</v>
      </c>
      <c r="M193" s="151">
        <f>IF(O183&lt;1,0,M192/12)</f>
        <v>0</v>
      </c>
      <c r="N193" s="22"/>
      <c r="O193" s="200"/>
      <c r="Q193" s="197" t="str">
        <f>Q$13</f>
        <v>Разбивается на</v>
      </c>
    </row>
    <row r="194" spans="1:17" ht="19.5" thickTop="1" thickBot="1">
      <c r="A194" s="202" t="s">
        <v>65</v>
      </c>
      <c r="B194" s="30"/>
      <c r="C194" s="48">
        <f t="shared" ref="C194:H194" si="19">C193/4</f>
        <v>1</v>
      </c>
      <c r="D194" s="29">
        <f t="shared" si="19"/>
        <v>0</v>
      </c>
      <c r="E194" s="25">
        <f t="shared" si="19"/>
        <v>1</v>
      </c>
      <c r="F194" s="30">
        <f t="shared" si="19"/>
        <v>0</v>
      </c>
      <c r="G194" s="48">
        <f t="shared" si="19"/>
        <v>1</v>
      </c>
      <c r="H194" s="29">
        <f t="shared" si="19"/>
        <v>0</v>
      </c>
      <c r="I194" s="25"/>
      <c r="J194" s="21"/>
      <c r="K194" s="21"/>
      <c r="L194" s="21"/>
      <c r="M194" s="22"/>
      <c r="N194" s="27"/>
      <c r="O194" s="200"/>
      <c r="Q194" s="197" t="str">
        <f>Q$14</f>
        <v>а) 6 серий по 2 броска;</v>
      </c>
    </row>
    <row r="195" spans="1:17" ht="18.75" thickTop="1">
      <c r="A195" s="202" t="s">
        <v>93</v>
      </c>
      <c r="B195" s="30">
        <f>(C195+E195+G195)/3</f>
        <v>0</v>
      </c>
      <c r="C195" s="48">
        <f>C192*C194+D192*D194</f>
        <v>0</v>
      </c>
      <c r="D195" s="29"/>
      <c r="E195" s="25">
        <f>E192*E194+F192*F194</f>
        <v>0</v>
      </c>
      <c r="F195" s="30"/>
      <c r="G195" s="48">
        <f>G192*G194+H192*H194</f>
        <v>0</v>
      </c>
      <c r="H195" s="29"/>
      <c r="I195" s="25"/>
      <c r="J195" s="21"/>
      <c r="K195" s="21"/>
      <c r="L195" s="21"/>
      <c r="M195" s="30"/>
      <c r="N195" s="61" t="s">
        <v>77</v>
      </c>
      <c r="O195" s="203">
        <f>SUM(C183:N183)/12</f>
        <v>0</v>
      </c>
      <c r="Q195" s="197" t="str">
        <f>Q$15</f>
        <v>б) 3 серии по 4 броска;</v>
      </c>
    </row>
    <row r="196" spans="1:17" ht="18.75" thickBot="1">
      <c r="A196" s="202" t="s">
        <v>94</v>
      </c>
      <c r="B196" s="30">
        <f>(C196+E196+G196)/3</f>
        <v>0</v>
      </c>
      <c r="C196" s="48">
        <f>SUMPRODUCT(C192:D192,C192:D192,C194:D194)-C195*C195</f>
        <v>0</v>
      </c>
      <c r="D196" s="29"/>
      <c r="E196" s="25">
        <f>SUMPRODUCT(E192:F192,E192:F192,E194:F194)-E195*E195</f>
        <v>0</v>
      </c>
      <c r="F196" s="30"/>
      <c r="G196" s="48">
        <f>SUMPRODUCT(G192:H192,G192:H192,G194:H194)-G195*G195</f>
        <v>0</v>
      </c>
      <c r="H196" s="29"/>
      <c r="I196" s="25"/>
      <c r="J196" s="21"/>
      <c r="K196" s="21"/>
      <c r="L196" s="21"/>
      <c r="M196" s="30"/>
      <c r="N196" s="62" t="s">
        <v>78</v>
      </c>
      <c r="O196" s="204">
        <f>(12/11)*SUMPRODUCT(C183:N183,C183:N183)/12-O188*O188</f>
        <v>0</v>
      </c>
      <c r="Q196" s="197">
        <f>Q$16</f>
        <v>0</v>
      </c>
    </row>
    <row r="197" spans="1:17" ht="18.75" thickTop="1">
      <c r="A197" s="202" t="s">
        <v>83</v>
      </c>
      <c r="B197" s="53">
        <f>(4/3)*B196</f>
        <v>0</v>
      </c>
      <c r="C197" s="53"/>
      <c r="D197" s="53"/>
      <c r="E197" s="53"/>
      <c r="F197" s="84" t="s">
        <v>79</v>
      </c>
      <c r="G197" s="55">
        <f>O196-B196</f>
        <v>0</v>
      </c>
      <c r="H197" s="53"/>
      <c r="I197" s="53"/>
      <c r="J197" s="53"/>
      <c r="K197" s="53"/>
      <c r="L197" s="84" t="s">
        <v>82</v>
      </c>
      <c r="M197" s="55">
        <f>O196-B197</f>
        <v>0</v>
      </c>
      <c r="N197" s="83"/>
      <c r="O197" s="200"/>
      <c r="Q197" s="209" t="str">
        <f>Q$17</f>
        <v>См. Образец</v>
      </c>
    </row>
    <row r="199" spans="1:17" ht="18.75">
      <c r="A199" s="187" t="str">
        <f>'Название и список группы'!A12</f>
        <v>Потапов</v>
      </c>
      <c r="B199" s="187"/>
      <c r="C199" s="188" t="str">
        <f>'Название и список группы'!B12</f>
        <v>Иван Николаевич</v>
      </c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</row>
    <row r="200" spans="1:17" ht="18.75" thickBot="1">
      <c r="A200" s="189" t="s">
        <v>50</v>
      </c>
      <c r="B200" s="190"/>
      <c r="C200" s="191">
        <v>1</v>
      </c>
      <c r="D200" s="165">
        <v>2</v>
      </c>
      <c r="E200" s="165">
        <v>3</v>
      </c>
      <c r="F200" s="165">
        <v>4</v>
      </c>
      <c r="G200" s="165">
        <v>5</v>
      </c>
      <c r="H200" s="165">
        <v>6</v>
      </c>
      <c r="I200" s="165">
        <v>7</v>
      </c>
      <c r="J200" s="165">
        <v>8</v>
      </c>
      <c r="K200" s="165">
        <v>9</v>
      </c>
      <c r="L200" s="165">
        <v>10</v>
      </c>
      <c r="M200" s="165">
        <v>11</v>
      </c>
      <c r="N200" s="165">
        <v>12</v>
      </c>
      <c r="O200" s="166" t="s">
        <v>1</v>
      </c>
      <c r="Q200" s="167" t="str">
        <f>Q$2</f>
        <v>Выполняется 12 бросков монеты</v>
      </c>
    </row>
    <row r="201" spans="1:17" ht="19.5" thickTop="1" thickBot="1">
      <c r="A201" s="192" t="s">
        <v>53</v>
      </c>
      <c r="B201" s="193"/>
      <c r="C201" s="194">
        <f>РезультатЭксперимента!C201</f>
        <v>0</v>
      </c>
      <c r="D201" s="194">
        <f>РезультатЭксперимента!D201</f>
        <v>0</v>
      </c>
      <c r="E201" s="194">
        <f>РезультатЭксперимента!E201</f>
        <v>0</v>
      </c>
      <c r="F201" s="194">
        <f>РезультатЭксперимента!F201</f>
        <v>0</v>
      </c>
      <c r="G201" s="194">
        <f>РезультатЭксперимента!G201</f>
        <v>0</v>
      </c>
      <c r="H201" s="194">
        <f>РезультатЭксперимента!H201</f>
        <v>0</v>
      </c>
      <c r="I201" s="194">
        <f>РезультатЭксперимента!I201</f>
        <v>0</v>
      </c>
      <c r="J201" s="194">
        <f>РезультатЭксперимента!J201</f>
        <v>0</v>
      </c>
      <c r="K201" s="194">
        <f>РезультатЭксперимента!K201</f>
        <v>0</v>
      </c>
      <c r="L201" s="194">
        <f>РезультатЭксперимента!L201</f>
        <v>0</v>
      </c>
      <c r="M201" s="194">
        <f>РезультатЭксперимента!M201</f>
        <v>0</v>
      </c>
      <c r="N201" s="195">
        <f>РезультатЭксперимента!N201</f>
        <v>0</v>
      </c>
      <c r="O201" s="196">
        <f>IF(SUM(C201:N201)&gt;0,1,10^(-5))</f>
        <v>1.0000000000000001E-5</v>
      </c>
      <c r="Q201" s="197" t="str">
        <f>Q$3</f>
        <v>Если выпадает орел, начисляется 1 балл,</v>
      </c>
    </row>
    <row r="202" spans="1:17" ht="19.5" thickTop="1" thickBot="1">
      <c r="A202" s="198" t="s">
        <v>67</v>
      </c>
      <c r="B202" s="199"/>
      <c r="C202" s="140">
        <v>1</v>
      </c>
      <c r="D202" s="140"/>
      <c r="E202" s="141">
        <v>2</v>
      </c>
      <c r="F202" s="142"/>
      <c r="G202" s="141">
        <v>3</v>
      </c>
      <c r="H202" s="142"/>
      <c r="I202" s="141">
        <v>4</v>
      </c>
      <c r="J202" s="142"/>
      <c r="K202" s="141">
        <v>5</v>
      </c>
      <c r="L202" s="142"/>
      <c r="M202" s="141">
        <v>6</v>
      </c>
      <c r="N202" s="142"/>
      <c r="O202" s="200"/>
      <c r="Q202" s="197" t="str">
        <f>Q$4</f>
        <v>если "решка", начисляется 0 баллов</v>
      </c>
    </row>
    <row r="203" spans="1:17">
      <c r="A203" s="201" t="s">
        <v>55</v>
      </c>
      <c r="B203" s="40"/>
      <c r="C203" s="45">
        <v>0</v>
      </c>
      <c r="D203" s="46">
        <v>1</v>
      </c>
      <c r="E203" s="42">
        <v>0</v>
      </c>
      <c r="F203" s="40">
        <v>1</v>
      </c>
      <c r="G203" s="45">
        <v>0</v>
      </c>
      <c r="H203" s="46">
        <v>1</v>
      </c>
      <c r="I203" s="42">
        <v>0</v>
      </c>
      <c r="J203" s="40">
        <v>1</v>
      </c>
      <c r="K203" s="45">
        <v>0</v>
      </c>
      <c r="L203" s="46">
        <v>1</v>
      </c>
      <c r="M203" s="42">
        <v>0</v>
      </c>
      <c r="N203" s="24">
        <v>1</v>
      </c>
      <c r="O203" s="200"/>
      <c r="Q203" s="197" t="str">
        <f>Q$5</f>
        <v>Разбивается на</v>
      </c>
    </row>
    <row r="204" spans="1:17">
      <c r="A204" s="202" t="s">
        <v>54</v>
      </c>
      <c r="B204" s="30"/>
      <c r="C204" s="48">
        <f>IF(C201=0,IF(D201=0,2,1),IF(D201=0,1,0))</f>
        <v>2</v>
      </c>
      <c r="D204" s="29">
        <f>IF(C201=0,IF(D201=0,0,1),IF(D201=0,1,2))</f>
        <v>0</v>
      </c>
      <c r="E204" s="48">
        <f>IF(E201=0,IF(F201=0,2,1),IF(F201=0,1,0))</f>
        <v>2</v>
      </c>
      <c r="F204" s="29">
        <f>IF(E201=0,IF(F201=0,0,1),IF(F201=0,1,2))</f>
        <v>0</v>
      </c>
      <c r="G204" s="48">
        <f>IF(G201=0,IF(H201=0,2,1),IF(H201=0,1,0))</f>
        <v>2</v>
      </c>
      <c r="H204" s="29">
        <f>IF(G201=0,IF(H201=0,0,1),IF(H201=0,1,2))</f>
        <v>0</v>
      </c>
      <c r="I204" s="48">
        <f>IF(I201=0,IF(J201=0,2,1),IF(J201=0,1,0))</f>
        <v>2</v>
      </c>
      <c r="J204" s="29">
        <f>IF(I201=0,IF(J201=0,0,1),IF(J201=0,1,2))</f>
        <v>0</v>
      </c>
      <c r="K204" s="48">
        <f>IF(K201=0,IF(L201=0,2,1),IF(L201=0,1,0))</f>
        <v>2</v>
      </c>
      <c r="L204" s="29">
        <f>IF(K201=0,IF(L201=0,0,1),IF(L201=0,1,2))</f>
        <v>0</v>
      </c>
      <c r="M204" s="48">
        <f>IF(M201=0,IF(N201=0,2,1),IF(N201=0,1,0))</f>
        <v>2</v>
      </c>
      <c r="N204" s="29">
        <f>IF(M201=0,IF(N201=0,0,1),IF(N201=0,1,2))</f>
        <v>0</v>
      </c>
      <c r="O204" s="200"/>
      <c r="Q204" s="197" t="str">
        <f>Q$6</f>
        <v>а) 6 выборок по 2 броска в выборке;</v>
      </c>
    </row>
    <row r="205" spans="1:17" ht="18.75" thickBot="1">
      <c r="A205" s="202" t="s">
        <v>62</v>
      </c>
      <c r="B205" s="30"/>
      <c r="C205" s="48">
        <f>C204/2</f>
        <v>1</v>
      </c>
      <c r="D205" s="29">
        <f t="shared" ref="D205:N205" si="20">D204/2</f>
        <v>0</v>
      </c>
      <c r="E205" s="25">
        <f t="shared" si="20"/>
        <v>1</v>
      </c>
      <c r="F205" s="30">
        <f t="shared" si="20"/>
        <v>0</v>
      </c>
      <c r="G205" s="48">
        <f t="shared" si="20"/>
        <v>1</v>
      </c>
      <c r="H205" s="29">
        <f t="shared" si="20"/>
        <v>0</v>
      </c>
      <c r="I205" s="25">
        <f t="shared" si="20"/>
        <v>1</v>
      </c>
      <c r="J205" s="30">
        <f t="shared" si="20"/>
        <v>0</v>
      </c>
      <c r="K205" s="48">
        <f t="shared" si="20"/>
        <v>1</v>
      </c>
      <c r="L205" s="29">
        <f t="shared" si="20"/>
        <v>0</v>
      </c>
      <c r="M205" s="25">
        <f t="shared" si="20"/>
        <v>1</v>
      </c>
      <c r="N205" s="28">
        <f t="shared" si="20"/>
        <v>0</v>
      </c>
      <c r="O205" s="200"/>
      <c r="Q205" s="197" t="str">
        <f>Q$7</f>
        <v>б) 3 выборки по 4 броска в выборке.</v>
      </c>
    </row>
    <row r="206" spans="1:17" ht="18.75" thickTop="1">
      <c r="A206" s="202" t="s">
        <v>75</v>
      </c>
      <c r="B206" s="30">
        <f>(C206+E206+G206+I206+K206+M206)/6</f>
        <v>0</v>
      </c>
      <c r="C206" s="48">
        <f>C203*C205+D203*D205</f>
        <v>0</v>
      </c>
      <c r="D206" s="29"/>
      <c r="E206" s="25">
        <f>E203*E205+F203*F205</f>
        <v>0</v>
      </c>
      <c r="F206" s="30"/>
      <c r="G206" s="48">
        <f>G203*G205+H203*H205</f>
        <v>0</v>
      </c>
      <c r="H206" s="29"/>
      <c r="I206" s="25">
        <f>I203*I205+J203*J205</f>
        <v>0</v>
      </c>
      <c r="J206" s="30"/>
      <c r="K206" s="48">
        <f>K203*K205+L203*L205</f>
        <v>0</v>
      </c>
      <c r="L206" s="29"/>
      <c r="M206" s="31">
        <f>M203*M205+N203*N205</f>
        <v>0</v>
      </c>
      <c r="N206" s="61" t="s">
        <v>77</v>
      </c>
      <c r="O206" s="203">
        <f>SUM(C201:N201)/12</f>
        <v>0</v>
      </c>
      <c r="Q206" s="197" t="str">
        <f>Q$8</f>
        <v>Составить эмпирические законы</v>
      </c>
    </row>
    <row r="207" spans="1:17" ht="18.75" thickBot="1">
      <c r="A207" s="202" t="s">
        <v>76</v>
      </c>
      <c r="B207" s="30">
        <f>(C207+E207+G207+I207+K207+M207)/6</f>
        <v>0</v>
      </c>
      <c r="C207" s="48">
        <f>SUMPRODUCT(C203:D203,C203:D203,C205:D205)-C206*C206</f>
        <v>0</v>
      </c>
      <c r="D207" s="29"/>
      <c r="E207" s="25">
        <f>SUMPRODUCT(E203:F203,E203:F203,E205:F205)-E206*E206</f>
        <v>0</v>
      </c>
      <c r="F207" s="30"/>
      <c r="G207" s="48">
        <f>SUMPRODUCT(G203:H203,G203:H203,G205:H205)-G206*G206</f>
        <v>0</v>
      </c>
      <c r="H207" s="29"/>
      <c r="I207" s="25">
        <f>SUMPRODUCT(I203:J203,I203:J203,I205:J205)-I206*I206</f>
        <v>0</v>
      </c>
      <c r="J207" s="30"/>
      <c r="K207" s="48">
        <f>SUMPRODUCT(K203:L203,K203:L203,K205:L205)-K206*K206</f>
        <v>0</v>
      </c>
      <c r="L207" s="29"/>
      <c r="M207" s="31">
        <f>SUMPRODUCT(M203:N203,M203:N203,M205:N205)-M206*M206</f>
        <v>0</v>
      </c>
      <c r="N207" s="62" t="s">
        <v>78</v>
      </c>
      <c r="O207" s="204">
        <f>(12/11)*SUMPRODUCT(C201:N201,C201:N201)/12-O206*O206</f>
        <v>0</v>
      </c>
      <c r="Q207" s="197" t="str">
        <f>Q$9</f>
        <v>распределения для а), б)</v>
      </c>
    </row>
    <row r="208" spans="1:17" ht="19.5" thickTop="1" thickBot="1">
      <c r="A208" s="205" t="s">
        <v>80</v>
      </c>
      <c r="B208" s="28">
        <f>(2/1)*B207</f>
        <v>0</v>
      </c>
      <c r="C208" s="56"/>
      <c r="D208" s="56"/>
      <c r="E208" s="56"/>
      <c r="F208" s="95" t="s">
        <v>74</v>
      </c>
      <c r="G208" s="58">
        <f>O207-B207</f>
        <v>0</v>
      </c>
      <c r="H208" s="56"/>
      <c r="I208" s="56"/>
      <c r="J208" s="56"/>
      <c r="K208" s="56"/>
      <c r="L208" s="95" t="s">
        <v>81</v>
      </c>
      <c r="M208" s="58">
        <f>O207-B208</f>
        <v>0</v>
      </c>
      <c r="N208" s="96"/>
      <c r="O208" s="200"/>
      <c r="Q208" s="197" t="str">
        <f>Q$10</f>
        <v>Сравнить с теоретическими.</v>
      </c>
    </row>
    <row r="209" spans="1:17" ht="19.5" thickTop="1" thickBot="1">
      <c r="A209" s="198" t="s">
        <v>68</v>
      </c>
      <c r="B209" s="107"/>
      <c r="C209" s="132">
        <v>1</v>
      </c>
      <c r="D209" s="132"/>
      <c r="E209" s="133">
        <v>2</v>
      </c>
      <c r="F209" s="134"/>
      <c r="G209" s="133">
        <v>3</v>
      </c>
      <c r="H209" s="134"/>
      <c r="I209" s="107"/>
      <c r="J209" s="122" t="s">
        <v>84</v>
      </c>
      <c r="K209" s="206"/>
      <c r="L209" s="107">
        <v>0</v>
      </c>
      <c r="M209" s="63">
        <v>1</v>
      </c>
      <c r="N209" s="104"/>
      <c r="O209" s="200"/>
      <c r="Q209" s="197" t="str">
        <f>Q$11</f>
        <v>Сравнить M[X] и D[X] с выборочными</v>
      </c>
    </row>
    <row r="210" spans="1:17" ht="18.75" thickBot="1">
      <c r="A210" s="201" t="s">
        <v>63</v>
      </c>
      <c r="B210" s="40"/>
      <c r="C210" s="45">
        <v>0</v>
      </c>
      <c r="D210" s="46">
        <v>1</v>
      </c>
      <c r="E210" s="42">
        <v>0</v>
      </c>
      <c r="F210" s="40">
        <v>1</v>
      </c>
      <c r="G210" s="45">
        <v>0</v>
      </c>
      <c r="H210" s="46">
        <v>1</v>
      </c>
      <c r="I210" s="42"/>
      <c r="J210" s="116" t="s">
        <v>85</v>
      </c>
      <c r="K210" s="207"/>
      <c r="L210" s="152">
        <f>IF(O201&lt;1,0,12-SUM(C201:N201))</f>
        <v>0</v>
      </c>
      <c r="M210" s="42">
        <f>IF(O201&lt;1,0,SUM(C201:N201))</f>
        <v>0</v>
      </c>
      <c r="N210" s="36"/>
      <c r="O210" s="200"/>
      <c r="Q210" s="197" t="str">
        <f>Q$12</f>
        <v>для  а), б)</v>
      </c>
    </row>
    <row r="211" spans="1:17" ht="19.5" thickTop="1" thickBot="1">
      <c r="A211" s="202" t="s">
        <v>64</v>
      </c>
      <c r="B211" s="30"/>
      <c r="C211" s="48">
        <f>4-SUM(C201:F201)</f>
        <v>4</v>
      </c>
      <c r="D211" s="29">
        <f>SUM(C201:F201)</f>
        <v>0</v>
      </c>
      <c r="E211" s="48">
        <f>4-SUM(G201:J201)</f>
        <v>4</v>
      </c>
      <c r="F211" s="29">
        <f>SUM(G201:J201)</f>
        <v>0</v>
      </c>
      <c r="G211" s="48">
        <f>4-SUM(K201:N201)</f>
        <v>4</v>
      </c>
      <c r="H211" s="29">
        <f>SUM(K201:N201)</f>
        <v>0</v>
      </c>
      <c r="I211" s="25"/>
      <c r="J211" s="118" t="s">
        <v>112</v>
      </c>
      <c r="K211" s="208"/>
      <c r="L211" s="153">
        <f>IF(O201&lt;1,0,L210/12)</f>
        <v>0</v>
      </c>
      <c r="M211" s="151">
        <f>IF(O201&lt;1,0,M210/12)</f>
        <v>0</v>
      </c>
      <c r="N211" s="22"/>
      <c r="O211" s="200"/>
      <c r="Q211" s="197" t="str">
        <f>Q$13</f>
        <v>Разбивается на</v>
      </c>
    </row>
    <row r="212" spans="1:17" ht="19.5" thickTop="1" thickBot="1">
      <c r="A212" s="202" t="s">
        <v>65</v>
      </c>
      <c r="B212" s="30"/>
      <c r="C212" s="48">
        <f t="shared" ref="C212:H212" si="21">C211/4</f>
        <v>1</v>
      </c>
      <c r="D212" s="29">
        <f t="shared" si="21"/>
        <v>0</v>
      </c>
      <c r="E212" s="25">
        <f t="shared" si="21"/>
        <v>1</v>
      </c>
      <c r="F212" s="30">
        <f t="shared" si="21"/>
        <v>0</v>
      </c>
      <c r="G212" s="48">
        <f t="shared" si="21"/>
        <v>1</v>
      </c>
      <c r="H212" s="29">
        <f t="shared" si="21"/>
        <v>0</v>
      </c>
      <c r="I212" s="25"/>
      <c r="J212" s="21"/>
      <c r="K212" s="21"/>
      <c r="L212" s="21"/>
      <c r="M212" s="22"/>
      <c r="N212" s="27"/>
      <c r="O212" s="200"/>
      <c r="Q212" s="197" t="str">
        <f>Q$14</f>
        <v>а) 6 серий по 2 броска;</v>
      </c>
    </row>
    <row r="213" spans="1:17" ht="18.75" thickTop="1">
      <c r="A213" s="202" t="s">
        <v>93</v>
      </c>
      <c r="B213" s="30">
        <f>(C213+E213+G213)/3</f>
        <v>0</v>
      </c>
      <c r="C213" s="48">
        <f>C210*C212+D210*D212</f>
        <v>0</v>
      </c>
      <c r="D213" s="29"/>
      <c r="E213" s="25">
        <f>E210*E212+F210*F212</f>
        <v>0</v>
      </c>
      <c r="F213" s="30"/>
      <c r="G213" s="48">
        <f>G210*G212+H210*H212</f>
        <v>0</v>
      </c>
      <c r="H213" s="29"/>
      <c r="I213" s="25"/>
      <c r="J213" s="21"/>
      <c r="K213" s="21"/>
      <c r="L213" s="21"/>
      <c r="M213" s="30"/>
      <c r="N213" s="61" t="s">
        <v>77</v>
      </c>
      <c r="O213" s="203">
        <f>SUM(C201:N201)/12</f>
        <v>0</v>
      </c>
      <c r="Q213" s="197" t="str">
        <f>Q$15</f>
        <v>б) 3 серии по 4 броска;</v>
      </c>
    </row>
    <row r="214" spans="1:17" ht="18.75" thickBot="1">
      <c r="A214" s="202" t="s">
        <v>94</v>
      </c>
      <c r="B214" s="30">
        <f>(C214+E214+G214)/3</f>
        <v>0</v>
      </c>
      <c r="C214" s="48">
        <f>SUMPRODUCT(C210:D210,C210:D210,C212:D212)-C213*C213</f>
        <v>0</v>
      </c>
      <c r="D214" s="29"/>
      <c r="E214" s="25">
        <f>SUMPRODUCT(E210:F210,E210:F210,E212:F212)-E213*E213</f>
        <v>0</v>
      </c>
      <c r="F214" s="30"/>
      <c r="G214" s="48">
        <f>SUMPRODUCT(G210:H210,G210:H210,G212:H212)-G213*G213</f>
        <v>0</v>
      </c>
      <c r="H214" s="29"/>
      <c r="I214" s="25"/>
      <c r="J214" s="21"/>
      <c r="K214" s="21"/>
      <c r="L214" s="21"/>
      <c r="M214" s="30"/>
      <c r="N214" s="62" t="s">
        <v>78</v>
      </c>
      <c r="O214" s="204">
        <f>(12/11)*SUMPRODUCT(C201:N201,C201:N201)/12-O206*O206</f>
        <v>0</v>
      </c>
      <c r="Q214" s="197">
        <f>Q$16</f>
        <v>0</v>
      </c>
    </row>
    <row r="215" spans="1:17" ht="18.75" thickTop="1">
      <c r="A215" s="202" t="s">
        <v>83</v>
      </c>
      <c r="B215" s="53">
        <f>(4/3)*B214</f>
        <v>0</v>
      </c>
      <c r="C215" s="53"/>
      <c r="D215" s="53"/>
      <c r="E215" s="53"/>
      <c r="F215" s="84" t="s">
        <v>79</v>
      </c>
      <c r="G215" s="55">
        <f>O214-B214</f>
        <v>0</v>
      </c>
      <c r="H215" s="53"/>
      <c r="I215" s="53"/>
      <c r="J215" s="53"/>
      <c r="K215" s="53"/>
      <c r="L215" s="84" t="s">
        <v>82</v>
      </c>
      <c r="M215" s="55">
        <f>O214-B215</f>
        <v>0</v>
      </c>
      <c r="N215" s="83"/>
      <c r="O215" s="200"/>
      <c r="Q215" s="209" t="str">
        <f>Q$17</f>
        <v>См. Образец</v>
      </c>
    </row>
    <row r="217" spans="1:17" ht="18.75">
      <c r="A217" s="187" t="str">
        <f>'Название и список группы'!A13</f>
        <v>Романцов</v>
      </c>
      <c r="B217" s="187"/>
      <c r="C217" s="188" t="str">
        <f>'Название и список группы'!B13</f>
        <v>Павел Петрович</v>
      </c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</row>
    <row r="218" spans="1:17" ht="18.75" thickBot="1">
      <c r="A218" s="189" t="s">
        <v>50</v>
      </c>
      <c r="B218" s="190"/>
      <c r="C218" s="191">
        <v>1</v>
      </c>
      <c r="D218" s="165">
        <v>2</v>
      </c>
      <c r="E218" s="165">
        <v>3</v>
      </c>
      <c r="F218" s="165">
        <v>4</v>
      </c>
      <c r="G218" s="165">
        <v>5</v>
      </c>
      <c r="H218" s="165">
        <v>6</v>
      </c>
      <c r="I218" s="165">
        <v>7</v>
      </c>
      <c r="J218" s="165">
        <v>8</v>
      </c>
      <c r="K218" s="165">
        <v>9</v>
      </c>
      <c r="L218" s="165">
        <v>10</v>
      </c>
      <c r="M218" s="165">
        <v>11</v>
      </c>
      <c r="N218" s="165">
        <v>12</v>
      </c>
      <c r="O218" s="166" t="s">
        <v>1</v>
      </c>
      <c r="Q218" s="167" t="str">
        <f>Q$2</f>
        <v>Выполняется 12 бросков монеты</v>
      </c>
    </row>
    <row r="219" spans="1:17" ht="19.5" thickTop="1" thickBot="1">
      <c r="A219" s="192" t="s">
        <v>53</v>
      </c>
      <c r="B219" s="193"/>
      <c r="C219" s="194">
        <f>РезультатЭксперимента!C219</f>
        <v>0</v>
      </c>
      <c r="D219" s="194">
        <f>РезультатЭксперимента!D219</f>
        <v>0</v>
      </c>
      <c r="E219" s="194">
        <f>РезультатЭксперимента!E219</f>
        <v>0</v>
      </c>
      <c r="F219" s="194">
        <f>РезультатЭксперимента!F219</f>
        <v>0</v>
      </c>
      <c r="G219" s="194">
        <f>РезультатЭксперимента!G219</f>
        <v>0</v>
      </c>
      <c r="H219" s="194">
        <f>РезультатЭксперимента!H219</f>
        <v>0</v>
      </c>
      <c r="I219" s="194">
        <f>РезультатЭксперимента!I219</f>
        <v>0</v>
      </c>
      <c r="J219" s="194">
        <f>РезультатЭксперимента!J219</f>
        <v>0</v>
      </c>
      <c r="K219" s="194">
        <f>РезультатЭксперимента!K219</f>
        <v>0</v>
      </c>
      <c r="L219" s="194">
        <f>РезультатЭксперимента!L219</f>
        <v>0</v>
      </c>
      <c r="M219" s="194">
        <f>РезультатЭксперимента!M219</f>
        <v>0</v>
      </c>
      <c r="N219" s="195">
        <f>РезультатЭксперимента!N219</f>
        <v>0</v>
      </c>
      <c r="O219" s="196">
        <f>IF(SUM(C219:N219)&gt;0,1,10^(-5))</f>
        <v>1.0000000000000001E-5</v>
      </c>
      <c r="Q219" s="197" t="str">
        <f>Q$3</f>
        <v>Если выпадает орел, начисляется 1 балл,</v>
      </c>
    </row>
    <row r="220" spans="1:17" ht="19.5" thickTop="1" thickBot="1">
      <c r="A220" s="198" t="s">
        <v>67</v>
      </c>
      <c r="B220" s="199"/>
      <c r="C220" s="140">
        <v>1</v>
      </c>
      <c r="D220" s="140"/>
      <c r="E220" s="141">
        <v>2</v>
      </c>
      <c r="F220" s="142"/>
      <c r="G220" s="141">
        <v>3</v>
      </c>
      <c r="H220" s="142"/>
      <c r="I220" s="141">
        <v>4</v>
      </c>
      <c r="J220" s="142"/>
      <c r="K220" s="141">
        <v>5</v>
      </c>
      <c r="L220" s="142"/>
      <c r="M220" s="141">
        <v>6</v>
      </c>
      <c r="N220" s="142"/>
      <c r="O220" s="200"/>
      <c r="Q220" s="197" t="str">
        <f>Q$4</f>
        <v>если "решка", начисляется 0 баллов</v>
      </c>
    </row>
    <row r="221" spans="1:17">
      <c r="A221" s="201" t="s">
        <v>55</v>
      </c>
      <c r="B221" s="40"/>
      <c r="C221" s="45">
        <v>0</v>
      </c>
      <c r="D221" s="46">
        <v>1</v>
      </c>
      <c r="E221" s="42">
        <v>0</v>
      </c>
      <c r="F221" s="40">
        <v>1</v>
      </c>
      <c r="G221" s="45">
        <v>0</v>
      </c>
      <c r="H221" s="46">
        <v>1</v>
      </c>
      <c r="I221" s="42">
        <v>0</v>
      </c>
      <c r="J221" s="40">
        <v>1</v>
      </c>
      <c r="K221" s="45">
        <v>0</v>
      </c>
      <c r="L221" s="46">
        <v>1</v>
      </c>
      <c r="M221" s="42">
        <v>0</v>
      </c>
      <c r="N221" s="24">
        <v>1</v>
      </c>
      <c r="O221" s="200"/>
      <c r="Q221" s="197" t="str">
        <f>Q$5</f>
        <v>Разбивается на</v>
      </c>
    </row>
    <row r="222" spans="1:17">
      <c r="A222" s="202" t="s">
        <v>54</v>
      </c>
      <c r="B222" s="30"/>
      <c r="C222" s="48">
        <f>IF(C219=0,IF(D219=0,2,1),IF(D219=0,1,0))</f>
        <v>2</v>
      </c>
      <c r="D222" s="29">
        <f>IF(C219=0,IF(D219=0,0,1),IF(D219=0,1,2))</f>
        <v>0</v>
      </c>
      <c r="E222" s="48">
        <f>IF(E219=0,IF(F219=0,2,1),IF(F219=0,1,0))</f>
        <v>2</v>
      </c>
      <c r="F222" s="29">
        <f>IF(E219=0,IF(F219=0,0,1),IF(F219=0,1,2))</f>
        <v>0</v>
      </c>
      <c r="G222" s="48">
        <f>IF(G219=0,IF(H219=0,2,1),IF(H219=0,1,0))</f>
        <v>2</v>
      </c>
      <c r="H222" s="29">
        <f>IF(G219=0,IF(H219=0,0,1),IF(H219=0,1,2))</f>
        <v>0</v>
      </c>
      <c r="I222" s="48">
        <f>IF(I219=0,IF(J219=0,2,1),IF(J219=0,1,0))</f>
        <v>2</v>
      </c>
      <c r="J222" s="29">
        <f>IF(I219=0,IF(J219=0,0,1),IF(J219=0,1,2))</f>
        <v>0</v>
      </c>
      <c r="K222" s="48">
        <f>IF(K219=0,IF(L219=0,2,1),IF(L219=0,1,0))</f>
        <v>2</v>
      </c>
      <c r="L222" s="29">
        <f>IF(K219=0,IF(L219=0,0,1),IF(L219=0,1,2))</f>
        <v>0</v>
      </c>
      <c r="M222" s="48">
        <f>IF(M219=0,IF(N219=0,2,1),IF(N219=0,1,0))</f>
        <v>2</v>
      </c>
      <c r="N222" s="29">
        <f>IF(M219=0,IF(N219=0,0,1),IF(N219=0,1,2))</f>
        <v>0</v>
      </c>
      <c r="O222" s="200"/>
      <c r="Q222" s="197" t="str">
        <f>Q$6</f>
        <v>а) 6 выборок по 2 броска в выборке;</v>
      </c>
    </row>
    <row r="223" spans="1:17" ht="18.75" thickBot="1">
      <c r="A223" s="202" t="s">
        <v>62</v>
      </c>
      <c r="B223" s="30"/>
      <c r="C223" s="48">
        <f>C222/2</f>
        <v>1</v>
      </c>
      <c r="D223" s="29">
        <f t="shared" ref="D223:N223" si="22">D222/2</f>
        <v>0</v>
      </c>
      <c r="E223" s="25">
        <f t="shared" si="22"/>
        <v>1</v>
      </c>
      <c r="F223" s="30">
        <f t="shared" si="22"/>
        <v>0</v>
      </c>
      <c r="G223" s="48">
        <f t="shared" si="22"/>
        <v>1</v>
      </c>
      <c r="H223" s="29">
        <f t="shared" si="22"/>
        <v>0</v>
      </c>
      <c r="I223" s="25">
        <f t="shared" si="22"/>
        <v>1</v>
      </c>
      <c r="J223" s="30">
        <f t="shared" si="22"/>
        <v>0</v>
      </c>
      <c r="K223" s="48">
        <f t="shared" si="22"/>
        <v>1</v>
      </c>
      <c r="L223" s="29">
        <f t="shared" si="22"/>
        <v>0</v>
      </c>
      <c r="M223" s="25">
        <f t="shared" si="22"/>
        <v>1</v>
      </c>
      <c r="N223" s="28">
        <f t="shared" si="22"/>
        <v>0</v>
      </c>
      <c r="O223" s="200"/>
      <c r="Q223" s="197" t="str">
        <f>Q$7</f>
        <v>б) 3 выборки по 4 броска в выборке.</v>
      </c>
    </row>
    <row r="224" spans="1:17" ht="18.75" thickTop="1">
      <c r="A224" s="202" t="s">
        <v>75</v>
      </c>
      <c r="B224" s="30">
        <f>(C224+E224+G224+I224+K224+M224)/6</f>
        <v>0</v>
      </c>
      <c r="C224" s="48">
        <f>C221*C223+D221*D223</f>
        <v>0</v>
      </c>
      <c r="D224" s="29"/>
      <c r="E224" s="25">
        <f>E221*E223+F221*F223</f>
        <v>0</v>
      </c>
      <c r="F224" s="30"/>
      <c r="G224" s="48">
        <f>G221*G223+H221*H223</f>
        <v>0</v>
      </c>
      <c r="H224" s="29"/>
      <c r="I224" s="25">
        <f>I221*I223+J221*J223</f>
        <v>0</v>
      </c>
      <c r="J224" s="30"/>
      <c r="K224" s="48">
        <f>K221*K223+L221*L223</f>
        <v>0</v>
      </c>
      <c r="L224" s="29"/>
      <c r="M224" s="31">
        <f>M221*M223+N221*N223</f>
        <v>0</v>
      </c>
      <c r="N224" s="61" t="s">
        <v>77</v>
      </c>
      <c r="O224" s="203">
        <f>SUM(C219:N219)/12</f>
        <v>0</v>
      </c>
      <c r="Q224" s="197" t="str">
        <f>Q$8</f>
        <v>Составить эмпирические законы</v>
      </c>
    </row>
    <row r="225" spans="1:17" ht="18.75" thickBot="1">
      <c r="A225" s="202" t="s">
        <v>76</v>
      </c>
      <c r="B225" s="30">
        <f>(C225+E225+G225+I225+K225+M225)/6</f>
        <v>0</v>
      </c>
      <c r="C225" s="48">
        <f>SUMPRODUCT(C221:D221,C221:D221,C223:D223)-C224*C224</f>
        <v>0</v>
      </c>
      <c r="D225" s="29"/>
      <c r="E225" s="25">
        <f>SUMPRODUCT(E221:F221,E221:F221,E223:F223)-E224*E224</f>
        <v>0</v>
      </c>
      <c r="F225" s="30"/>
      <c r="G225" s="48">
        <f>SUMPRODUCT(G221:H221,G221:H221,G223:H223)-G224*G224</f>
        <v>0</v>
      </c>
      <c r="H225" s="29"/>
      <c r="I225" s="25">
        <f>SUMPRODUCT(I221:J221,I221:J221,I223:J223)-I224*I224</f>
        <v>0</v>
      </c>
      <c r="J225" s="30"/>
      <c r="K225" s="48">
        <f>SUMPRODUCT(K221:L221,K221:L221,K223:L223)-K224*K224</f>
        <v>0</v>
      </c>
      <c r="L225" s="29"/>
      <c r="M225" s="31">
        <f>SUMPRODUCT(M221:N221,M221:N221,M223:N223)-M224*M224</f>
        <v>0</v>
      </c>
      <c r="N225" s="62" t="s">
        <v>78</v>
      </c>
      <c r="O225" s="204">
        <f>(12/11)*SUMPRODUCT(C219:N219,C219:N219)/12-O224*O224</f>
        <v>0</v>
      </c>
      <c r="Q225" s="197" t="str">
        <f>Q$9</f>
        <v>распределения для а), б)</v>
      </c>
    </row>
    <row r="226" spans="1:17" ht="19.5" thickTop="1" thickBot="1">
      <c r="A226" s="205" t="s">
        <v>80</v>
      </c>
      <c r="B226" s="28">
        <f>(2/1)*B225</f>
        <v>0</v>
      </c>
      <c r="C226" s="56"/>
      <c r="D226" s="56"/>
      <c r="E226" s="56"/>
      <c r="F226" s="95" t="s">
        <v>74</v>
      </c>
      <c r="G226" s="58">
        <f>O225-B225</f>
        <v>0</v>
      </c>
      <c r="H226" s="56"/>
      <c r="I226" s="56"/>
      <c r="J226" s="56"/>
      <c r="K226" s="56"/>
      <c r="L226" s="95" t="s">
        <v>81</v>
      </c>
      <c r="M226" s="58">
        <f>O225-B226</f>
        <v>0</v>
      </c>
      <c r="N226" s="96"/>
      <c r="O226" s="200"/>
      <c r="Q226" s="197" t="str">
        <f>Q$10</f>
        <v>Сравнить с теоретическими.</v>
      </c>
    </row>
    <row r="227" spans="1:17" ht="19.5" thickTop="1" thickBot="1">
      <c r="A227" s="198" t="s">
        <v>68</v>
      </c>
      <c r="B227" s="107"/>
      <c r="C227" s="132">
        <v>1</v>
      </c>
      <c r="D227" s="132"/>
      <c r="E227" s="133">
        <v>2</v>
      </c>
      <c r="F227" s="134"/>
      <c r="G227" s="133">
        <v>3</v>
      </c>
      <c r="H227" s="134"/>
      <c r="I227" s="107"/>
      <c r="J227" s="122" t="s">
        <v>84</v>
      </c>
      <c r="K227" s="206"/>
      <c r="L227" s="107">
        <v>0</v>
      </c>
      <c r="M227" s="63">
        <v>1</v>
      </c>
      <c r="N227" s="104"/>
      <c r="O227" s="200"/>
      <c r="Q227" s="197" t="str">
        <f>Q$11</f>
        <v>Сравнить M[X] и D[X] с выборочными</v>
      </c>
    </row>
    <row r="228" spans="1:17" ht="18.75" thickBot="1">
      <c r="A228" s="201" t="s">
        <v>63</v>
      </c>
      <c r="B228" s="40"/>
      <c r="C228" s="45">
        <v>0</v>
      </c>
      <c r="D228" s="46">
        <v>1</v>
      </c>
      <c r="E228" s="42">
        <v>0</v>
      </c>
      <c r="F228" s="40">
        <v>1</v>
      </c>
      <c r="G228" s="45">
        <v>0</v>
      </c>
      <c r="H228" s="46">
        <v>1</v>
      </c>
      <c r="I228" s="42"/>
      <c r="J228" s="116" t="s">
        <v>85</v>
      </c>
      <c r="K228" s="207"/>
      <c r="L228" s="152">
        <f>IF(O219&lt;1,0,12-SUM(C219:N219))</f>
        <v>0</v>
      </c>
      <c r="M228" s="42">
        <f>IF(O219&lt;1,0,SUM(C219:N219))</f>
        <v>0</v>
      </c>
      <c r="N228" s="36"/>
      <c r="O228" s="200"/>
      <c r="Q228" s="197" t="str">
        <f>Q$12</f>
        <v>для  а), б)</v>
      </c>
    </row>
    <row r="229" spans="1:17" ht="19.5" thickTop="1" thickBot="1">
      <c r="A229" s="202" t="s">
        <v>64</v>
      </c>
      <c r="B229" s="30"/>
      <c r="C229" s="48">
        <f>4-SUM(C219:F219)</f>
        <v>4</v>
      </c>
      <c r="D229" s="29">
        <f>SUM(C219:F219)</f>
        <v>0</v>
      </c>
      <c r="E229" s="48">
        <f>4-SUM(G219:J219)</f>
        <v>4</v>
      </c>
      <c r="F229" s="29">
        <f>SUM(G219:J219)</f>
        <v>0</v>
      </c>
      <c r="G229" s="48">
        <f>4-SUM(K219:N219)</f>
        <v>4</v>
      </c>
      <c r="H229" s="29">
        <f>SUM(K219:N219)</f>
        <v>0</v>
      </c>
      <c r="I229" s="25"/>
      <c r="J229" s="118" t="s">
        <v>112</v>
      </c>
      <c r="K229" s="208"/>
      <c r="L229" s="153">
        <f>IF(O219&lt;1,0,L228/12)</f>
        <v>0</v>
      </c>
      <c r="M229" s="151">
        <f>IF(O219&lt;1,0,M228/12)</f>
        <v>0</v>
      </c>
      <c r="N229" s="22"/>
      <c r="O229" s="200"/>
      <c r="Q229" s="197" t="str">
        <f>Q$13</f>
        <v>Разбивается на</v>
      </c>
    </row>
    <row r="230" spans="1:17" ht="19.5" thickTop="1" thickBot="1">
      <c r="A230" s="202" t="s">
        <v>65</v>
      </c>
      <c r="B230" s="30"/>
      <c r="C230" s="48">
        <f t="shared" ref="C230:H230" si="23">C229/4</f>
        <v>1</v>
      </c>
      <c r="D230" s="29">
        <f t="shared" si="23"/>
        <v>0</v>
      </c>
      <c r="E230" s="25">
        <f t="shared" si="23"/>
        <v>1</v>
      </c>
      <c r="F230" s="30">
        <f t="shared" si="23"/>
        <v>0</v>
      </c>
      <c r="G230" s="48">
        <f t="shared" si="23"/>
        <v>1</v>
      </c>
      <c r="H230" s="29">
        <f t="shared" si="23"/>
        <v>0</v>
      </c>
      <c r="I230" s="25"/>
      <c r="J230" s="21"/>
      <c r="K230" s="21"/>
      <c r="L230" s="21"/>
      <c r="M230" s="22"/>
      <c r="N230" s="27"/>
      <c r="O230" s="200"/>
      <c r="Q230" s="197" t="str">
        <f>Q$14</f>
        <v>а) 6 серий по 2 броска;</v>
      </c>
    </row>
    <row r="231" spans="1:17" ht="18.75" thickTop="1">
      <c r="A231" s="202" t="s">
        <v>93</v>
      </c>
      <c r="B231" s="30">
        <f>(C231+E231+G231)/3</f>
        <v>0</v>
      </c>
      <c r="C231" s="48">
        <f>C228*C230+D228*D230</f>
        <v>0</v>
      </c>
      <c r="D231" s="29"/>
      <c r="E231" s="25">
        <f>E228*E230+F228*F230</f>
        <v>0</v>
      </c>
      <c r="F231" s="30"/>
      <c r="G231" s="48">
        <f>G228*G230+H228*H230</f>
        <v>0</v>
      </c>
      <c r="H231" s="29"/>
      <c r="I231" s="25"/>
      <c r="J231" s="21"/>
      <c r="K231" s="21"/>
      <c r="L231" s="21"/>
      <c r="M231" s="30"/>
      <c r="N231" s="61" t="s">
        <v>77</v>
      </c>
      <c r="O231" s="203">
        <f>SUM(C219:N219)/12</f>
        <v>0</v>
      </c>
      <c r="Q231" s="197" t="str">
        <f>Q$15</f>
        <v>б) 3 серии по 4 броска;</v>
      </c>
    </row>
    <row r="232" spans="1:17" ht="18.75" thickBot="1">
      <c r="A232" s="202" t="s">
        <v>94</v>
      </c>
      <c r="B232" s="30">
        <f>(C232+E232+G232)/3</f>
        <v>0</v>
      </c>
      <c r="C232" s="48">
        <f>SUMPRODUCT(C228:D228,C228:D228,C230:D230)-C231*C231</f>
        <v>0</v>
      </c>
      <c r="D232" s="29"/>
      <c r="E232" s="25">
        <f>SUMPRODUCT(E228:F228,E228:F228,E230:F230)-E231*E231</f>
        <v>0</v>
      </c>
      <c r="F232" s="30"/>
      <c r="G232" s="48">
        <f>SUMPRODUCT(G228:H228,G228:H228,G230:H230)-G231*G231</f>
        <v>0</v>
      </c>
      <c r="H232" s="29"/>
      <c r="I232" s="25"/>
      <c r="J232" s="21"/>
      <c r="K232" s="21"/>
      <c r="L232" s="21"/>
      <c r="M232" s="30"/>
      <c r="N232" s="62" t="s">
        <v>78</v>
      </c>
      <c r="O232" s="204">
        <f>(12/11)*SUMPRODUCT(C219:N219,C219:N219)/12-O224*O224</f>
        <v>0</v>
      </c>
      <c r="Q232" s="197">
        <f>Q$16</f>
        <v>0</v>
      </c>
    </row>
    <row r="233" spans="1:17" ht="18.75" thickTop="1">
      <c r="A233" s="202" t="s">
        <v>83</v>
      </c>
      <c r="B233" s="53">
        <f>(4/3)*B232</f>
        <v>0</v>
      </c>
      <c r="C233" s="53"/>
      <c r="D233" s="53"/>
      <c r="E233" s="53"/>
      <c r="F233" s="84" t="s">
        <v>79</v>
      </c>
      <c r="G233" s="55">
        <f>O232-B232</f>
        <v>0</v>
      </c>
      <c r="H233" s="53"/>
      <c r="I233" s="53"/>
      <c r="J233" s="53"/>
      <c r="K233" s="53"/>
      <c r="L233" s="84" t="s">
        <v>82</v>
      </c>
      <c r="M233" s="55">
        <f>O232-B233</f>
        <v>0</v>
      </c>
      <c r="N233" s="83"/>
      <c r="O233" s="200"/>
      <c r="Q233" s="209" t="str">
        <f>Q$17</f>
        <v>См. Образец</v>
      </c>
    </row>
    <row r="235" spans="1:17" ht="18.75">
      <c r="A235" s="187" t="str">
        <f>'Название и список группы'!A14</f>
        <v>Рысаев</v>
      </c>
      <c r="B235" s="187"/>
      <c r="C235" s="188" t="str">
        <f>'Название и список группы'!B14</f>
        <v>Дамир Ринатович</v>
      </c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</row>
    <row r="236" spans="1:17" ht="18.75" thickBot="1">
      <c r="A236" s="189" t="s">
        <v>50</v>
      </c>
      <c r="B236" s="190"/>
      <c r="C236" s="191">
        <v>1</v>
      </c>
      <c r="D236" s="165">
        <v>2</v>
      </c>
      <c r="E236" s="165">
        <v>3</v>
      </c>
      <c r="F236" s="165">
        <v>4</v>
      </c>
      <c r="G236" s="165">
        <v>5</v>
      </c>
      <c r="H236" s="165">
        <v>6</v>
      </c>
      <c r="I236" s="165">
        <v>7</v>
      </c>
      <c r="J236" s="165">
        <v>8</v>
      </c>
      <c r="K236" s="165">
        <v>9</v>
      </c>
      <c r="L236" s="165">
        <v>10</v>
      </c>
      <c r="M236" s="165">
        <v>11</v>
      </c>
      <c r="N236" s="165">
        <v>12</v>
      </c>
      <c r="O236" s="166" t="s">
        <v>1</v>
      </c>
      <c r="Q236" s="167" t="str">
        <f>Q$2</f>
        <v>Выполняется 12 бросков монеты</v>
      </c>
    </row>
    <row r="237" spans="1:17" ht="19.5" thickTop="1" thickBot="1">
      <c r="A237" s="192" t="s">
        <v>53</v>
      </c>
      <c r="B237" s="193"/>
      <c r="C237" s="194">
        <f>РезультатЭксперимента!C237</f>
        <v>0</v>
      </c>
      <c r="D237" s="194">
        <f>РезультатЭксперимента!D237</f>
        <v>0</v>
      </c>
      <c r="E237" s="194">
        <f>РезультатЭксперимента!E237</f>
        <v>0</v>
      </c>
      <c r="F237" s="194">
        <f>РезультатЭксперимента!F237</f>
        <v>0</v>
      </c>
      <c r="G237" s="194">
        <f>РезультатЭксперимента!G237</f>
        <v>0</v>
      </c>
      <c r="H237" s="194">
        <f>РезультатЭксперимента!H237</f>
        <v>0</v>
      </c>
      <c r="I237" s="194">
        <f>РезультатЭксперимента!I237</f>
        <v>0</v>
      </c>
      <c r="J237" s="194">
        <f>РезультатЭксперимента!J237</f>
        <v>0</v>
      </c>
      <c r="K237" s="194">
        <f>РезультатЭксперимента!K237</f>
        <v>0</v>
      </c>
      <c r="L237" s="194">
        <f>РезультатЭксперимента!L237</f>
        <v>0</v>
      </c>
      <c r="M237" s="194">
        <f>РезультатЭксперимента!M237</f>
        <v>0</v>
      </c>
      <c r="N237" s="195">
        <f>РезультатЭксперимента!N237</f>
        <v>0</v>
      </c>
      <c r="O237" s="196">
        <f>IF(SUM(C237:N237)&gt;0,1,10^(-5))</f>
        <v>1.0000000000000001E-5</v>
      </c>
      <c r="Q237" s="197" t="str">
        <f>Q$3</f>
        <v>Если выпадает орел, начисляется 1 балл,</v>
      </c>
    </row>
    <row r="238" spans="1:17" ht="19.5" thickTop="1" thickBot="1">
      <c r="A238" s="198" t="s">
        <v>67</v>
      </c>
      <c r="B238" s="199"/>
      <c r="C238" s="140">
        <v>1</v>
      </c>
      <c r="D238" s="140"/>
      <c r="E238" s="141">
        <v>2</v>
      </c>
      <c r="F238" s="142"/>
      <c r="G238" s="141">
        <v>3</v>
      </c>
      <c r="H238" s="142"/>
      <c r="I238" s="141">
        <v>4</v>
      </c>
      <c r="J238" s="142"/>
      <c r="K238" s="141">
        <v>5</v>
      </c>
      <c r="L238" s="142"/>
      <c r="M238" s="141">
        <v>6</v>
      </c>
      <c r="N238" s="142"/>
      <c r="O238" s="200"/>
      <c r="Q238" s="197" t="str">
        <f>Q$4</f>
        <v>если "решка", начисляется 0 баллов</v>
      </c>
    </row>
    <row r="239" spans="1:17">
      <c r="A239" s="201" t="s">
        <v>55</v>
      </c>
      <c r="B239" s="40"/>
      <c r="C239" s="45">
        <v>0</v>
      </c>
      <c r="D239" s="46">
        <v>1</v>
      </c>
      <c r="E239" s="42">
        <v>0</v>
      </c>
      <c r="F239" s="40">
        <v>1</v>
      </c>
      <c r="G239" s="45">
        <v>0</v>
      </c>
      <c r="H239" s="46">
        <v>1</v>
      </c>
      <c r="I239" s="42">
        <v>0</v>
      </c>
      <c r="J239" s="40">
        <v>1</v>
      </c>
      <c r="K239" s="45">
        <v>0</v>
      </c>
      <c r="L239" s="46">
        <v>1</v>
      </c>
      <c r="M239" s="42">
        <v>0</v>
      </c>
      <c r="N239" s="24">
        <v>1</v>
      </c>
      <c r="O239" s="200"/>
      <c r="Q239" s="197" t="str">
        <f>Q$5</f>
        <v>Разбивается на</v>
      </c>
    </row>
    <row r="240" spans="1:17">
      <c r="A240" s="202" t="s">
        <v>54</v>
      </c>
      <c r="B240" s="30"/>
      <c r="C240" s="48">
        <f>IF(C237=0,IF(D237=0,2,1),IF(D237=0,1,0))</f>
        <v>2</v>
      </c>
      <c r="D240" s="29">
        <f>IF(C237=0,IF(D237=0,0,1),IF(D237=0,1,2))</f>
        <v>0</v>
      </c>
      <c r="E240" s="48">
        <f>IF(E237=0,IF(F237=0,2,1),IF(F237=0,1,0))</f>
        <v>2</v>
      </c>
      <c r="F240" s="29">
        <f>IF(E237=0,IF(F237=0,0,1),IF(F237=0,1,2))</f>
        <v>0</v>
      </c>
      <c r="G240" s="48">
        <f>IF(G237=0,IF(H237=0,2,1),IF(H237=0,1,0))</f>
        <v>2</v>
      </c>
      <c r="H240" s="29">
        <f>IF(G237=0,IF(H237=0,0,1),IF(H237=0,1,2))</f>
        <v>0</v>
      </c>
      <c r="I240" s="48">
        <f>IF(I237=0,IF(J237=0,2,1),IF(J237=0,1,0))</f>
        <v>2</v>
      </c>
      <c r="J240" s="29">
        <f>IF(I237=0,IF(J237=0,0,1),IF(J237=0,1,2))</f>
        <v>0</v>
      </c>
      <c r="K240" s="48">
        <f>IF(K237=0,IF(L237=0,2,1),IF(L237=0,1,0))</f>
        <v>2</v>
      </c>
      <c r="L240" s="29">
        <f>IF(K237=0,IF(L237=0,0,1),IF(L237=0,1,2))</f>
        <v>0</v>
      </c>
      <c r="M240" s="48">
        <f>IF(M237=0,IF(N237=0,2,1),IF(N237=0,1,0))</f>
        <v>2</v>
      </c>
      <c r="N240" s="29">
        <f>IF(M237=0,IF(N237=0,0,1),IF(N237=0,1,2))</f>
        <v>0</v>
      </c>
      <c r="O240" s="200"/>
      <c r="Q240" s="197" t="str">
        <f>Q$6</f>
        <v>а) 6 выборок по 2 броска в выборке;</v>
      </c>
    </row>
    <row r="241" spans="1:17" ht="18.75" thickBot="1">
      <c r="A241" s="202" t="s">
        <v>62</v>
      </c>
      <c r="B241" s="30"/>
      <c r="C241" s="48">
        <f>C240/2</f>
        <v>1</v>
      </c>
      <c r="D241" s="29">
        <f t="shared" ref="D241:N241" si="24">D240/2</f>
        <v>0</v>
      </c>
      <c r="E241" s="25">
        <f t="shared" si="24"/>
        <v>1</v>
      </c>
      <c r="F241" s="30">
        <f t="shared" si="24"/>
        <v>0</v>
      </c>
      <c r="G241" s="48">
        <f t="shared" si="24"/>
        <v>1</v>
      </c>
      <c r="H241" s="29">
        <f t="shared" si="24"/>
        <v>0</v>
      </c>
      <c r="I241" s="25">
        <f t="shared" si="24"/>
        <v>1</v>
      </c>
      <c r="J241" s="30">
        <f t="shared" si="24"/>
        <v>0</v>
      </c>
      <c r="K241" s="48">
        <f t="shared" si="24"/>
        <v>1</v>
      </c>
      <c r="L241" s="29">
        <f t="shared" si="24"/>
        <v>0</v>
      </c>
      <c r="M241" s="25">
        <f t="shared" si="24"/>
        <v>1</v>
      </c>
      <c r="N241" s="28">
        <f t="shared" si="24"/>
        <v>0</v>
      </c>
      <c r="O241" s="200"/>
      <c r="Q241" s="197" t="str">
        <f>Q$7</f>
        <v>б) 3 выборки по 4 броска в выборке.</v>
      </c>
    </row>
    <row r="242" spans="1:17" ht="18.75" thickTop="1">
      <c r="A242" s="202" t="s">
        <v>75</v>
      </c>
      <c r="B242" s="30">
        <f>(C242+E242+G242+I242+K242+M242)/6</f>
        <v>0</v>
      </c>
      <c r="C242" s="48">
        <f>C239*C241+D239*D241</f>
        <v>0</v>
      </c>
      <c r="D242" s="29"/>
      <c r="E242" s="25">
        <f>E239*E241+F239*F241</f>
        <v>0</v>
      </c>
      <c r="F242" s="30"/>
      <c r="G242" s="48">
        <f>G239*G241+H239*H241</f>
        <v>0</v>
      </c>
      <c r="H242" s="29"/>
      <c r="I242" s="25">
        <f>I239*I241+J239*J241</f>
        <v>0</v>
      </c>
      <c r="J242" s="30"/>
      <c r="K242" s="48">
        <f>K239*K241+L239*L241</f>
        <v>0</v>
      </c>
      <c r="L242" s="29"/>
      <c r="M242" s="31">
        <f>M239*M241+N239*N241</f>
        <v>0</v>
      </c>
      <c r="N242" s="61" t="s">
        <v>77</v>
      </c>
      <c r="O242" s="203">
        <f>SUM(C237:N237)/12</f>
        <v>0</v>
      </c>
      <c r="Q242" s="197" t="str">
        <f>Q$8</f>
        <v>Составить эмпирические законы</v>
      </c>
    </row>
    <row r="243" spans="1:17" ht="18.75" thickBot="1">
      <c r="A243" s="202" t="s">
        <v>76</v>
      </c>
      <c r="B243" s="30">
        <f>(C243+E243+G243+I243+K243+M243)/6</f>
        <v>0</v>
      </c>
      <c r="C243" s="48">
        <f>SUMPRODUCT(C239:D239,C239:D239,C241:D241)-C242*C242</f>
        <v>0</v>
      </c>
      <c r="D243" s="29"/>
      <c r="E243" s="25">
        <f>SUMPRODUCT(E239:F239,E239:F239,E241:F241)-E242*E242</f>
        <v>0</v>
      </c>
      <c r="F243" s="30"/>
      <c r="G243" s="48">
        <f>SUMPRODUCT(G239:H239,G239:H239,G241:H241)-G242*G242</f>
        <v>0</v>
      </c>
      <c r="H243" s="29"/>
      <c r="I243" s="25">
        <f>SUMPRODUCT(I239:J239,I239:J239,I241:J241)-I242*I242</f>
        <v>0</v>
      </c>
      <c r="J243" s="30"/>
      <c r="K243" s="48">
        <f>SUMPRODUCT(K239:L239,K239:L239,K241:L241)-K242*K242</f>
        <v>0</v>
      </c>
      <c r="L243" s="29"/>
      <c r="M243" s="31">
        <f>SUMPRODUCT(M239:N239,M239:N239,M241:N241)-M242*M242</f>
        <v>0</v>
      </c>
      <c r="N243" s="62" t="s">
        <v>78</v>
      </c>
      <c r="O243" s="204">
        <f>(12/11)*SUMPRODUCT(C237:N237,C237:N237)/12-O242*O242</f>
        <v>0</v>
      </c>
      <c r="Q243" s="197" t="str">
        <f>Q$9</f>
        <v>распределения для а), б)</v>
      </c>
    </row>
    <row r="244" spans="1:17" ht="19.5" thickTop="1" thickBot="1">
      <c r="A244" s="205" t="s">
        <v>80</v>
      </c>
      <c r="B244" s="28">
        <f>(2/1)*B243</f>
        <v>0</v>
      </c>
      <c r="C244" s="56"/>
      <c r="D244" s="56"/>
      <c r="E244" s="56"/>
      <c r="F244" s="95" t="s">
        <v>74</v>
      </c>
      <c r="G244" s="58">
        <f>O243-B243</f>
        <v>0</v>
      </c>
      <c r="H244" s="56"/>
      <c r="I244" s="56"/>
      <c r="J244" s="56"/>
      <c r="K244" s="56"/>
      <c r="L244" s="95" t="s">
        <v>81</v>
      </c>
      <c r="M244" s="58">
        <f>O243-B244</f>
        <v>0</v>
      </c>
      <c r="N244" s="96"/>
      <c r="O244" s="200"/>
      <c r="Q244" s="197" t="str">
        <f>Q$10</f>
        <v>Сравнить с теоретическими.</v>
      </c>
    </row>
    <row r="245" spans="1:17" ht="19.5" thickTop="1" thickBot="1">
      <c r="A245" s="198" t="s">
        <v>68</v>
      </c>
      <c r="B245" s="107"/>
      <c r="C245" s="132">
        <v>1</v>
      </c>
      <c r="D245" s="132"/>
      <c r="E245" s="133">
        <v>2</v>
      </c>
      <c r="F245" s="134"/>
      <c r="G245" s="133">
        <v>3</v>
      </c>
      <c r="H245" s="134"/>
      <c r="I245" s="107"/>
      <c r="J245" s="122" t="s">
        <v>84</v>
      </c>
      <c r="K245" s="206"/>
      <c r="L245" s="107">
        <v>0</v>
      </c>
      <c r="M245" s="63">
        <v>1</v>
      </c>
      <c r="N245" s="104"/>
      <c r="O245" s="200"/>
      <c r="Q245" s="197" t="str">
        <f>Q$11</f>
        <v>Сравнить M[X] и D[X] с выборочными</v>
      </c>
    </row>
    <row r="246" spans="1:17" ht="18.75" thickBot="1">
      <c r="A246" s="201" t="s">
        <v>63</v>
      </c>
      <c r="B246" s="40"/>
      <c r="C246" s="45">
        <v>0</v>
      </c>
      <c r="D246" s="46">
        <v>1</v>
      </c>
      <c r="E246" s="42">
        <v>0</v>
      </c>
      <c r="F246" s="40">
        <v>1</v>
      </c>
      <c r="G246" s="45">
        <v>0</v>
      </c>
      <c r="H246" s="46">
        <v>1</v>
      </c>
      <c r="I246" s="42"/>
      <c r="J246" s="116" t="s">
        <v>85</v>
      </c>
      <c r="K246" s="207"/>
      <c r="L246" s="152">
        <f>IF(O237&lt;1,0,12-SUM(C237:N237))</f>
        <v>0</v>
      </c>
      <c r="M246" s="42">
        <f>IF(O237&lt;1,0,SUM(C237:N237))</f>
        <v>0</v>
      </c>
      <c r="N246" s="36"/>
      <c r="O246" s="200"/>
      <c r="Q246" s="197" t="str">
        <f>Q$12</f>
        <v>для  а), б)</v>
      </c>
    </row>
    <row r="247" spans="1:17" ht="19.5" thickTop="1" thickBot="1">
      <c r="A247" s="202" t="s">
        <v>64</v>
      </c>
      <c r="B247" s="30"/>
      <c r="C247" s="48">
        <f>4-SUM(C237:F237)</f>
        <v>4</v>
      </c>
      <c r="D247" s="29">
        <f>SUM(C237:F237)</f>
        <v>0</v>
      </c>
      <c r="E247" s="48">
        <f>4-SUM(G237:J237)</f>
        <v>4</v>
      </c>
      <c r="F247" s="29">
        <f>SUM(G237:J237)</f>
        <v>0</v>
      </c>
      <c r="G247" s="48">
        <f>4-SUM(K237:N237)</f>
        <v>4</v>
      </c>
      <c r="H247" s="29">
        <f>SUM(K237:N237)</f>
        <v>0</v>
      </c>
      <c r="I247" s="25"/>
      <c r="J247" s="118" t="s">
        <v>112</v>
      </c>
      <c r="K247" s="208"/>
      <c r="L247" s="153">
        <f>IF(O237&lt;1,0,L246/12)</f>
        <v>0</v>
      </c>
      <c r="M247" s="151">
        <f>IF(O237&lt;1,0,M246/12)</f>
        <v>0</v>
      </c>
      <c r="N247" s="22"/>
      <c r="O247" s="200"/>
      <c r="Q247" s="197" t="str">
        <f>Q$13</f>
        <v>Разбивается на</v>
      </c>
    </row>
    <row r="248" spans="1:17" ht="19.5" thickTop="1" thickBot="1">
      <c r="A248" s="202" t="s">
        <v>65</v>
      </c>
      <c r="B248" s="30"/>
      <c r="C248" s="48">
        <f t="shared" ref="C248:H248" si="25">C247/4</f>
        <v>1</v>
      </c>
      <c r="D248" s="29">
        <f t="shared" si="25"/>
        <v>0</v>
      </c>
      <c r="E248" s="25">
        <f t="shared" si="25"/>
        <v>1</v>
      </c>
      <c r="F248" s="30">
        <f t="shared" si="25"/>
        <v>0</v>
      </c>
      <c r="G248" s="48">
        <f t="shared" si="25"/>
        <v>1</v>
      </c>
      <c r="H248" s="29">
        <f t="shared" si="25"/>
        <v>0</v>
      </c>
      <c r="I248" s="25"/>
      <c r="J248" s="21"/>
      <c r="K248" s="21"/>
      <c r="L248" s="21"/>
      <c r="M248" s="22"/>
      <c r="N248" s="27"/>
      <c r="O248" s="200"/>
      <c r="Q248" s="197" t="str">
        <f>Q$14</f>
        <v>а) 6 серий по 2 броска;</v>
      </c>
    </row>
    <row r="249" spans="1:17" ht="18.75" thickTop="1">
      <c r="A249" s="202" t="s">
        <v>93</v>
      </c>
      <c r="B249" s="30">
        <f>(C249+E249+G249)/3</f>
        <v>0</v>
      </c>
      <c r="C249" s="48">
        <f>C246*C248+D246*D248</f>
        <v>0</v>
      </c>
      <c r="D249" s="29"/>
      <c r="E249" s="25">
        <f>E246*E248+F246*F248</f>
        <v>0</v>
      </c>
      <c r="F249" s="30"/>
      <c r="G249" s="48">
        <f>G246*G248+H246*H248</f>
        <v>0</v>
      </c>
      <c r="H249" s="29"/>
      <c r="I249" s="25"/>
      <c r="J249" s="21"/>
      <c r="K249" s="21"/>
      <c r="L249" s="21"/>
      <c r="M249" s="30"/>
      <c r="N249" s="61" t="s">
        <v>77</v>
      </c>
      <c r="O249" s="203">
        <f>SUM(C237:N237)/12</f>
        <v>0</v>
      </c>
      <c r="Q249" s="197" t="str">
        <f>Q$15</f>
        <v>б) 3 серии по 4 броска;</v>
      </c>
    </row>
    <row r="250" spans="1:17" ht="18.75" thickBot="1">
      <c r="A250" s="202" t="s">
        <v>94</v>
      </c>
      <c r="B250" s="30">
        <f>(C250+E250+G250)/3</f>
        <v>0</v>
      </c>
      <c r="C250" s="48">
        <f>SUMPRODUCT(C246:D246,C246:D246,C248:D248)-C249*C249</f>
        <v>0</v>
      </c>
      <c r="D250" s="29"/>
      <c r="E250" s="25">
        <f>SUMPRODUCT(E246:F246,E246:F246,E248:F248)-E249*E249</f>
        <v>0</v>
      </c>
      <c r="F250" s="30"/>
      <c r="G250" s="48">
        <f>SUMPRODUCT(G246:H246,G246:H246,G248:H248)-G249*G249</f>
        <v>0</v>
      </c>
      <c r="H250" s="29"/>
      <c r="I250" s="25"/>
      <c r="J250" s="21"/>
      <c r="K250" s="21"/>
      <c r="L250" s="21"/>
      <c r="M250" s="30"/>
      <c r="N250" s="62" t="s">
        <v>78</v>
      </c>
      <c r="O250" s="204">
        <f>(12/11)*SUMPRODUCT(C237:N237,C237:N237)/12-O242*O242</f>
        <v>0</v>
      </c>
      <c r="Q250" s="197">
        <f>Q$16</f>
        <v>0</v>
      </c>
    </row>
    <row r="251" spans="1:17" ht="18.75" thickTop="1">
      <c r="A251" s="202" t="s">
        <v>83</v>
      </c>
      <c r="B251" s="53">
        <f>(4/3)*B250</f>
        <v>0</v>
      </c>
      <c r="C251" s="53"/>
      <c r="D251" s="53"/>
      <c r="E251" s="53"/>
      <c r="F251" s="84" t="s">
        <v>79</v>
      </c>
      <c r="G251" s="55">
        <f>O250-B250</f>
        <v>0</v>
      </c>
      <c r="H251" s="53"/>
      <c r="I251" s="53"/>
      <c r="J251" s="53"/>
      <c r="K251" s="53"/>
      <c r="L251" s="84" t="s">
        <v>82</v>
      </c>
      <c r="M251" s="55">
        <f>O250-B251</f>
        <v>0</v>
      </c>
      <c r="N251" s="83"/>
      <c r="O251" s="200"/>
      <c r="Q251" s="209" t="str">
        <f>Q$17</f>
        <v>См. Образец</v>
      </c>
    </row>
    <row r="253" spans="1:17" ht="18.75">
      <c r="A253" s="187" t="str">
        <f>'Название и список группы'!A15</f>
        <v>Саркеев</v>
      </c>
      <c r="B253" s="187"/>
      <c r="C253" s="188" t="str">
        <f>'Название и список группы'!B15</f>
        <v>Дмитрий Сергеевич</v>
      </c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</row>
    <row r="254" spans="1:17" ht="18.75" thickBot="1">
      <c r="A254" s="189" t="s">
        <v>50</v>
      </c>
      <c r="B254" s="190"/>
      <c r="C254" s="191">
        <v>1</v>
      </c>
      <c r="D254" s="165">
        <v>2</v>
      </c>
      <c r="E254" s="165">
        <v>3</v>
      </c>
      <c r="F254" s="165">
        <v>4</v>
      </c>
      <c r="G254" s="165">
        <v>5</v>
      </c>
      <c r="H254" s="165">
        <v>6</v>
      </c>
      <c r="I254" s="165">
        <v>7</v>
      </c>
      <c r="J254" s="165">
        <v>8</v>
      </c>
      <c r="K254" s="165">
        <v>9</v>
      </c>
      <c r="L254" s="165">
        <v>10</v>
      </c>
      <c r="M254" s="165">
        <v>11</v>
      </c>
      <c r="N254" s="165">
        <v>12</v>
      </c>
      <c r="O254" s="166" t="s">
        <v>1</v>
      </c>
      <c r="Q254" s="167" t="str">
        <f>Q$2</f>
        <v>Выполняется 12 бросков монеты</v>
      </c>
    </row>
    <row r="255" spans="1:17" ht="19.5" thickTop="1" thickBot="1">
      <c r="A255" s="192" t="s">
        <v>53</v>
      </c>
      <c r="B255" s="193"/>
      <c r="C255" s="194">
        <f>РезультатЭксперимента!C255</f>
        <v>0</v>
      </c>
      <c r="D255" s="194">
        <f>РезультатЭксперимента!D255</f>
        <v>0</v>
      </c>
      <c r="E255" s="194">
        <f>РезультатЭксперимента!E255</f>
        <v>0</v>
      </c>
      <c r="F255" s="194">
        <f>РезультатЭксперимента!F255</f>
        <v>0</v>
      </c>
      <c r="G255" s="194">
        <f>РезультатЭксперимента!G255</f>
        <v>0</v>
      </c>
      <c r="H255" s="194">
        <f>РезультатЭксперимента!H255</f>
        <v>0</v>
      </c>
      <c r="I255" s="194">
        <f>РезультатЭксперимента!I255</f>
        <v>0</v>
      </c>
      <c r="J255" s="194">
        <f>РезультатЭксперимента!J255</f>
        <v>0</v>
      </c>
      <c r="K255" s="194">
        <f>РезультатЭксперимента!K255</f>
        <v>0</v>
      </c>
      <c r="L255" s="194">
        <f>РезультатЭксперимента!L255</f>
        <v>0</v>
      </c>
      <c r="M255" s="194">
        <f>РезультатЭксперимента!M255</f>
        <v>0</v>
      </c>
      <c r="N255" s="195">
        <f>РезультатЭксперимента!N255</f>
        <v>0</v>
      </c>
      <c r="O255" s="196">
        <f>IF(SUM(C255:N255)&gt;0,1,10^(-5))</f>
        <v>1.0000000000000001E-5</v>
      </c>
      <c r="Q255" s="197" t="str">
        <f>Q$3</f>
        <v>Если выпадает орел, начисляется 1 балл,</v>
      </c>
    </row>
    <row r="256" spans="1:17" ht="19.5" thickTop="1" thickBot="1">
      <c r="A256" s="198" t="s">
        <v>67</v>
      </c>
      <c r="B256" s="199"/>
      <c r="C256" s="140">
        <v>1</v>
      </c>
      <c r="D256" s="140"/>
      <c r="E256" s="141">
        <v>2</v>
      </c>
      <c r="F256" s="142"/>
      <c r="G256" s="141">
        <v>3</v>
      </c>
      <c r="H256" s="142"/>
      <c r="I256" s="141">
        <v>4</v>
      </c>
      <c r="J256" s="142"/>
      <c r="K256" s="141">
        <v>5</v>
      </c>
      <c r="L256" s="142"/>
      <c r="M256" s="141">
        <v>6</v>
      </c>
      <c r="N256" s="142"/>
      <c r="O256" s="200"/>
      <c r="Q256" s="197" t="str">
        <f>Q$4</f>
        <v>если "решка", начисляется 0 баллов</v>
      </c>
    </row>
    <row r="257" spans="1:17">
      <c r="A257" s="201" t="s">
        <v>55</v>
      </c>
      <c r="B257" s="40"/>
      <c r="C257" s="45">
        <v>0</v>
      </c>
      <c r="D257" s="46">
        <v>1</v>
      </c>
      <c r="E257" s="42">
        <v>0</v>
      </c>
      <c r="F257" s="40">
        <v>1</v>
      </c>
      <c r="G257" s="45">
        <v>0</v>
      </c>
      <c r="H257" s="46">
        <v>1</v>
      </c>
      <c r="I257" s="42">
        <v>0</v>
      </c>
      <c r="J257" s="40">
        <v>1</v>
      </c>
      <c r="K257" s="45">
        <v>0</v>
      </c>
      <c r="L257" s="46">
        <v>1</v>
      </c>
      <c r="M257" s="42">
        <v>0</v>
      </c>
      <c r="N257" s="24">
        <v>1</v>
      </c>
      <c r="O257" s="200"/>
      <c r="Q257" s="197" t="str">
        <f>Q$5</f>
        <v>Разбивается на</v>
      </c>
    </row>
    <row r="258" spans="1:17">
      <c r="A258" s="202" t="s">
        <v>54</v>
      </c>
      <c r="B258" s="30"/>
      <c r="C258" s="48">
        <f>IF(C255=0,IF(D255=0,2,1),IF(D255=0,1,0))</f>
        <v>2</v>
      </c>
      <c r="D258" s="29">
        <f>IF(C255=0,IF(D255=0,0,1),IF(D255=0,1,2))</f>
        <v>0</v>
      </c>
      <c r="E258" s="48">
        <f>IF(E255=0,IF(F255=0,2,1),IF(F255=0,1,0))</f>
        <v>2</v>
      </c>
      <c r="F258" s="29">
        <f>IF(E255=0,IF(F255=0,0,1),IF(F255=0,1,2))</f>
        <v>0</v>
      </c>
      <c r="G258" s="48">
        <f>IF(G255=0,IF(H255=0,2,1),IF(H255=0,1,0))</f>
        <v>2</v>
      </c>
      <c r="H258" s="29">
        <f>IF(G255=0,IF(H255=0,0,1),IF(H255=0,1,2))</f>
        <v>0</v>
      </c>
      <c r="I258" s="48">
        <f>IF(I255=0,IF(J255=0,2,1),IF(J255=0,1,0))</f>
        <v>2</v>
      </c>
      <c r="J258" s="29">
        <f>IF(I255=0,IF(J255=0,0,1),IF(J255=0,1,2))</f>
        <v>0</v>
      </c>
      <c r="K258" s="48">
        <f>IF(K255=0,IF(L255=0,2,1),IF(L255=0,1,0))</f>
        <v>2</v>
      </c>
      <c r="L258" s="29">
        <f>IF(K255=0,IF(L255=0,0,1),IF(L255=0,1,2))</f>
        <v>0</v>
      </c>
      <c r="M258" s="48">
        <f>IF(M255=0,IF(N255=0,2,1),IF(N255=0,1,0))</f>
        <v>2</v>
      </c>
      <c r="N258" s="29">
        <f>IF(M255=0,IF(N255=0,0,1),IF(N255=0,1,2))</f>
        <v>0</v>
      </c>
      <c r="O258" s="200"/>
      <c r="Q258" s="197" t="str">
        <f>Q$6</f>
        <v>а) 6 выборок по 2 броска в выборке;</v>
      </c>
    </row>
    <row r="259" spans="1:17" ht="18.75" thickBot="1">
      <c r="A259" s="202" t="s">
        <v>62</v>
      </c>
      <c r="B259" s="30"/>
      <c r="C259" s="48">
        <f>C258/2</f>
        <v>1</v>
      </c>
      <c r="D259" s="29">
        <f t="shared" ref="D259:N259" si="26">D258/2</f>
        <v>0</v>
      </c>
      <c r="E259" s="25">
        <f t="shared" si="26"/>
        <v>1</v>
      </c>
      <c r="F259" s="30">
        <f t="shared" si="26"/>
        <v>0</v>
      </c>
      <c r="G259" s="48">
        <f t="shared" si="26"/>
        <v>1</v>
      </c>
      <c r="H259" s="29">
        <f t="shared" si="26"/>
        <v>0</v>
      </c>
      <c r="I259" s="25">
        <f t="shared" si="26"/>
        <v>1</v>
      </c>
      <c r="J259" s="30">
        <f t="shared" si="26"/>
        <v>0</v>
      </c>
      <c r="K259" s="48">
        <f t="shared" si="26"/>
        <v>1</v>
      </c>
      <c r="L259" s="29">
        <f t="shared" si="26"/>
        <v>0</v>
      </c>
      <c r="M259" s="25">
        <f t="shared" si="26"/>
        <v>1</v>
      </c>
      <c r="N259" s="28">
        <f t="shared" si="26"/>
        <v>0</v>
      </c>
      <c r="O259" s="200"/>
      <c r="Q259" s="197" t="str">
        <f>Q$7</f>
        <v>б) 3 выборки по 4 броска в выборке.</v>
      </c>
    </row>
    <row r="260" spans="1:17" ht="18.75" thickTop="1">
      <c r="A260" s="202" t="s">
        <v>75</v>
      </c>
      <c r="B260" s="30">
        <f>(C260+E260+G260+I260+K260+M260)/6</f>
        <v>0</v>
      </c>
      <c r="C260" s="48">
        <f>C257*C259+D257*D259</f>
        <v>0</v>
      </c>
      <c r="D260" s="29"/>
      <c r="E260" s="25">
        <f>E257*E259+F257*F259</f>
        <v>0</v>
      </c>
      <c r="F260" s="30"/>
      <c r="G260" s="48">
        <f>G257*G259+H257*H259</f>
        <v>0</v>
      </c>
      <c r="H260" s="29"/>
      <c r="I260" s="25">
        <f>I257*I259+J257*J259</f>
        <v>0</v>
      </c>
      <c r="J260" s="30"/>
      <c r="K260" s="48">
        <f>K257*K259+L257*L259</f>
        <v>0</v>
      </c>
      <c r="L260" s="29"/>
      <c r="M260" s="31">
        <f>M257*M259+N257*N259</f>
        <v>0</v>
      </c>
      <c r="N260" s="61" t="s">
        <v>77</v>
      </c>
      <c r="O260" s="203">
        <f>SUM(C255:N255)/12</f>
        <v>0</v>
      </c>
      <c r="Q260" s="197" t="str">
        <f>Q$8</f>
        <v>Составить эмпирические законы</v>
      </c>
    </row>
    <row r="261" spans="1:17" ht="18.75" thickBot="1">
      <c r="A261" s="202" t="s">
        <v>76</v>
      </c>
      <c r="B261" s="30">
        <f>(C261+E261+G261+I261+K261+M261)/6</f>
        <v>0</v>
      </c>
      <c r="C261" s="48">
        <f>SUMPRODUCT(C257:D257,C257:D257,C259:D259)-C260*C260</f>
        <v>0</v>
      </c>
      <c r="D261" s="29"/>
      <c r="E261" s="25">
        <f>SUMPRODUCT(E257:F257,E257:F257,E259:F259)-E260*E260</f>
        <v>0</v>
      </c>
      <c r="F261" s="30"/>
      <c r="G261" s="48">
        <f>SUMPRODUCT(G257:H257,G257:H257,G259:H259)-G260*G260</f>
        <v>0</v>
      </c>
      <c r="H261" s="29"/>
      <c r="I261" s="25">
        <f>SUMPRODUCT(I257:J257,I257:J257,I259:J259)-I260*I260</f>
        <v>0</v>
      </c>
      <c r="J261" s="30"/>
      <c r="K261" s="48">
        <f>SUMPRODUCT(K257:L257,K257:L257,K259:L259)-K260*K260</f>
        <v>0</v>
      </c>
      <c r="L261" s="29"/>
      <c r="M261" s="31">
        <f>SUMPRODUCT(M257:N257,M257:N257,M259:N259)-M260*M260</f>
        <v>0</v>
      </c>
      <c r="N261" s="62" t="s">
        <v>78</v>
      </c>
      <c r="O261" s="204">
        <f>(12/11)*SUMPRODUCT(C255:N255,C255:N255)/12-O260*O260</f>
        <v>0</v>
      </c>
      <c r="Q261" s="197" t="str">
        <f>Q$9</f>
        <v>распределения для а), б)</v>
      </c>
    </row>
    <row r="262" spans="1:17" ht="19.5" thickTop="1" thickBot="1">
      <c r="A262" s="205" t="s">
        <v>80</v>
      </c>
      <c r="B262" s="28">
        <f>(2/1)*B261</f>
        <v>0</v>
      </c>
      <c r="C262" s="56"/>
      <c r="D262" s="56"/>
      <c r="E262" s="56"/>
      <c r="F262" s="95" t="s">
        <v>74</v>
      </c>
      <c r="G262" s="58">
        <f>O261-B261</f>
        <v>0</v>
      </c>
      <c r="H262" s="56"/>
      <c r="I262" s="56"/>
      <c r="J262" s="56"/>
      <c r="K262" s="56"/>
      <c r="L262" s="95" t="s">
        <v>81</v>
      </c>
      <c r="M262" s="58">
        <f>O261-B262</f>
        <v>0</v>
      </c>
      <c r="N262" s="96"/>
      <c r="O262" s="200"/>
      <c r="Q262" s="197" t="str">
        <f>Q$10</f>
        <v>Сравнить с теоретическими.</v>
      </c>
    </row>
    <row r="263" spans="1:17" ht="19.5" thickTop="1" thickBot="1">
      <c r="A263" s="198" t="s">
        <v>68</v>
      </c>
      <c r="B263" s="107"/>
      <c r="C263" s="132">
        <v>1</v>
      </c>
      <c r="D263" s="132"/>
      <c r="E263" s="133">
        <v>2</v>
      </c>
      <c r="F263" s="134"/>
      <c r="G263" s="133">
        <v>3</v>
      </c>
      <c r="H263" s="134"/>
      <c r="I263" s="107"/>
      <c r="J263" s="122" t="s">
        <v>84</v>
      </c>
      <c r="K263" s="206"/>
      <c r="L263" s="107">
        <v>0</v>
      </c>
      <c r="M263" s="63">
        <v>1</v>
      </c>
      <c r="N263" s="104"/>
      <c r="O263" s="200"/>
      <c r="Q263" s="197" t="str">
        <f>Q$11</f>
        <v>Сравнить M[X] и D[X] с выборочными</v>
      </c>
    </row>
    <row r="264" spans="1:17" ht="18.75" thickBot="1">
      <c r="A264" s="201" t="s">
        <v>63</v>
      </c>
      <c r="B264" s="40"/>
      <c r="C264" s="45">
        <v>0</v>
      </c>
      <c r="D264" s="46">
        <v>1</v>
      </c>
      <c r="E264" s="42">
        <v>0</v>
      </c>
      <c r="F264" s="40">
        <v>1</v>
      </c>
      <c r="G264" s="45">
        <v>0</v>
      </c>
      <c r="H264" s="46">
        <v>1</v>
      </c>
      <c r="I264" s="42"/>
      <c r="J264" s="116" t="s">
        <v>85</v>
      </c>
      <c r="K264" s="207"/>
      <c r="L264" s="152">
        <f>IF(O255&lt;1,0,12-SUM(C255:N255))</f>
        <v>0</v>
      </c>
      <c r="M264" s="42">
        <f>IF(O255&lt;1,0,SUM(C255:N255))</f>
        <v>0</v>
      </c>
      <c r="N264" s="36"/>
      <c r="O264" s="200"/>
      <c r="Q264" s="197" t="str">
        <f>Q$12</f>
        <v>для  а), б)</v>
      </c>
    </row>
    <row r="265" spans="1:17" ht="19.5" thickTop="1" thickBot="1">
      <c r="A265" s="202" t="s">
        <v>64</v>
      </c>
      <c r="B265" s="30"/>
      <c r="C265" s="48">
        <f>4-SUM(C255:F255)</f>
        <v>4</v>
      </c>
      <c r="D265" s="29">
        <f>SUM(C255:F255)</f>
        <v>0</v>
      </c>
      <c r="E265" s="48">
        <f>4-SUM(G255:J255)</f>
        <v>4</v>
      </c>
      <c r="F265" s="29">
        <f>SUM(G255:J255)</f>
        <v>0</v>
      </c>
      <c r="G265" s="48">
        <f>4-SUM(K255:N255)</f>
        <v>4</v>
      </c>
      <c r="H265" s="29">
        <f>SUM(K255:N255)</f>
        <v>0</v>
      </c>
      <c r="I265" s="25"/>
      <c r="J265" s="118" t="s">
        <v>112</v>
      </c>
      <c r="K265" s="208"/>
      <c r="L265" s="153">
        <f>IF(O255&lt;1,0,L264/12)</f>
        <v>0</v>
      </c>
      <c r="M265" s="151">
        <f>IF(O255&lt;1,0,M264/12)</f>
        <v>0</v>
      </c>
      <c r="N265" s="22"/>
      <c r="O265" s="200"/>
      <c r="Q265" s="197" t="str">
        <f>Q$13</f>
        <v>Разбивается на</v>
      </c>
    </row>
    <row r="266" spans="1:17" ht="19.5" thickTop="1" thickBot="1">
      <c r="A266" s="202" t="s">
        <v>65</v>
      </c>
      <c r="B266" s="30"/>
      <c r="C266" s="48">
        <f t="shared" ref="C266:H266" si="27">C265/4</f>
        <v>1</v>
      </c>
      <c r="D266" s="29">
        <f t="shared" si="27"/>
        <v>0</v>
      </c>
      <c r="E266" s="25">
        <f t="shared" si="27"/>
        <v>1</v>
      </c>
      <c r="F266" s="30">
        <f t="shared" si="27"/>
        <v>0</v>
      </c>
      <c r="G266" s="48">
        <f t="shared" si="27"/>
        <v>1</v>
      </c>
      <c r="H266" s="29">
        <f t="shared" si="27"/>
        <v>0</v>
      </c>
      <c r="I266" s="25"/>
      <c r="J266" s="21"/>
      <c r="K266" s="21"/>
      <c r="L266" s="21"/>
      <c r="M266" s="22"/>
      <c r="N266" s="27"/>
      <c r="O266" s="200"/>
      <c r="Q266" s="197" t="str">
        <f>Q$14</f>
        <v>а) 6 серий по 2 броска;</v>
      </c>
    </row>
    <row r="267" spans="1:17" ht="18.75" thickTop="1">
      <c r="A267" s="202" t="s">
        <v>93</v>
      </c>
      <c r="B267" s="30">
        <f>(C267+E267+G267)/3</f>
        <v>0</v>
      </c>
      <c r="C267" s="48">
        <f>C264*C266+D264*D266</f>
        <v>0</v>
      </c>
      <c r="D267" s="29"/>
      <c r="E267" s="25">
        <f>E264*E266+F264*F266</f>
        <v>0</v>
      </c>
      <c r="F267" s="30"/>
      <c r="G267" s="48">
        <f>G264*G266+H264*H266</f>
        <v>0</v>
      </c>
      <c r="H267" s="29"/>
      <c r="I267" s="25"/>
      <c r="J267" s="21"/>
      <c r="K267" s="21"/>
      <c r="L267" s="21"/>
      <c r="M267" s="30"/>
      <c r="N267" s="61" t="s">
        <v>77</v>
      </c>
      <c r="O267" s="203">
        <f>SUM(C255:N255)/12</f>
        <v>0</v>
      </c>
      <c r="Q267" s="197" t="str">
        <f>Q$15</f>
        <v>б) 3 серии по 4 броска;</v>
      </c>
    </row>
    <row r="268" spans="1:17" ht="18.75" thickBot="1">
      <c r="A268" s="202" t="s">
        <v>94</v>
      </c>
      <c r="B268" s="30">
        <f>(C268+E268+G268)/3</f>
        <v>0</v>
      </c>
      <c r="C268" s="48">
        <f>SUMPRODUCT(C264:D264,C264:D264,C266:D266)-C267*C267</f>
        <v>0</v>
      </c>
      <c r="D268" s="29"/>
      <c r="E268" s="25">
        <f>SUMPRODUCT(E264:F264,E264:F264,E266:F266)-E267*E267</f>
        <v>0</v>
      </c>
      <c r="F268" s="30"/>
      <c r="G268" s="48">
        <f>SUMPRODUCT(G264:H264,G264:H264,G266:H266)-G267*G267</f>
        <v>0</v>
      </c>
      <c r="H268" s="29"/>
      <c r="I268" s="25"/>
      <c r="J268" s="21"/>
      <c r="K268" s="21"/>
      <c r="L268" s="21"/>
      <c r="M268" s="30"/>
      <c r="N268" s="62" t="s">
        <v>78</v>
      </c>
      <c r="O268" s="204">
        <f>(12/11)*SUMPRODUCT(C255:N255,C255:N255)/12-O260*O260</f>
        <v>0</v>
      </c>
      <c r="Q268" s="197">
        <f>Q$16</f>
        <v>0</v>
      </c>
    </row>
    <row r="269" spans="1:17" ht="18.75" thickTop="1">
      <c r="A269" s="202" t="s">
        <v>83</v>
      </c>
      <c r="B269" s="53">
        <f>(4/3)*B268</f>
        <v>0</v>
      </c>
      <c r="C269" s="53"/>
      <c r="D269" s="53"/>
      <c r="E269" s="53"/>
      <c r="F269" s="84" t="s">
        <v>79</v>
      </c>
      <c r="G269" s="55">
        <f>O268-B268</f>
        <v>0</v>
      </c>
      <c r="H269" s="53"/>
      <c r="I269" s="53"/>
      <c r="J269" s="53"/>
      <c r="K269" s="53"/>
      <c r="L269" s="84" t="s">
        <v>82</v>
      </c>
      <c r="M269" s="55">
        <f>O268-B269</f>
        <v>0</v>
      </c>
      <c r="N269" s="83"/>
      <c r="O269" s="200"/>
      <c r="Q269" s="209" t="str">
        <f>Q$17</f>
        <v>См. Образец</v>
      </c>
    </row>
    <row r="271" spans="1:17" ht="18.75">
      <c r="A271" s="187" t="str">
        <f>'Название и список группы'!A16</f>
        <v>Саханчук</v>
      </c>
      <c r="B271" s="187"/>
      <c r="C271" s="188" t="str">
        <f>'Название и список группы'!B16</f>
        <v>Захар Олегович</v>
      </c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</row>
    <row r="272" spans="1:17" ht="18.75" thickBot="1">
      <c r="A272" s="189" t="s">
        <v>50</v>
      </c>
      <c r="B272" s="190"/>
      <c r="C272" s="191">
        <v>1</v>
      </c>
      <c r="D272" s="165">
        <v>2</v>
      </c>
      <c r="E272" s="165">
        <v>3</v>
      </c>
      <c r="F272" s="165">
        <v>4</v>
      </c>
      <c r="G272" s="165">
        <v>5</v>
      </c>
      <c r="H272" s="165">
        <v>6</v>
      </c>
      <c r="I272" s="165">
        <v>7</v>
      </c>
      <c r="J272" s="165">
        <v>8</v>
      </c>
      <c r="K272" s="165">
        <v>9</v>
      </c>
      <c r="L272" s="165">
        <v>10</v>
      </c>
      <c r="M272" s="165">
        <v>11</v>
      </c>
      <c r="N272" s="165">
        <v>12</v>
      </c>
      <c r="O272" s="166" t="s">
        <v>1</v>
      </c>
      <c r="Q272" s="167" t="str">
        <f>Q$2</f>
        <v>Выполняется 12 бросков монеты</v>
      </c>
    </row>
    <row r="273" spans="1:17" ht="19.5" thickTop="1" thickBot="1">
      <c r="A273" s="192" t="s">
        <v>53</v>
      </c>
      <c r="B273" s="193"/>
      <c r="C273" s="194">
        <f>РезультатЭксперимента!C273</f>
        <v>0</v>
      </c>
      <c r="D273" s="194">
        <f>РезультатЭксперимента!D273</f>
        <v>0</v>
      </c>
      <c r="E273" s="194">
        <f>РезультатЭксперимента!E273</f>
        <v>0</v>
      </c>
      <c r="F273" s="194">
        <f>РезультатЭксперимента!F273</f>
        <v>0</v>
      </c>
      <c r="G273" s="194">
        <f>РезультатЭксперимента!G273</f>
        <v>0</v>
      </c>
      <c r="H273" s="194">
        <f>РезультатЭксперимента!H273</f>
        <v>0</v>
      </c>
      <c r="I273" s="194">
        <f>РезультатЭксперимента!I273</f>
        <v>0</v>
      </c>
      <c r="J273" s="194">
        <f>РезультатЭксперимента!J273</f>
        <v>0</v>
      </c>
      <c r="K273" s="194">
        <f>РезультатЭксперимента!K273</f>
        <v>0</v>
      </c>
      <c r="L273" s="194">
        <f>РезультатЭксперимента!L273</f>
        <v>0</v>
      </c>
      <c r="M273" s="194">
        <f>РезультатЭксперимента!M273</f>
        <v>0</v>
      </c>
      <c r="N273" s="195">
        <f>РезультатЭксперимента!N273</f>
        <v>0</v>
      </c>
      <c r="O273" s="196">
        <f>IF(SUM(C273:N273)&gt;0,1,10^(-5))</f>
        <v>1.0000000000000001E-5</v>
      </c>
      <c r="Q273" s="197" t="str">
        <f>Q$3</f>
        <v>Если выпадает орел, начисляется 1 балл,</v>
      </c>
    </row>
    <row r="274" spans="1:17" ht="19.5" thickTop="1" thickBot="1">
      <c r="A274" s="198" t="s">
        <v>67</v>
      </c>
      <c r="B274" s="199"/>
      <c r="C274" s="140">
        <v>1</v>
      </c>
      <c r="D274" s="140"/>
      <c r="E274" s="141">
        <v>2</v>
      </c>
      <c r="F274" s="142"/>
      <c r="G274" s="141">
        <v>3</v>
      </c>
      <c r="H274" s="142"/>
      <c r="I274" s="141">
        <v>4</v>
      </c>
      <c r="J274" s="142"/>
      <c r="K274" s="141">
        <v>5</v>
      </c>
      <c r="L274" s="142"/>
      <c r="M274" s="141">
        <v>6</v>
      </c>
      <c r="N274" s="142"/>
      <c r="O274" s="200"/>
      <c r="Q274" s="197" t="str">
        <f>Q$4</f>
        <v>если "решка", начисляется 0 баллов</v>
      </c>
    </row>
    <row r="275" spans="1:17">
      <c r="A275" s="201" t="s">
        <v>55</v>
      </c>
      <c r="B275" s="40"/>
      <c r="C275" s="45">
        <v>0</v>
      </c>
      <c r="D275" s="46">
        <v>1</v>
      </c>
      <c r="E275" s="42">
        <v>0</v>
      </c>
      <c r="F275" s="40">
        <v>1</v>
      </c>
      <c r="G275" s="45">
        <v>0</v>
      </c>
      <c r="H275" s="46">
        <v>1</v>
      </c>
      <c r="I275" s="42">
        <v>0</v>
      </c>
      <c r="J275" s="40">
        <v>1</v>
      </c>
      <c r="K275" s="45">
        <v>0</v>
      </c>
      <c r="L275" s="46">
        <v>1</v>
      </c>
      <c r="M275" s="42">
        <v>0</v>
      </c>
      <c r="N275" s="24">
        <v>1</v>
      </c>
      <c r="O275" s="200"/>
      <c r="Q275" s="197" t="str">
        <f>Q$5</f>
        <v>Разбивается на</v>
      </c>
    </row>
    <row r="276" spans="1:17">
      <c r="A276" s="202" t="s">
        <v>54</v>
      </c>
      <c r="B276" s="30"/>
      <c r="C276" s="48">
        <f>IF(C273=0,IF(D273=0,2,1),IF(D273=0,1,0))</f>
        <v>2</v>
      </c>
      <c r="D276" s="29">
        <f>IF(C273=0,IF(D273=0,0,1),IF(D273=0,1,2))</f>
        <v>0</v>
      </c>
      <c r="E276" s="48">
        <f>IF(E273=0,IF(F273=0,2,1),IF(F273=0,1,0))</f>
        <v>2</v>
      </c>
      <c r="F276" s="29">
        <f>IF(E273=0,IF(F273=0,0,1),IF(F273=0,1,2))</f>
        <v>0</v>
      </c>
      <c r="G276" s="48">
        <f>IF(G273=0,IF(H273=0,2,1),IF(H273=0,1,0))</f>
        <v>2</v>
      </c>
      <c r="H276" s="29">
        <f>IF(G273=0,IF(H273=0,0,1),IF(H273=0,1,2))</f>
        <v>0</v>
      </c>
      <c r="I276" s="48">
        <f>IF(I273=0,IF(J273=0,2,1),IF(J273=0,1,0))</f>
        <v>2</v>
      </c>
      <c r="J276" s="29">
        <f>IF(I273=0,IF(J273=0,0,1),IF(J273=0,1,2))</f>
        <v>0</v>
      </c>
      <c r="K276" s="48">
        <f>IF(K273=0,IF(L273=0,2,1),IF(L273=0,1,0))</f>
        <v>2</v>
      </c>
      <c r="L276" s="29">
        <f>IF(K273=0,IF(L273=0,0,1),IF(L273=0,1,2))</f>
        <v>0</v>
      </c>
      <c r="M276" s="48">
        <f>IF(M273=0,IF(N273=0,2,1),IF(N273=0,1,0))</f>
        <v>2</v>
      </c>
      <c r="N276" s="29">
        <f>IF(M273=0,IF(N273=0,0,1),IF(N273=0,1,2))</f>
        <v>0</v>
      </c>
      <c r="O276" s="200"/>
      <c r="Q276" s="197" t="str">
        <f>Q$6</f>
        <v>а) 6 выборок по 2 броска в выборке;</v>
      </c>
    </row>
    <row r="277" spans="1:17" ht="18.75" thickBot="1">
      <c r="A277" s="202" t="s">
        <v>62</v>
      </c>
      <c r="B277" s="30"/>
      <c r="C277" s="48">
        <f>C276/2</f>
        <v>1</v>
      </c>
      <c r="D277" s="29">
        <f t="shared" ref="D277:N277" si="28">D276/2</f>
        <v>0</v>
      </c>
      <c r="E277" s="25">
        <f t="shared" si="28"/>
        <v>1</v>
      </c>
      <c r="F277" s="30">
        <f t="shared" si="28"/>
        <v>0</v>
      </c>
      <c r="G277" s="48">
        <f t="shared" si="28"/>
        <v>1</v>
      </c>
      <c r="H277" s="29">
        <f t="shared" si="28"/>
        <v>0</v>
      </c>
      <c r="I277" s="25">
        <f t="shared" si="28"/>
        <v>1</v>
      </c>
      <c r="J277" s="30">
        <f t="shared" si="28"/>
        <v>0</v>
      </c>
      <c r="K277" s="48">
        <f t="shared" si="28"/>
        <v>1</v>
      </c>
      <c r="L277" s="29">
        <f t="shared" si="28"/>
        <v>0</v>
      </c>
      <c r="M277" s="25">
        <f t="shared" si="28"/>
        <v>1</v>
      </c>
      <c r="N277" s="28">
        <f t="shared" si="28"/>
        <v>0</v>
      </c>
      <c r="O277" s="200"/>
      <c r="Q277" s="197" t="str">
        <f>Q$7</f>
        <v>б) 3 выборки по 4 броска в выборке.</v>
      </c>
    </row>
    <row r="278" spans="1:17" ht="18.75" thickTop="1">
      <c r="A278" s="202" t="s">
        <v>75</v>
      </c>
      <c r="B278" s="30">
        <f>(C278+E278+G278+I278+K278+M278)/6</f>
        <v>0</v>
      </c>
      <c r="C278" s="48">
        <f>C275*C277+D275*D277</f>
        <v>0</v>
      </c>
      <c r="D278" s="29"/>
      <c r="E278" s="25">
        <f>E275*E277+F275*F277</f>
        <v>0</v>
      </c>
      <c r="F278" s="30"/>
      <c r="G278" s="48">
        <f>G275*G277+H275*H277</f>
        <v>0</v>
      </c>
      <c r="H278" s="29"/>
      <c r="I278" s="25">
        <f>I275*I277+J275*J277</f>
        <v>0</v>
      </c>
      <c r="J278" s="30"/>
      <c r="K278" s="48">
        <f>K275*K277+L275*L277</f>
        <v>0</v>
      </c>
      <c r="L278" s="29"/>
      <c r="M278" s="31">
        <f>M275*M277+N275*N277</f>
        <v>0</v>
      </c>
      <c r="N278" s="61" t="s">
        <v>77</v>
      </c>
      <c r="O278" s="203">
        <f>SUM(C273:N273)/12</f>
        <v>0</v>
      </c>
      <c r="Q278" s="197" t="str">
        <f>Q$8</f>
        <v>Составить эмпирические законы</v>
      </c>
    </row>
    <row r="279" spans="1:17" ht="18.75" thickBot="1">
      <c r="A279" s="202" t="s">
        <v>76</v>
      </c>
      <c r="B279" s="30">
        <f>(C279+E279+G279+I279+K279+M279)/6</f>
        <v>0</v>
      </c>
      <c r="C279" s="48">
        <f>SUMPRODUCT(C275:D275,C275:D275,C277:D277)-C278*C278</f>
        <v>0</v>
      </c>
      <c r="D279" s="29"/>
      <c r="E279" s="25">
        <f>SUMPRODUCT(E275:F275,E275:F275,E277:F277)-E278*E278</f>
        <v>0</v>
      </c>
      <c r="F279" s="30"/>
      <c r="G279" s="48">
        <f>SUMPRODUCT(G275:H275,G275:H275,G277:H277)-G278*G278</f>
        <v>0</v>
      </c>
      <c r="H279" s="29"/>
      <c r="I279" s="25">
        <f>SUMPRODUCT(I275:J275,I275:J275,I277:J277)-I278*I278</f>
        <v>0</v>
      </c>
      <c r="J279" s="30"/>
      <c r="K279" s="48">
        <f>SUMPRODUCT(K275:L275,K275:L275,K277:L277)-K278*K278</f>
        <v>0</v>
      </c>
      <c r="L279" s="29"/>
      <c r="M279" s="31">
        <f>SUMPRODUCT(M275:N275,M275:N275,M277:N277)-M278*M278</f>
        <v>0</v>
      </c>
      <c r="N279" s="62" t="s">
        <v>78</v>
      </c>
      <c r="O279" s="204">
        <f>(12/11)*SUMPRODUCT(C273:N273,C273:N273)/12-O278*O278</f>
        <v>0</v>
      </c>
      <c r="Q279" s="197" t="str">
        <f>Q$9</f>
        <v>распределения для а), б)</v>
      </c>
    </row>
    <row r="280" spans="1:17" ht="19.5" thickTop="1" thickBot="1">
      <c r="A280" s="205" t="s">
        <v>80</v>
      </c>
      <c r="B280" s="28">
        <f>(2/1)*B279</f>
        <v>0</v>
      </c>
      <c r="C280" s="56"/>
      <c r="D280" s="56"/>
      <c r="E280" s="56"/>
      <c r="F280" s="95" t="s">
        <v>74</v>
      </c>
      <c r="G280" s="58">
        <f>O279-B279</f>
        <v>0</v>
      </c>
      <c r="H280" s="56"/>
      <c r="I280" s="56"/>
      <c r="J280" s="56"/>
      <c r="K280" s="56"/>
      <c r="L280" s="95" t="s">
        <v>81</v>
      </c>
      <c r="M280" s="58">
        <f>O279-B280</f>
        <v>0</v>
      </c>
      <c r="N280" s="96"/>
      <c r="O280" s="200"/>
      <c r="Q280" s="197" t="str">
        <f>Q$10</f>
        <v>Сравнить с теоретическими.</v>
      </c>
    </row>
    <row r="281" spans="1:17" ht="19.5" thickTop="1" thickBot="1">
      <c r="A281" s="198" t="s">
        <v>68</v>
      </c>
      <c r="B281" s="107"/>
      <c r="C281" s="132">
        <v>1</v>
      </c>
      <c r="D281" s="132"/>
      <c r="E281" s="133">
        <v>2</v>
      </c>
      <c r="F281" s="134"/>
      <c r="G281" s="133">
        <v>3</v>
      </c>
      <c r="H281" s="134"/>
      <c r="I281" s="107"/>
      <c r="J281" s="122" t="s">
        <v>84</v>
      </c>
      <c r="K281" s="206"/>
      <c r="L281" s="107">
        <v>0</v>
      </c>
      <c r="M281" s="63">
        <v>1</v>
      </c>
      <c r="N281" s="104"/>
      <c r="O281" s="200"/>
      <c r="Q281" s="197" t="str">
        <f>Q$11</f>
        <v>Сравнить M[X] и D[X] с выборочными</v>
      </c>
    </row>
    <row r="282" spans="1:17" ht="18.75" thickBot="1">
      <c r="A282" s="201" t="s">
        <v>63</v>
      </c>
      <c r="B282" s="40"/>
      <c r="C282" s="45">
        <v>0</v>
      </c>
      <c r="D282" s="46">
        <v>1</v>
      </c>
      <c r="E282" s="42">
        <v>0</v>
      </c>
      <c r="F282" s="40">
        <v>1</v>
      </c>
      <c r="G282" s="45">
        <v>0</v>
      </c>
      <c r="H282" s="46">
        <v>1</v>
      </c>
      <c r="I282" s="42"/>
      <c r="J282" s="116" t="s">
        <v>85</v>
      </c>
      <c r="K282" s="207"/>
      <c r="L282" s="152">
        <f>IF(O273&lt;1,0,12-SUM(C273:N273))</f>
        <v>0</v>
      </c>
      <c r="M282" s="42">
        <f>IF(O273&lt;1,0,SUM(C273:N273))</f>
        <v>0</v>
      </c>
      <c r="N282" s="36"/>
      <c r="O282" s="200"/>
      <c r="Q282" s="197" t="str">
        <f>Q$12</f>
        <v>для  а), б)</v>
      </c>
    </row>
    <row r="283" spans="1:17" ht="19.5" thickTop="1" thickBot="1">
      <c r="A283" s="202" t="s">
        <v>64</v>
      </c>
      <c r="B283" s="30"/>
      <c r="C283" s="48">
        <f>4-SUM(C273:F273)</f>
        <v>4</v>
      </c>
      <c r="D283" s="29">
        <f>SUM(C273:F273)</f>
        <v>0</v>
      </c>
      <c r="E283" s="48">
        <f>4-SUM(G273:J273)</f>
        <v>4</v>
      </c>
      <c r="F283" s="29">
        <f>SUM(G273:J273)</f>
        <v>0</v>
      </c>
      <c r="G283" s="48">
        <f>4-SUM(K273:N273)</f>
        <v>4</v>
      </c>
      <c r="H283" s="29">
        <f>SUM(K273:N273)</f>
        <v>0</v>
      </c>
      <c r="I283" s="25"/>
      <c r="J283" s="118" t="s">
        <v>112</v>
      </c>
      <c r="K283" s="208"/>
      <c r="L283" s="153">
        <f>IF(O273&lt;1,0,L282/12)</f>
        <v>0</v>
      </c>
      <c r="M283" s="151">
        <f>IF(O273&lt;1,0,M282/12)</f>
        <v>0</v>
      </c>
      <c r="N283" s="22"/>
      <c r="O283" s="200"/>
      <c r="Q283" s="197" t="str">
        <f>Q$13</f>
        <v>Разбивается на</v>
      </c>
    </row>
    <row r="284" spans="1:17" ht="19.5" thickTop="1" thickBot="1">
      <c r="A284" s="202" t="s">
        <v>65</v>
      </c>
      <c r="B284" s="30"/>
      <c r="C284" s="48">
        <f t="shared" ref="C284:H284" si="29">C283/4</f>
        <v>1</v>
      </c>
      <c r="D284" s="29">
        <f t="shared" si="29"/>
        <v>0</v>
      </c>
      <c r="E284" s="25">
        <f t="shared" si="29"/>
        <v>1</v>
      </c>
      <c r="F284" s="30">
        <f t="shared" si="29"/>
        <v>0</v>
      </c>
      <c r="G284" s="48">
        <f t="shared" si="29"/>
        <v>1</v>
      </c>
      <c r="H284" s="29">
        <f t="shared" si="29"/>
        <v>0</v>
      </c>
      <c r="I284" s="25"/>
      <c r="J284" s="21"/>
      <c r="K284" s="21"/>
      <c r="L284" s="21"/>
      <c r="M284" s="22"/>
      <c r="N284" s="27"/>
      <c r="O284" s="200"/>
      <c r="Q284" s="197" t="str">
        <f>Q$14</f>
        <v>а) 6 серий по 2 броска;</v>
      </c>
    </row>
    <row r="285" spans="1:17" ht="18.75" thickTop="1">
      <c r="A285" s="202" t="s">
        <v>93</v>
      </c>
      <c r="B285" s="30">
        <f>(C285+E285+G285)/3</f>
        <v>0</v>
      </c>
      <c r="C285" s="48">
        <f>C282*C284+D282*D284</f>
        <v>0</v>
      </c>
      <c r="D285" s="29"/>
      <c r="E285" s="25">
        <f>E282*E284+F282*F284</f>
        <v>0</v>
      </c>
      <c r="F285" s="30"/>
      <c r="G285" s="48">
        <f>G282*G284+H282*H284</f>
        <v>0</v>
      </c>
      <c r="H285" s="29"/>
      <c r="I285" s="25"/>
      <c r="J285" s="21"/>
      <c r="K285" s="21"/>
      <c r="L285" s="21"/>
      <c r="M285" s="30"/>
      <c r="N285" s="61" t="s">
        <v>77</v>
      </c>
      <c r="O285" s="203">
        <f>SUM(C273:N273)/12</f>
        <v>0</v>
      </c>
      <c r="Q285" s="197" t="str">
        <f>Q$15</f>
        <v>б) 3 серии по 4 броска;</v>
      </c>
    </row>
    <row r="286" spans="1:17" ht="18.75" thickBot="1">
      <c r="A286" s="202" t="s">
        <v>94</v>
      </c>
      <c r="B286" s="30">
        <f>(C286+E286+G286)/3</f>
        <v>0</v>
      </c>
      <c r="C286" s="48">
        <f>SUMPRODUCT(C282:D282,C282:D282,C284:D284)-C285*C285</f>
        <v>0</v>
      </c>
      <c r="D286" s="29"/>
      <c r="E286" s="25">
        <f>SUMPRODUCT(E282:F282,E282:F282,E284:F284)-E285*E285</f>
        <v>0</v>
      </c>
      <c r="F286" s="30"/>
      <c r="G286" s="48">
        <f>SUMPRODUCT(G282:H282,G282:H282,G284:H284)-G285*G285</f>
        <v>0</v>
      </c>
      <c r="H286" s="29"/>
      <c r="I286" s="25"/>
      <c r="J286" s="21"/>
      <c r="K286" s="21"/>
      <c r="L286" s="21"/>
      <c r="M286" s="30"/>
      <c r="N286" s="62" t="s">
        <v>78</v>
      </c>
      <c r="O286" s="204">
        <f>(12/11)*SUMPRODUCT(C273:N273,C273:N273)/12-O278*O278</f>
        <v>0</v>
      </c>
      <c r="Q286" s="197">
        <f>Q$16</f>
        <v>0</v>
      </c>
    </row>
    <row r="287" spans="1:17" ht="18.75" thickTop="1">
      <c r="A287" s="202" t="s">
        <v>83</v>
      </c>
      <c r="B287" s="53">
        <f>(4/3)*B286</f>
        <v>0</v>
      </c>
      <c r="C287" s="53"/>
      <c r="D287" s="53"/>
      <c r="E287" s="53"/>
      <c r="F287" s="84" t="s">
        <v>79</v>
      </c>
      <c r="G287" s="55">
        <f>O286-B286</f>
        <v>0</v>
      </c>
      <c r="H287" s="53"/>
      <c r="I287" s="53"/>
      <c r="J287" s="53"/>
      <c r="K287" s="53"/>
      <c r="L287" s="84" t="s">
        <v>82</v>
      </c>
      <c r="M287" s="55">
        <f>O286-B287</f>
        <v>0</v>
      </c>
      <c r="N287" s="83"/>
      <c r="O287" s="200"/>
      <c r="Q287" s="209" t="str">
        <f>Q$17</f>
        <v>См. Образец</v>
      </c>
    </row>
    <row r="289" spans="1:17" ht="18.75">
      <c r="A289" s="187" t="str">
        <f>'Название и список группы'!A17</f>
        <v>Селеменчук</v>
      </c>
      <c r="B289" s="187"/>
      <c r="C289" s="188" t="str">
        <f>'Название и список группы'!B17</f>
        <v>Максим Атифович</v>
      </c>
      <c r="D289" s="188"/>
      <c r="E289" s="188"/>
      <c r="F289" s="188"/>
      <c r="G289" s="188"/>
      <c r="H289" s="188"/>
      <c r="I289" s="188"/>
      <c r="J289" s="188"/>
      <c r="K289" s="188"/>
      <c r="L289" s="188"/>
      <c r="M289" s="188"/>
      <c r="N289" s="188"/>
      <c r="O289" s="188"/>
    </row>
    <row r="290" spans="1:17" ht="18.75" thickBot="1">
      <c r="A290" s="189" t="s">
        <v>50</v>
      </c>
      <c r="B290" s="190"/>
      <c r="C290" s="191">
        <v>1</v>
      </c>
      <c r="D290" s="165">
        <v>2</v>
      </c>
      <c r="E290" s="165">
        <v>3</v>
      </c>
      <c r="F290" s="165">
        <v>4</v>
      </c>
      <c r="G290" s="165">
        <v>5</v>
      </c>
      <c r="H290" s="165">
        <v>6</v>
      </c>
      <c r="I290" s="165">
        <v>7</v>
      </c>
      <c r="J290" s="165">
        <v>8</v>
      </c>
      <c r="K290" s="165">
        <v>9</v>
      </c>
      <c r="L290" s="165">
        <v>10</v>
      </c>
      <c r="M290" s="165">
        <v>11</v>
      </c>
      <c r="N290" s="165">
        <v>12</v>
      </c>
      <c r="O290" s="166" t="s">
        <v>1</v>
      </c>
      <c r="Q290" s="167" t="str">
        <f>Q$2</f>
        <v>Выполняется 12 бросков монеты</v>
      </c>
    </row>
    <row r="291" spans="1:17" ht="19.5" thickTop="1" thickBot="1">
      <c r="A291" s="192" t="s">
        <v>53</v>
      </c>
      <c r="B291" s="193"/>
      <c r="C291" s="194">
        <f>РезультатЭксперимента!C291</f>
        <v>0</v>
      </c>
      <c r="D291" s="194">
        <f>РезультатЭксперимента!D291</f>
        <v>0</v>
      </c>
      <c r="E291" s="194">
        <f>РезультатЭксперимента!E291</f>
        <v>0</v>
      </c>
      <c r="F291" s="194">
        <f>РезультатЭксперимента!F291</f>
        <v>0</v>
      </c>
      <c r="G291" s="194">
        <f>РезультатЭксперимента!G291</f>
        <v>0</v>
      </c>
      <c r="H291" s="194">
        <f>РезультатЭксперимента!H291</f>
        <v>0</v>
      </c>
      <c r="I291" s="194">
        <f>РезультатЭксперимента!I291</f>
        <v>0</v>
      </c>
      <c r="J291" s="194">
        <f>РезультатЭксперимента!J291</f>
        <v>0</v>
      </c>
      <c r="K291" s="194">
        <f>РезультатЭксперимента!K291</f>
        <v>0</v>
      </c>
      <c r="L291" s="194">
        <f>РезультатЭксперимента!L291</f>
        <v>0</v>
      </c>
      <c r="M291" s="194">
        <f>РезультатЭксперимента!M291</f>
        <v>0</v>
      </c>
      <c r="N291" s="195">
        <f>РезультатЭксперимента!N291</f>
        <v>0</v>
      </c>
      <c r="O291" s="196">
        <f>IF(SUM(C291:N291)&gt;0,1,10^(-5))</f>
        <v>1.0000000000000001E-5</v>
      </c>
      <c r="Q291" s="197" t="str">
        <f>Q$3</f>
        <v>Если выпадает орел, начисляется 1 балл,</v>
      </c>
    </row>
    <row r="292" spans="1:17" ht="19.5" thickTop="1" thickBot="1">
      <c r="A292" s="198" t="s">
        <v>67</v>
      </c>
      <c r="B292" s="199"/>
      <c r="C292" s="140">
        <v>1</v>
      </c>
      <c r="D292" s="140"/>
      <c r="E292" s="141">
        <v>2</v>
      </c>
      <c r="F292" s="142"/>
      <c r="G292" s="141">
        <v>3</v>
      </c>
      <c r="H292" s="142"/>
      <c r="I292" s="141">
        <v>4</v>
      </c>
      <c r="J292" s="142"/>
      <c r="K292" s="141">
        <v>5</v>
      </c>
      <c r="L292" s="142"/>
      <c r="M292" s="141">
        <v>6</v>
      </c>
      <c r="N292" s="142"/>
      <c r="O292" s="200"/>
      <c r="Q292" s="197" t="str">
        <f>Q$4</f>
        <v>если "решка", начисляется 0 баллов</v>
      </c>
    </row>
    <row r="293" spans="1:17">
      <c r="A293" s="201" t="s">
        <v>55</v>
      </c>
      <c r="B293" s="40"/>
      <c r="C293" s="45">
        <v>0</v>
      </c>
      <c r="D293" s="46">
        <v>1</v>
      </c>
      <c r="E293" s="42">
        <v>0</v>
      </c>
      <c r="F293" s="40">
        <v>1</v>
      </c>
      <c r="G293" s="45">
        <v>0</v>
      </c>
      <c r="H293" s="46">
        <v>1</v>
      </c>
      <c r="I293" s="42">
        <v>0</v>
      </c>
      <c r="J293" s="40">
        <v>1</v>
      </c>
      <c r="K293" s="45">
        <v>0</v>
      </c>
      <c r="L293" s="46">
        <v>1</v>
      </c>
      <c r="M293" s="42">
        <v>0</v>
      </c>
      <c r="N293" s="24">
        <v>1</v>
      </c>
      <c r="O293" s="200"/>
      <c r="Q293" s="197" t="str">
        <f>Q$5</f>
        <v>Разбивается на</v>
      </c>
    </row>
    <row r="294" spans="1:17">
      <c r="A294" s="202" t="s">
        <v>54</v>
      </c>
      <c r="B294" s="30"/>
      <c r="C294" s="48">
        <f>IF(C291=0,IF(D291=0,2,1),IF(D291=0,1,0))</f>
        <v>2</v>
      </c>
      <c r="D294" s="29">
        <f>IF(C291=0,IF(D291=0,0,1),IF(D291=0,1,2))</f>
        <v>0</v>
      </c>
      <c r="E294" s="48">
        <f>IF(E291=0,IF(F291=0,2,1),IF(F291=0,1,0))</f>
        <v>2</v>
      </c>
      <c r="F294" s="29">
        <f>IF(E291=0,IF(F291=0,0,1),IF(F291=0,1,2))</f>
        <v>0</v>
      </c>
      <c r="G294" s="48">
        <f>IF(G291=0,IF(H291=0,2,1),IF(H291=0,1,0))</f>
        <v>2</v>
      </c>
      <c r="H294" s="29">
        <f>IF(G291=0,IF(H291=0,0,1),IF(H291=0,1,2))</f>
        <v>0</v>
      </c>
      <c r="I294" s="48">
        <f>IF(I291=0,IF(J291=0,2,1),IF(J291=0,1,0))</f>
        <v>2</v>
      </c>
      <c r="J294" s="29">
        <f>IF(I291=0,IF(J291=0,0,1),IF(J291=0,1,2))</f>
        <v>0</v>
      </c>
      <c r="K294" s="48">
        <f>IF(K291=0,IF(L291=0,2,1),IF(L291=0,1,0))</f>
        <v>2</v>
      </c>
      <c r="L294" s="29">
        <f>IF(K291=0,IF(L291=0,0,1),IF(L291=0,1,2))</f>
        <v>0</v>
      </c>
      <c r="M294" s="48">
        <f>IF(M291=0,IF(N291=0,2,1),IF(N291=0,1,0))</f>
        <v>2</v>
      </c>
      <c r="N294" s="29">
        <f>IF(M291=0,IF(N291=0,0,1),IF(N291=0,1,2))</f>
        <v>0</v>
      </c>
      <c r="O294" s="200"/>
      <c r="Q294" s="197" t="str">
        <f>Q$6</f>
        <v>а) 6 выборок по 2 броска в выборке;</v>
      </c>
    </row>
    <row r="295" spans="1:17" ht="18.75" thickBot="1">
      <c r="A295" s="202" t="s">
        <v>62</v>
      </c>
      <c r="B295" s="30"/>
      <c r="C295" s="48">
        <f>C294/2</f>
        <v>1</v>
      </c>
      <c r="D295" s="29">
        <f t="shared" ref="D295:N295" si="30">D294/2</f>
        <v>0</v>
      </c>
      <c r="E295" s="25">
        <f t="shared" si="30"/>
        <v>1</v>
      </c>
      <c r="F295" s="30">
        <f t="shared" si="30"/>
        <v>0</v>
      </c>
      <c r="G295" s="48">
        <f t="shared" si="30"/>
        <v>1</v>
      </c>
      <c r="H295" s="29">
        <f t="shared" si="30"/>
        <v>0</v>
      </c>
      <c r="I295" s="25">
        <f t="shared" si="30"/>
        <v>1</v>
      </c>
      <c r="J295" s="30">
        <f t="shared" si="30"/>
        <v>0</v>
      </c>
      <c r="K295" s="48">
        <f t="shared" si="30"/>
        <v>1</v>
      </c>
      <c r="L295" s="29">
        <f t="shared" si="30"/>
        <v>0</v>
      </c>
      <c r="M295" s="25">
        <f t="shared" si="30"/>
        <v>1</v>
      </c>
      <c r="N295" s="28">
        <f t="shared" si="30"/>
        <v>0</v>
      </c>
      <c r="O295" s="200"/>
      <c r="Q295" s="197" t="str">
        <f>Q$7</f>
        <v>б) 3 выборки по 4 броска в выборке.</v>
      </c>
    </row>
    <row r="296" spans="1:17" ht="18.75" thickTop="1">
      <c r="A296" s="202" t="s">
        <v>75</v>
      </c>
      <c r="B296" s="30">
        <f>(C296+E296+G296+I296+K296+M296)/6</f>
        <v>0</v>
      </c>
      <c r="C296" s="48">
        <f>C293*C295+D293*D295</f>
        <v>0</v>
      </c>
      <c r="D296" s="29"/>
      <c r="E296" s="25">
        <f>E293*E295+F293*F295</f>
        <v>0</v>
      </c>
      <c r="F296" s="30"/>
      <c r="G296" s="48">
        <f>G293*G295+H293*H295</f>
        <v>0</v>
      </c>
      <c r="H296" s="29"/>
      <c r="I296" s="25">
        <f>I293*I295+J293*J295</f>
        <v>0</v>
      </c>
      <c r="J296" s="30"/>
      <c r="K296" s="48">
        <f>K293*K295+L293*L295</f>
        <v>0</v>
      </c>
      <c r="L296" s="29"/>
      <c r="M296" s="31">
        <f>M293*M295+N293*N295</f>
        <v>0</v>
      </c>
      <c r="N296" s="61" t="s">
        <v>77</v>
      </c>
      <c r="O296" s="203">
        <f>SUM(C291:N291)/12</f>
        <v>0</v>
      </c>
      <c r="Q296" s="197" t="str">
        <f>Q$8</f>
        <v>Составить эмпирические законы</v>
      </c>
    </row>
    <row r="297" spans="1:17" ht="18.75" thickBot="1">
      <c r="A297" s="202" t="s">
        <v>76</v>
      </c>
      <c r="B297" s="30">
        <f>(C297+E297+G297+I297+K297+M297)/6</f>
        <v>0</v>
      </c>
      <c r="C297" s="48">
        <f>SUMPRODUCT(C293:D293,C293:D293,C295:D295)-C296*C296</f>
        <v>0</v>
      </c>
      <c r="D297" s="29"/>
      <c r="E297" s="25">
        <f>SUMPRODUCT(E293:F293,E293:F293,E295:F295)-E296*E296</f>
        <v>0</v>
      </c>
      <c r="F297" s="30"/>
      <c r="G297" s="48">
        <f>SUMPRODUCT(G293:H293,G293:H293,G295:H295)-G296*G296</f>
        <v>0</v>
      </c>
      <c r="H297" s="29"/>
      <c r="I297" s="25">
        <f>SUMPRODUCT(I293:J293,I293:J293,I295:J295)-I296*I296</f>
        <v>0</v>
      </c>
      <c r="J297" s="30"/>
      <c r="K297" s="48">
        <f>SUMPRODUCT(K293:L293,K293:L293,K295:L295)-K296*K296</f>
        <v>0</v>
      </c>
      <c r="L297" s="29"/>
      <c r="M297" s="31">
        <f>SUMPRODUCT(M293:N293,M293:N293,M295:N295)-M296*M296</f>
        <v>0</v>
      </c>
      <c r="N297" s="62" t="s">
        <v>78</v>
      </c>
      <c r="O297" s="204">
        <f>(12/11)*SUMPRODUCT(C291:N291,C291:N291)/12-O296*O296</f>
        <v>0</v>
      </c>
      <c r="Q297" s="197" t="str">
        <f>Q$9</f>
        <v>распределения для а), б)</v>
      </c>
    </row>
    <row r="298" spans="1:17" ht="19.5" thickTop="1" thickBot="1">
      <c r="A298" s="205" t="s">
        <v>80</v>
      </c>
      <c r="B298" s="28">
        <f>(2/1)*B297</f>
        <v>0</v>
      </c>
      <c r="C298" s="56"/>
      <c r="D298" s="56"/>
      <c r="E298" s="56"/>
      <c r="F298" s="95" t="s">
        <v>74</v>
      </c>
      <c r="G298" s="58">
        <f>O297-B297</f>
        <v>0</v>
      </c>
      <c r="H298" s="56"/>
      <c r="I298" s="56"/>
      <c r="J298" s="56"/>
      <c r="K298" s="56"/>
      <c r="L298" s="95" t="s">
        <v>81</v>
      </c>
      <c r="M298" s="58">
        <f>O297-B298</f>
        <v>0</v>
      </c>
      <c r="N298" s="96"/>
      <c r="O298" s="200"/>
      <c r="Q298" s="197" t="str">
        <f>Q$10</f>
        <v>Сравнить с теоретическими.</v>
      </c>
    </row>
    <row r="299" spans="1:17" ht="19.5" thickTop="1" thickBot="1">
      <c r="A299" s="198" t="s">
        <v>68</v>
      </c>
      <c r="B299" s="107"/>
      <c r="C299" s="132">
        <v>1</v>
      </c>
      <c r="D299" s="132"/>
      <c r="E299" s="133">
        <v>2</v>
      </c>
      <c r="F299" s="134"/>
      <c r="G299" s="133">
        <v>3</v>
      </c>
      <c r="H299" s="134"/>
      <c r="I299" s="107"/>
      <c r="J299" s="122" t="s">
        <v>84</v>
      </c>
      <c r="K299" s="206"/>
      <c r="L299" s="107">
        <v>0</v>
      </c>
      <c r="M299" s="63">
        <v>1</v>
      </c>
      <c r="N299" s="104"/>
      <c r="O299" s="200"/>
      <c r="Q299" s="197" t="str">
        <f>Q$11</f>
        <v>Сравнить M[X] и D[X] с выборочными</v>
      </c>
    </row>
    <row r="300" spans="1:17" ht="18.75" thickBot="1">
      <c r="A300" s="201" t="s">
        <v>63</v>
      </c>
      <c r="B300" s="40"/>
      <c r="C300" s="45">
        <v>0</v>
      </c>
      <c r="D300" s="46">
        <v>1</v>
      </c>
      <c r="E300" s="42">
        <v>0</v>
      </c>
      <c r="F300" s="40">
        <v>1</v>
      </c>
      <c r="G300" s="45">
        <v>0</v>
      </c>
      <c r="H300" s="46">
        <v>1</v>
      </c>
      <c r="I300" s="42"/>
      <c r="J300" s="116" t="s">
        <v>85</v>
      </c>
      <c r="K300" s="207"/>
      <c r="L300" s="152">
        <f>IF(O291&lt;1,0,12-SUM(C291:N291))</f>
        <v>0</v>
      </c>
      <c r="M300" s="42">
        <f>IF(O291&lt;1,0,SUM(C291:N291))</f>
        <v>0</v>
      </c>
      <c r="N300" s="36"/>
      <c r="O300" s="200"/>
      <c r="Q300" s="197" t="str">
        <f>Q$12</f>
        <v>для  а), б)</v>
      </c>
    </row>
    <row r="301" spans="1:17" ht="19.5" thickTop="1" thickBot="1">
      <c r="A301" s="202" t="s">
        <v>64</v>
      </c>
      <c r="B301" s="30"/>
      <c r="C301" s="48">
        <f>4-SUM(C291:F291)</f>
        <v>4</v>
      </c>
      <c r="D301" s="29">
        <f>SUM(C291:F291)</f>
        <v>0</v>
      </c>
      <c r="E301" s="48">
        <f>4-SUM(G291:J291)</f>
        <v>4</v>
      </c>
      <c r="F301" s="29">
        <f>SUM(G291:J291)</f>
        <v>0</v>
      </c>
      <c r="G301" s="48">
        <f>4-SUM(K291:N291)</f>
        <v>4</v>
      </c>
      <c r="H301" s="29">
        <f>SUM(K291:N291)</f>
        <v>0</v>
      </c>
      <c r="I301" s="25"/>
      <c r="J301" s="118" t="s">
        <v>112</v>
      </c>
      <c r="K301" s="208"/>
      <c r="L301" s="153">
        <f>IF(O291&lt;1,0,L300/12)</f>
        <v>0</v>
      </c>
      <c r="M301" s="151">
        <f>IF(O291&lt;1,0,M300/12)</f>
        <v>0</v>
      </c>
      <c r="N301" s="22"/>
      <c r="O301" s="200"/>
      <c r="Q301" s="197" t="str">
        <f>Q$13</f>
        <v>Разбивается на</v>
      </c>
    </row>
    <row r="302" spans="1:17" ht="19.5" thickTop="1" thickBot="1">
      <c r="A302" s="202" t="s">
        <v>65</v>
      </c>
      <c r="B302" s="30"/>
      <c r="C302" s="48">
        <f t="shared" ref="C302:H302" si="31">C301/4</f>
        <v>1</v>
      </c>
      <c r="D302" s="29">
        <f t="shared" si="31"/>
        <v>0</v>
      </c>
      <c r="E302" s="25">
        <f t="shared" si="31"/>
        <v>1</v>
      </c>
      <c r="F302" s="30">
        <f t="shared" si="31"/>
        <v>0</v>
      </c>
      <c r="G302" s="48">
        <f t="shared" si="31"/>
        <v>1</v>
      </c>
      <c r="H302" s="29">
        <f t="shared" si="31"/>
        <v>0</v>
      </c>
      <c r="I302" s="25"/>
      <c r="J302" s="21"/>
      <c r="K302" s="21"/>
      <c r="L302" s="21"/>
      <c r="M302" s="22"/>
      <c r="N302" s="27"/>
      <c r="O302" s="200"/>
      <c r="Q302" s="197" t="str">
        <f>Q$14</f>
        <v>а) 6 серий по 2 броска;</v>
      </c>
    </row>
    <row r="303" spans="1:17" ht="18.75" thickTop="1">
      <c r="A303" s="202" t="s">
        <v>93</v>
      </c>
      <c r="B303" s="30">
        <f>(C303+E303+G303)/3</f>
        <v>0</v>
      </c>
      <c r="C303" s="48">
        <f>C300*C302+D300*D302</f>
        <v>0</v>
      </c>
      <c r="D303" s="29"/>
      <c r="E303" s="25">
        <f>E300*E302+F300*F302</f>
        <v>0</v>
      </c>
      <c r="F303" s="30"/>
      <c r="G303" s="48">
        <f>G300*G302+H300*H302</f>
        <v>0</v>
      </c>
      <c r="H303" s="29"/>
      <c r="I303" s="25"/>
      <c r="J303" s="21"/>
      <c r="K303" s="21"/>
      <c r="L303" s="21"/>
      <c r="M303" s="30"/>
      <c r="N303" s="61" t="s">
        <v>77</v>
      </c>
      <c r="O303" s="203">
        <f>SUM(C291:N291)/12</f>
        <v>0</v>
      </c>
      <c r="Q303" s="197" t="str">
        <f>Q$15</f>
        <v>б) 3 серии по 4 броска;</v>
      </c>
    </row>
    <row r="304" spans="1:17" ht="18.75" thickBot="1">
      <c r="A304" s="202" t="s">
        <v>94</v>
      </c>
      <c r="B304" s="30">
        <f>(C304+E304+G304)/3</f>
        <v>0</v>
      </c>
      <c r="C304" s="48">
        <f>SUMPRODUCT(C300:D300,C300:D300,C302:D302)-C303*C303</f>
        <v>0</v>
      </c>
      <c r="D304" s="29"/>
      <c r="E304" s="25">
        <f>SUMPRODUCT(E300:F300,E300:F300,E302:F302)-E303*E303</f>
        <v>0</v>
      </c>
      <c r="F304" s="30"/>
      <c r="G304" s="48">
        <f>SUMPRODUCT(G300:H300,G300:H300,G302:H302)-G303*G303</f>
        <v>0</v>
      </c>
      <c r="H304" s="29"/>
      <c r="I304" s="25"/>
      <c r="J304" s="21"/>
      <c r="K304" s="21"/>
      <c r="L304" s="21"/>
      <c r="M304" s="30"/>
      <c r="N304" s="62" t="s">
        <v>78</v>
      </c>
      <c r="O304" s="204">
        <f>(12/11)*SUMPRODUCT(C291:N291,C291:N291)/12-O296*O296</f>
        <v>0</v>
      </c>
      <c r="Q304" s="197">
        <f>Q$16</f>
        <v>0</v>
      </c>
    </row>
    <row r="305" spans="1:17" ht="18.75" thickTop="1">
      <c r="A305" s="202" t="s">
        <v>83</v>
      </c>
      <c r="B305" s="53">
        <f>(4/3)*B304</f>
        <v>0</v>
      </c>
      <c r="C305" s="53"/>
      <c r="D305" s="53"/>
      <c r="E305" s="53"/>
      <c r="F305" s="84" t="s">
        <v>79</v>
      </c>
      <c r="G305" s="55">
        <f>O304-B304</f>
        <v>0</v>
      </c>
      <c r="H305" s="53"/>
      <c r="I305" s="53"/>
      <c r="J305" s="53"/>
      <c r="K305" s="53"/>
      <c r="L305" s="84" t="s">
        <v>82</v>
      </c>
      <c r="M305" s="55">
        <f>O304-B305</f>
        <v>0</v>
      </c>
      <c r="N305" s="83"/>
      <c r="O305" s="200"/>
      <c r="Q305" s="209" t="str">
        <f>Q$17</f>
        <v>См. Образец</v>
      </c>
    </row>
    <row r="307" spans="1:17" ht="18.75">
      <c r="A307" s="187" t="str">
        <f>'Название и список группы'!A18</f>
        <v>Семашко</v>
      </c>
      <c r="B307" s="187"/>
      <c r="C307" s="188" t="str">
        <f>'Название и список группы'!B18</f>
        <v>Юлия Алексеевна</v>
      </c>
      <c r="D307" s="188"/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</row>
    <row r="308" spans="1:17" ht="18.75" thickBot="1">
      <c r="A308" s="189" t="s">
        <v>50</v>
      </c>
      <c r="B308" s="190"/>
      <c r="C308" s="191">
        <v>1</v>
      </c>
      <c r="D308" s="165">
        <v>2</v>
      </c>
      <c r="E308" s="165">
        <v>3</v>
      </c>
      <c r="F308" s="165">
        <v>4</v>
      </c>
      <c r="G308" s="165">
        <v>5</v>
      </c>
      <c r="H308" s="165">
        <v>6</v>
      </c>
      <c r="I308" s="165">
        <v>7</v>
      </c>
      <c r="J308" s="165">
        <v>8</v>
      </c>
      <c r="K308" s="165">
        <v>9</v>
      </c>
      <c r="L308" s="165">
        <v>10</v>
      </c>
      <c r="M308" s="165">
        <v>11</v>
      </c>
      <c r="N308" s="165">
        <v>12</v>
      </c>
      <c r="O308" s="166" t="s">
        <v>1</v>
      </c>
      <c r="Q308" s="167" t="str">
        <f>Q$2</f>
        <v>Выполняется 12 бросков монеты</v>
      </c>
    </row>
    <row r="309" spans="1:17" ht="19.5" thickTop="1" thickBot="1">
      <c r="A309" s="192" t="s">
        <v>53</v>
      </c>
      <c r="B309" s="193"/>
      <c r="C309" s="194">
        <f>РезультатЭксперимента!C309</f>
        <v>0</v>
      </c>
      <c r="D309" s="194">
        <f>РезультатЭксперимента!D309</f>
        <v>0</v>
      </c>
      <c r="E309" s="194">
        <f>РезультатЭксперимента!E309</f>
        <v>0</v>
      </c>
      <c r="F309" s="194">
        <f>РезультатЭксперимента!F309</f>
        <v>0</v>
      </c>
      <c r="G309" s="194">
        <f>РезультатЭксперимента!G309</f>
        <v>0</v>
      </c>
      <c r="H309" s="194">
        <f>РезультатЭксперимента!H309</f>
        <v>0</v>
      </c>
      <c r="I309" s="194">
        <f>РезультатЭксперимента!I309</f>
        <v>0</v>
      </c>
      <c r="J309" s="194">
        <f>РезультатЭксперимента!J309</f>
        <v>0</v>
      </c>
      <c r="K309" s="194">
        <f>РезультатЭксперимента!K309</f>
        <v>0</v>
      </c>
      <c r="L309" s="194">
        <f>РезультатЭксперимента!L309</f>
        <v>0</v>
      </c>
      <c r="M309" s="194">
        <f>РезультатЭксперимента!M309</f>
        <v>0</v>
      </c>
      <c r="N309" s="195">
        <f>РезультатЭксперимента!N309</f>
        <v>0</v>
      </c>
      <c r="O309" s="196">
        <f>IF(SUM(C309:N309)&gt;0,1,10^(-5))</f>
        <v>1.0000000000000001E-5</v>
      </c>
      <c r="Q309" s="197" t="str">
        <f>Q$3</f>
        <v>Если выпадает орел, начисляется 1 балл,</v>
      </c>
    </row>
    <row r="310" spans="1:17" ht="19.5" thickTop="1" thickBot="1">
      <c r="A310" s="198" t="s">
        <v>67</v>
      </c>
      <c r="B310" s="199"/>
      <c r="C310" s="140">
        <v>1</v>
      </c>
      <c r="D310" s="140"/>
      <c r="E310" s="141">
        <v>2</v>
      </c>
      <c r="F310" s="142"/>
      <c r="G310" s="141">
        <v>3</v>
      </c>
      <c r="H310" s="142"/>
      <c r="I310" s="141">
        <v>4</v>
      </c>
      <c r="J310" s="142"/>
      <c r="K310" s="141">
        <v>5</v>
      </c>
      <c r="L310" s="142"/>
      <c r="M310" s="141">
        <v>6</v>
      </c>
      <c r="N310" s="142"/>
      <c r="O310" s="200"/>
      <c r="Q310" s="197" t="str">
        <f>Q$4</f>
        <v>если "решка", начисляется 0 баллов</v>
      </c>
    </row>
    <row r="311" spans="1:17">
      <c r="A311" s="201" t="s">
        <v>55</v>
      </c>
      <c r="B311" s="40"/>
      <c r="C311" s="45">
        <v>0</v>
      </c>
      <c r="D311" s="46">
        <v>1</v>
      </c>
      <c r="E311" s="42">
        <v>0</v>
      </c>
      <c r="F311" s="40">
        <v>1</v>
      </c>
      <c r="G311" s="45">
        <v>0</v>
      </c>
      <c r="H311" s="46">
        <v>1</v>
      </c>
      <c r="I311" s="42">
        <v>0</v>
      </c>
      <c r="J311" s="40">
        <v>1</v>
      </c>
      <c r="K311" s="45">
        <v>0</v>
      </c>
      <c r="L311" s="46">
        <v>1</v>
      </c>
      <c r="M311" s="42">
        <v>0</v>
      </c>
      <c r="N311" s="24">
        <v>1</v>
      </c>
      <c r="O311" s="200"/>
      <c r="Q311" s="197" t="str">
        <f>Q$5</f>
        <v>Разбивается на</v>
      </c>
    </row>
    <row r="312" spans="1:17">
      <c r="A312" s="202" t="s">
        <v>54</v>
      </c>
      <c r="B312" s="30"/>
      <c r="C312" s="48">
        <f>IF(C309=0,IF(D309=0,2,1),IF(D309=0,1,0))</f>
        <v>2</v>
      </c>
      <c r="D312" s="29">
        <f>IF(C309=0,IF(D309=0,0,1),IF(D309=0,1,2))</f>
        <v>0</v>
      </c>
      <c r="E312" s="48">
        <f>IF(E309=0,IF(F309=0,2,1),IF(F309=0,1,0))</f>
        <v>2</v>
      </c>
      <c r="F312" s="29">
        <f>IF(E309=0,IF(F309=0,0,1),IF(F309=0,1,2))</f>
        <v>0</v>
      </c>
      <c r="G312" s="48">
        <f>IF(G309=0,IF(H309=0,2,1),IF(H309=0,1,0))</f>
        <v>2</v>
      </c>
      <c r="H312" s="29">
        <f>IF(G309=0,IF(H309=0,0,1),IF(H309=0,1,2))</f>
        <v>0</v>
      </c>
      <c r="I312" s="48">
        <f>IF(I309=0,IF(J309=0,2,1),IF(J309=0,1,0))</f>
        <v>2</v>
      </c>
      <c r="J312" s="29">
        <f>IF(I309=0,IF(J309=0,0,1),IF(J309=0,1,2))</f>
        <v>0</v>
      </c>
      <c r="K312" s="48">
        <f>IF(K309=0,IF(L309=0,2,1),IF(L309=0,1,0))</f>
        <v>2</v>
      </c>
      <c r="L312" s="29">
        <f>IF(K309=0,IF(L309=0,0,1),IF(L309=0,1,2))</f>
        <v>0</v>
      </c>
      <c r="M312" s="48">
        <f>IF(M309=0,IF(N309=0,2,1),IF(N309=0,1,0))</f>
        <v>2</v>
      </c>
      <c r="N312" s="29">
        <f>IF(M309=0,IF(N309=0,0,1),IF(N309=0,1,2))</f>
        <v>0</v>
      </c>
      <c r="O312" s="200"/>
      <c r="Q312" s="197" t="str">
        <f>Q$6</f>
        <v>а) 6 выборок по 2 броска в выборке;</v>
      </c>
    </row>
    <row r="313" spans="1:17" ht="18.75" thickBot="1">
      <c r="A313" s="202" t="s">
        <v>62</v>
      </c>
      <c r="B313" s="30"/>
      <c r="C313" s="48">
        <f>C312/2</f>
        <v>1</v>
      </c>
      <c r="D313" s="29">
        <f t="shared" ref="D313:N313" si="32">D312/2</f>
        <v>0</v>
      </c>
      <c r="E313" s="25">
        <f t="shared" si="32"/>
        <v>1</v>
      </c>
      <c r="F313" s="30">
        <f t="shared" si="32"/>
        <v>0</v>
      </c>
      <c r="G313" s="48">
        <f t="shared" si="32"/>
        <v>1</v>
      </c>
      <c r="H313" s="29">
        <f t="shared" si="32"/>
        <v>0</v>
      </c>
      <c r="I313" s="25">
        <f t="shared" si="32"/>
        <v>1</v>
      </c>
      <c r="J313" s="30">
        <f t="shared" si="32"/>
        <v>0</v>
      </c>
      <c r="K313" s="48">
        <f t="shared" si="32"/>
        <v>1</v>
      </c>
      <c r="L313" s="29">
        <f t="shared" si="32"/>
        <v>0</v>
      </c>
      <c r="M313" s="25">
        <f t="shared" si="32"/>
        <v>1</v>
      </c>
      <c r="N313" s="28">
        <f t="shared" si="32"/>
        <v>0</v>
      </c>
      <c r="O313" s="200"/>
      <c r="Q313" s="197" t="str">
        <f>Q$7</f>
        <v>б) 3 выборки по 4 броска в выборке.</v>
      </c>
    </row>
    <row r="314" spans="1:17" ht="18.75" thickTop="1">
      <c r="A314" s="202" t="s">
        <v>75</v>
      </c>
      <c r="B314" s="30">
        <f>(C314+E314+G314+I314+K314+M314)/6</f>
        <v>0</v>
      </c>
      <c r="C314" s="48">
        <f>C311*C313+D311*D313</f>
        <v>0</v>
      </c>
      <c r="D314" s="29"/>
      <c r="E314" s="25">
        <f>E311*E313+F311*F313</f>
        <v>0</v>
      </c>
      <c r="F314" s="30"/>
      <c r="G314" s="48">
        <f>G311*G313+H311*H313</f>
        <v>0</v>
      </c>
      <c r="H314" s="29"/>
      <c r="I314" s="25">
        <f>I311*I313+J311*J313</f>
        <v>0</v>
      </c>
      <c r="J314" s="30"/>
      <c r="K314" s="48">
        <f>K311*K313+L311*L313</f>
        <v>0</v>
      </c>
      <c r="L314" s="29"/>
      <c r="M314" s="31">
        <f>M311*M313+N311*N313</f>
        <v>0</v>
      </c>
      <c r="N314" s="61" t="s">
        <v>77</v>
      </c>
      <c r="O314" s="203">
        <f>SUM(C309:N309)/12</f>
        <v>0</v>
      </c>
      <c r="Q314" s="197" t="str">
        <f>Q$8</f>
        <v>Составить эмпирические законы</v>
      </c>
    </row>
    <row r="315" spans="1:17" ht="18.75" thickBot="1">
      <c r="A315" s="202" t="s">
        <v>76</v>
      </c>
      <c r="B315" s="30">
        <f>(C315+E315+G315+I315+K315+M315)/6</f>
        <v>0</v>
      </c>
      <c r="C315" s="48">
        <f>SUMPRODUCT(C311:D311,C311:D311,C313:D313)-C314*C314</f>
        <v>0</v>
      </c>
      <c r="D315" s="29"/>
      <c r="E315" s="25">
        <f>SUMPRODUCT(E311:F311,E311:F311,E313:F313)-E314*E314</f>
        <v>0</v>
      </c>
      <c r="F315" s="30"/>
      <c r="G315" s="48">
        <f>SUMPRODUCT(G311:H311,G311:H311,G313:H313)-G314*G314</f>
        <v>0</v>
      </c>
      <c r="H315" s="29"/>
      <c r="I315" s="25">
        <f>SUMPRODUCT(I311:J311,I311:J311,I313:J313)-I314*I314</f>
        <v>0</v>
      </c>
      <c r="J315" s="30"/>
      <c r="K315" s="48">
        <f>SUMPRODUCT(K311:L311,K311:L311,K313:L313)-K314*K314</f>
        <v>0</v>
      </c>
      <c r="L315" s="29"/>
      <c r="M315" s="31">
        <f>SUMPRODUCT(M311:N311,M311:N311,M313:N313)-M314*M314</f>
        <v>0</v>
      </c>
      <c r="N315" s="62" t="s">
        <v>78</v>
      </c>
      <c r="O315" s="204">
        <f>(12/11)*SUMPRODUCT(C309:N309,C309:N309)/12-O314*O314</f>
        <v>0</v>
      </c>
      <c r="Q315" s="197" t="str">
        <f>Q$9</f>
        <v>распределения для а), б)</v>
      </c>
    </row>
    <row r="316" spans="1:17" ht="19.5" thickTop="1" thickBot="1">
      <c r="A316" s="205" t="s">
        <v>80</v>
      </c>
      <c r="B316" s="28">
        <f>(2/1)*B315</f>
        <v>0</v>
      </c>
      <c r="C316" s="56"/>
      <c r="D316" s="56"/>
      <c r="E316" s="56"/>
      <c r="F316" s="95" t="s">
        <v>74</v>
      </c>
      <c r="G316" s="58">
        <f>O315-B315</f>
        <v>0</v>
      </c>
      <c r="H316" s="56"/>
      <c r="I316" s="56"/>
      <c r="J316" s="56"/>
      <c r="K316" s="56"/>
      <c r="L316" s="95" t="s">
        <v>81</v>
      </c>
      <c r="M316" s="58">
        <f>O315-B316</f>
        <v>0</v>
      </c>
      <c r="N316" s="96"/>
      <c r="O316" s="200"/>
      <c r="Q316" s="197" t="str">
        <f>Q$10</f>
        <v>Сравнить с теоретическими.</v>
      </c>
    </row>
    <row r="317" spans="1:17" ht="19.5" thickTop="1" thickBot="1">
      <c r="A317" s="198" t="s">
        <v>68</v>
      </c>
      <c r="B317" s="107"/>
      <c r="C317" s="132">
        <v>1</v>
      </c>
      <c r="D317" s="132"/>
      <c r="E317" s="133">
        <v>2</v>
      </c>
      <c r="F317" s="134"/>
      <c r="G317" s="133">
        <v>3</v>
      </c>
      <c r="H317" s="134"/>
      <c r="I317" s="107"/>
      <c r="J317" s="122" t="s">
        <v>84</v>
      </c>
      <c r="K317" s="206"/>
      <c r="L317" s="107">
        <v>0</v>
      </c>
      <c r="M317" s="63">
        <v>1</v>
      </c>
      <c r="N317" s="104"/>
      <c r="O317" s="200"/>
      <c r="Q317" s="197" t="str">
        <f>Q$11</f>
        <v>Сравнить M[X] и D[X] с выборочными</v>
      </c>
    </row>
    <row r="318" spans="1:17" ht="18.75" thickBot="1">
      <c r="A318" s="201" t="s">
        <v>63</v>
      </c>
      <c r="B318" s="40"/>
      <c r="C318" s="45">
        <v>0</v>
      </c>
      <c r="D318" s="46">
        <v>1</v>
      </c>
      <c r="E318" s="42">
        <v>0</v>
      </c>
      <c r="F318" s="40">
        <v>1</v>
      </c>
      <c r="G318" s="45">
        <v>0</v>
      </c>
      <c r="H318" s="46">
        <v>1</v>
      </c>
      <c r="I318" s="42"/>
      <c r="J318" s="116" t="s">
        <v>85</v>
      </c>
      <c r="K318" s="207"/>
      <c r="L318" s="152">
        <f>IF(O309&lt;1,0,12-SUM(C309:N309))</f>
        <v>0</v>
      </c>
      <c r="M318" s="42">
        <f>IF(O309&lt;1,0,SUM(C309:N309))</f>
        <v>0</v>
      </c>
      <c r="N318" s="36"/>
      <c r="O318" s="200"/>
      <c r="Q318" s="197" t="str">
        <f>Q$12</f>
        <v>для  а), б)</v>
      </c>
    </row>
    <row r="319" spans="1:17" ht="19.5" thickTop="1" thickBot="1">
      <c r="A319" s="202" t="s">
        <v>64</v>
      </c>
      <c r="B319" s="30"/>
      <c r="C319" s="48">
        <f>4-SUM(C309:F309)</f>
        <v>4</v>
      </c>
      <c r="D319" s="29">
        <f>SUM(C309:F309)</f>
        <v>0</v>
      </c>
      <c r="E319" s="48">
        <f>4-SUM(G309:J309)</f>
        <v>4</v>
      </c>
      <c r="F319" s="29">
        <f>SUM(G309:J309)</f>
        <v>0</v>
      </c>
      <c r="G319" s="48">
        <f>4-SUM(K309:N309)</f>
        <v>4</v>
      </c>
      <c r="H319" s="29">
        <f>SUM(K309:N309)</f>
        <v>0</v>
      </c>
      <c r="I319" s="25"/>
      <c r="J319" s="118" t="s">
        <v>112</v>
      </c>
      <c r="K319" s="208"/>
      <c r="L319" s="153">
        <f>IF(O309&lt;1,0,L318/12)</f>
        <v>0</v>
      </c>
      <c r="M319" s="151">
        <f>IF(O309&lt;1,0,M318/12)</f>
        <v>0</v>
      </c>
      <c r="N319" s="22"/>
      <c r="O319" s="200"/>
      <c r="Q319" s="197" t="str">
        <f>Q$13</f>
        <v>Разбивается на</v>
      </c>
    </row>
    <row r="320" spans="1:17" ht="19.5" thickTop="1" thickBot="1">
      <c r="A320" s="202" t="s">
        <v>65</v>
      </c>
      <c r="B320" s="30"/>
      <c r="C320" s="48">
        <f t="shared" ref="C320:H320" si="33">C319/4</f>
        <v>1</v>
      </c>
      <c r="D320" s="29">
        <f t="shared" si="33"/>
        <v>0</v>
      </c>
      <c r="E320" s="25">
        <f t="shared" si="33"/>
        <v>1</v>
      </c>
      <c r="F320" s="30">
        <f t="shared" si="33"/>
        <v>0</v>
      </c>
      <c r="G320" s="48">
        <f t="shared" si="33"/>
        <v>1</v>
      </c>
      <c r="H320" s="29">
        <f t="shared" si="33"/>
        <v>0</v>
      </c>
      <c r="I320" s="25"/>
      <c r="J320" s="21"/>
      <c r="K320" s="21"/>
      <c r="L320" s="21"/>
      <c r="M320" s="22"/>
      <c r="N320" s="27"/>
      <c r="O320" s="200"/>
      <c r="Q320" s="197" t="str">
        <f>Q$14</f>
        <v>а) 6 серий по 2 броска;</v>
      </c>
    </row>
    <row r="321" spans="1:17" ht="18.75" thickTop="1">
      <c r="A321" s="202" t="s">
        <v>93</v>
      </c>
      <c r="B321" s="30">
        <f>(C321+E321+G321)/3</f>
        <v>0</v>
      </c>
      <c r="C321" s="48">
        <f>C318*C320+D318*D320</f>
        <v>0</v>
      </c>
      <c r="D321" s="29"/>
      <c r="E321" s="25">
        <f>E318*E320+F318*F320</f>
        <v>0</v>
      </c>
      <c r="F321" s="30"/>
      <c r="G321" s="48">
        <f>G318*G320+H318*H320</f>
        <v>0</v>
      </c>
      <c r="H321" s="29"/>
      <c r="I321" s="25"/>
      <c r="J321" s="21"/>
      <c r="K321" s="21"/>
      <c r="L321" s="21"/>
      <c r="M321" s="30"/>
      <c r="N321" s="61" t="s">
        <v>77</v>
      </c>
      <c r="O321" s="203">
        <f>SUM(C309:N309)/12</f>
        <v>0</v>
      </c>
      <c r="Q321" s="197" t="str">
        <f>Q$15</f>
        <v>б) 3 серии по 4 броска;</v>
      </c>
    </row>
    <row r="322" spans="1:17" ht="18.75" thickBot="1">
      <c r="A322" s="202" t="s">
        <v>94</v>
      </c>
      <c r="B322" s="30">
        <f>(C322+E322+G322)/3</f>
        <v>0</v>
      </c>
      <c r="C322" s="48">
        <f>SUMPRODUCT(C318:D318,C318:D318,C320:D320)-C321*C321</f>
        <v>0</v>
      </c>
      <c r="D322" s="29"/>
      <c r="E322" s="25">
        <f>SUMPRODUCT(E318:F318,E318:F318,E320:F320)-E321*E321</f>
        <v>0</v>
      </c>
      <c r="F322" s="30"/>
      <c r="G322" s="48">
        <f>SUMPRODUCT(G318:H318,G318:H318,G320:H320)-G321*G321</f>
        <v>0</v>
      </c>
      <c r="H322" s="29"/>
      <c r="I322" s="25"/>
      <c r="J322" s="21"/>
      <c r="K322" s="21"/>
      <c r="L322" s="21"/>
      <c r="M322" s="30"/>
      <c r="N322" s="62" t="s">
        <v>78</v>
      </c>
      <c r="O322" s="204">
        <f>(12/11)*SUMPRODUCT(C309:N309,C309:N309)/12-O314*O314</f>
        <v>0</v>
      </c>
      <c r="Q322" s="197">
        <f>Q$16</f>
        <v>0</v>
      </c>
    </row>
    <row r="323" spans="1:17" ht="18.75" thickTop="1">
      <c r="A323" s="202" t="s">
        <v>83</v>
      </c>
      <c r="B323" s="53">
        <f>(4/3)*B322</f>
        <v>0</v>
      </c>
      <c r="C323" s="53"/>
      <c r="D323" s="53"/>
      <c r="E323" s="53"/>
      <c r="F323" s="84" t="s">
        <v>79</v>
      </c>
      <c r="G323" s="55">
        <f>O322-B322</f>
        <v>0</v>
      </c>
      <c r="H323" s="53"/>
      <c r="I323" s="53"/>
      <c r="J323" s="53"/>
      <c r="K323" s="53"/>
      <c r="L323" s="84" t="s">
        <v>82</v>
      </c>
      <c r="M323" s="55">
        <f>O322-B323</f>
        <v>0</v>
      </c>
      <c r="N323" s="83"/>
      <c r="O323" s="200"/>
      <c r="Q323" s="209" t="str">
        <f>Q$17</f>
        <v>См. Образец</v>
      </c>
    </row>
    <row r="325" spans="1:17" ht="18.75">
      <c r="A325" s="187" t="str">
        <f>'Название и список группы'!A19</f>
        <v>Соколов</v>
      </c>
      <c r="B325" s="187"/>
      <c r="C325" s="188" t="str">
        <f>'Название и список группы'!B19</f>
        <v>Павел Дмитриевич</v>
      </c>
      <c r="D325" s="188"/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8"/>
    </row>
    <row r="326" spans="1:17" ht="18.75" thickBot="1">
      <c r="A326" s="189" t="s">
        <v>50</v>
      </c>
      <c r="B326" s="190"/>
      <c r="C326" s="191">
        <v>1</v>
      </c>
      <c r="D326" s="165">
        <v>2</v>
      </c>
      <c r="E326" s="165">
        <v>3</v>
      </c>
      <c r="F326" s="165">
        <v>4</v>
      </c>
      <c r="G326" s="165">
        <v>5</v>
      </c>
      <c r="H326" s="165">
        <v>6</v>
      </c>
      <c r="I326" s="165">
        <v>7</v>
      </c>
      <c r="J326" s="165">
        <v>8</v>
      </c>
      <c r="K326" s="165">
        <v>9</v>
      </c>
      <c r="L326" s="165">
        <v>10</v>
      </c>
      <c r="M326" s="165">
        <v>11</v>
      </c>
      <c r="N326" s="165">
        <v>12</v>
      </c>
      <c r="O326" s="166" t="s">
        <v>1</v>
      </c>
      <c r="Q326" s="167" t="str">
        <f>Q$2</f>
        <v>Выполняется 12 бросков монеты</v>
      </c>
    </row>
    <row r="327" spans="1:17" ht="19.5" thickTop="1" thickBot="1">
      <c r="A327" s="192" t="s">
        <v>53</v>
      </c>
      <c r="B327" s="193"/>
      <c r="C327" s="194">
        <f>РезультатЭксперимента!C327</f>
        <v>0</v>
      </c>
      <c r="D327" s="194">
        <f>РезультатЭксперимента!D327</f>
        <v>0</v>
      </c>
      <c r="E327" s="194">
        <f>РезультатЭксперимента!E327</f>
        <v>0</v>
      </c>
      <c r="F327" s="194">
        <f>РезультатЭксперимента!F327</f>
        <v>0</v>
      </c>
      <c r="G327" s="194">
        <f>РезультатЭксперимента!G327</f>
        <v>0</v>
      </c>
      <c r="H327" s="194">
        <f>РезультатЭксперимента!H327</f>
        <v>0</v>
      </c>
      <c r="I327" s="194">
        <f>РезультатЭксперимента!I327</f>
        <v>0</v>
      </c>
      <c r="J327" s="194">
        <f>РезультатЭксперимента!J327</f>
        <v>0</v>
      </c>
      <c r="K327" s="194">
        <f>РезультатЭксперимента!K327</f>
        <v>0</v>
      </c>
      <c r="L327" s="194">
        <f>РезультатЭксперимента!L327</f>
        <v>0</v>
      </c>
      <c r="M327" s="194">
        <f>РезультатЭксперимента!M327</f>
        <v>0</v>
      </c>
      <c r="N327" s="195">
        <f>РезультатЭксперимента!N327</f>
        <v>0</v>
      </c>
      <c r="O327" s="196">
        <f>IF(SUM(C327:N327)&gt;0,1,10^(-5))</f>
        <v>1.0000000000000001E-5</v>
      </c>
      <c r="Q327" s="197" t="str">
        <f>Q$3</f>
        <v>Если выпадает орел, начисляется 1 балл,</v>
      </c>
    </row>
    <row r="328" spans="1:17" ht="19.5" thickTop="1" thickBot="1">
      <c r="A328" s="198" t="s">
        <v>67</v>
      </c>
      <c r="B328" s="199"/>
      <c r="C328" s="140">
        <v>1</v>
      </c>
      <c r="D328" s="140"/>
      <c r="E328" s="141">
        <v>2</v>
      </c>
      <c r="F328" s="142"/>
      <c r="G328" s="141">
        <v>3</v>
      </c>
      <c r="H328" s="142"/>
      <c r="I328" s="141">
        <v>4</v>
      </c>
      <c r="J328" s="142"/>
      <c r="K328" s="141">
        <v>5</v>
      </c>
      <c r="L328" s="142"/>
      <c r="M328" s="141">
        <v>6</v>
      </c>
      <c r="N328" s="142"/>
      <c r="O328" s="200"/>
      <c r="Q328" s="197" t="str">
        <f>Q$4</f>
        <v>если "решка", начисляется 0 баллов</v>
      </c>
    </row>
    <row r="329" spans="1:17">
      <c r="A329" s="201" t="s">
        <v>55</v>
      </c>
      <c r="B329" s="40"/>
      <c r="C329" s="45">
        <v>0</v>
      </c>
      <c r="D329" s="46">
        <v>1</v>
      </c>
      <c r="E329" s="42">
        <v>0</v>
      </c>
      <c r="F329" s="40">
        <v>1</v>
      </c>
      <c r="G329" s="45">
        <v>0</v>
      </c>
      <c r="H329" s="46">
        <v>1</v>
      </c>
      <c r="I329" s="42">
        <v>0</v>
      </c>
      <c r="J329" s="40">
        <v>1</v>
      </c>
      <c r="K329" s="45">
        <v>0</v>
      </c>
      <c r="L329" s="46">
        <v>1</v>
      </c>
      <c r="M329" s="42">
        <v>0</v>
      </c>
      <c r="N329" s="24">
        <v>1</v>
      </c>
      <c r="O329" s="200"/>
      <c r="Q329" s="197" t="str">
        <f>Q$5</f>
        <v>Разбивается на</v>
      </c>
    </row>
    <row r="330" spans="1:17">
      <c r="A330" s="202" t="s">
        <v>54</v>
      </c>
      <c r="B330" s="30"/>
      <c r="C330" s="48">
        <f>IF(C327=0,IF(D327=0,2,1),IF(D327=0,1,0))</f>
        <v>2</v>
      </c>
      <c r="D330" s="29">
        <f>IF(C327=0,IF(D327=0,0,1),IF(D327=0,1,2))</f>
        <v>0</v>
      </c>
      <c r="E330" s="48">
        <f>IF(E327=0,IF(F327=0,2,1),IF(F327=0,1,0))</f>
        <v>2</v>
      </c>
      <c r="F330" s="29">
        <f>IF(E327=0,IF(F327=0,0,1),IF(F327=0,1,2))</f>
        <v>0</v>
      </c>
      <c r="G330" s="48">
        <f>IF(G327=0,IF(H327=0,2,1),IF(H327=0,1,0))</f>
        <v>2</v>
      </c>
      <c r="H330" s="29">
        <f>IF(G327=0,IF(H327=0,0,1),IF(H327=0,1,2))</f>
        <v>0</v>
      </c>
      <c r="I330" s="48">
        <f>IF(I327=0,IF(J327=0,2,1),IF(J327=0,1,0))</f>
        <v>2</v>
      </c>
      <c r="J330" s="29">
        <f>IF(I327=0,IF(J327=0,0,1),IF(J327=0,1,2))</f>
        <v>0</v>
      </c>
      <c r="K330" s="48">
        <f>IF(K327=0,IF(L327=0,2,1),IF(L327=0,1,0))</f>
        <v>2</v>
      </c>
      <c r="L330" s="29">
        <f>IF(K327=0,IF(L327=0,0,1),IF(L327=0,1,2))</f>
        <v>0</v>
      </c>
      <c r="M330" s="48">
        <f>IF(M327=0,IF(N327=0,2,1),IF(N327=0,1,0))</f>
        <v>2</v>
      </c>
      <c r="N330" s="29">
        <f>IF(M327=0,IF(N327=0,0,1),IF(N327=0,1,2))</f>
        <v>0</v>
      </c>
      <c r="O330" s="200"/>
      <c r="Q330" s="197" t="str">
        <f>Q$6</f>
        <v>а) 6 выборок по 2 броска в выборке;</v>
      </c>
    </row>
    <row r="331" spans="1:17" ht="18.75" thickBot="1">
      <c r="A331" s="202" t="s">
        <v>62</v>
      </c>
      <c r="B331" s="30"/>
      <c r="C331" s="48">
        <f>C330/2</f>
        <v>1</v>
      </c>
      <c r="D331" s="29">
        <f t="shared" ref="D331:N331" si="34">D330/2</f>
        <v>0</v>
      </c>
      <c r="E331" s="25">
        <f t="shared" si="34"/>
        <v>1</v>
      </c>
      <c r="F331" s="30">
        <f t="shared" si="34"/>
        <v>0</v>
      </c>
      <c r="G331" s="48">
        <f t="shared" si="34"/>
        <v>1</v>
      </c>
      <c r="H331" s="29">
        <f t="shared" si="34"/>
        <v>0</v>
      </c>
      <c r="I331" s="25">
        <f t="shared" si="34"/>
        <v>1</v>
      </c>
      <c r="J331" s="30">
        <f t="shared" si="34"/>
        <v>0</v>
      </c>
      <c r="K331" s="48">
        <f t="shared" si="34"/>
        <v>1</v>
      </c>
      <c r="L331" s="29">
        <f t="shared" si="34"/>
        <v>0</v>
      </c>
      <c r="M331" s="25">
        <f t="shared" si="34"/>
        <v>1</v>
      </c>
      <c r="N331" s="28">
        <f t="shared" si="34"/>
        <v>0</v>
      </c>
      <c r="O331" s="200"/>
      <c r="Q331" s="197" t="str">
        <f>Q$7</f>
        <v>б) 3 выборки по 4 броска в выборке.</v>
      </c>
    </row>
    <row r="332" spans="1:17" ht="18.75" thickTop="1">
      <c r="A332" s="202" t="s">
        <v>75</v>
      </c>
      <c r="B332" s="30">
        <f>(C332+E332+G332+I332+K332+M332)/6</f>
        <v>0</v>
      </c>
      <c r="C332" s="48">
        <f>C329*C331+D329*D331</f>
        <v>0</v>
      </c>
      <c r="D332" s="29"/>
      <c r="E332" s="25">
        <f>E329*E331+F329*F331</f>
        <v>0</v>
      </c>
      <c r="F332" s="30"/>
      <c r="G332" s="48">
        <f>G329*G331+H329*H331</f>
        <v>0</v>
      </c>
      <c r="H332" s="29"/>
      <c r="I332" s="25">
        <f>I329*I331+J329*J331</f>
        <v>0</v>
      </c>
      <c r="J332" s="30"/>
      <c r="K332" s="48">
        <f>K329*K331+L329*L331</f>
        <v>0</v>
      </c>
      <c r="L332" s="29"/>
      <c r="M332" s="31">
        <f>M329*M331+N329*N331</f>
        <v>0</v>
      </c>
      <c r="N332" s="61" t="s">
        <v>77</v>
      </c>
      <c r="O332" s="203">
        <f>SUM(C327:N327)/12</f>
        <v>0</v>
      </c>
      <c r="Q332" s="197" t="str">
        <f>Q$8</f>
        <v>Составить эмпирические законы</v>
      </c>
    </row>
    <row r="333" spans="1:17" ht="18.75" thickBot="1">
      <c r="A333" s="202" t="s">
        <v>76</v>
      </c>
      <c r="B333" s="30">
        <f>(C333+E333+G333+I333+K333+M333)/6</f>
        <v>0</v>
      </c>
      <c r="C333" s="48">
        <f>SUMPRODUCT(C329:D329,C329:D329,C331:D331)-C332*C332</f>
        <v>0</v>
      </c>
      <c r="D333" s="29"/>
      <c r="E333" s="25">
        <f>SUMPRODUCT(E329:F329,E329:F329,E331:F331)-E332*E332</f>
        <v>0</v>
      </c>
      <c r="F333" s="30"/>
      <c r="G333" s="48">
        <f>SUMPRODUCT(G329:H329,G329:H329,G331:H331)-G332*G332</f>
        <v>0</v>
      </c>
      <c r="H333" s="29"/>
      <c r="I333" s="25">
        <f>SUMPRODUCT(I329:J329,I329:J329,I331:J331)-I332*I332</f>
        <v>0</v>
      </c>
      <c r="J333" s="30"/>
      <c r="K333" s="48">
        <f>SUMPRODUCT(K329:L329,K329:L329,K331:L331)-K332*K332</f>
        <v>0</v>
      </c>
      <c r="L333" s="29"/>
      <c r="M333" s="31">
        <f>SUMPRODUCT(M329:N329,M329:N329,M331:N331)-M332*M332</f>
        <v>0</v>
      </c>
      <c r="N333" s="62" t="s">
        <v>78</v>
      </c>
      <c r="O333" s="204">
        <f>(12/11)*SUMPRODUCT(C327:N327,C327:N327)/12-O332*O332</f>
        <v>0</v>
      </c>
      <c r="Q333" s="197" t="str">
        <f>Q$9</f>
        <v>распределения для а), б)</v>
      </c>
    </row>
    <row r="334" spans="1:17" ht="19.5" thickTop="1" thickBot="1">
      <c r="A334" s="205" t="s">
        <v>80</v>
      </c>
      <c r="B334" s="28">
        <f>(2/1)*B333</f>
        <v>0</v>
      </c>
      <c r="C334" s="56"/>
      <c r="D334" s="56"/>
      <c r="E334" s="56"/>
      <c r="F334" s="95" t="s">
        <v>74</v>
      </c>
      <c r="G334" s="58">
        <f>O333-B333</f>
        <v>0</v>
      </c>
      <c r="H334" s="56"/>
      <c r="I334" s="56"/>
      <c r="J334" s="56"/>
      <c r="K334" s="56"/>
      <c r="L334" s="95" t="s">
        <v>81</v>
      </c>
      <c r="M334" s="58">
        <f>O333-B334</f>
        <v>0</v>
      </c>
      <c r="N334" s="96"/>
      <c r="O334" s="200"/>
      <c r="Q334" s="197" t="str">
        <f>Q$10</f>
        <v>Сравнить с теоретическими.</v>
      </c>
    </row>
    <row r="335" spans="1:17" ht="19.5" thickTop="1" thickBot="1">
      <c r="A335" s="198" t="s">
        <v>68</v>
      </c>
      <c r="B335" s="107"/>
      <c r="C335" s="132">
        <v>1</v>
      </c>
      <c r="D335" s="132"/>
      <c r="E335" s="133">
        <v>2</v>
      </c>
      <c r="F335" s="134"/>
      <c r="G335" s="133">
        <v>3</v>
      </c>
      <c r="H335" s="134"/>
      <c r="I335" s="107"/>
      <c r="J335" s="122" t="s">
        <v>84</v>
      </c>
      <c r="K335" s="206"/>
      <c r="L335" s="107">
        <v>0</v>
      </c>
      <c r="M335" s="63">
        <v>1</v>
      </c>
      <c r="N335" s="104"/>
      <c r="O335" s="200"/>
      <c r="Q335" s="197" t="str">
        <f>Q$11</f>
        <v>Сравнить M[X] и D[X] с выборочными</v>
      </c>
    </row>
    <row r="336" spans="1:17" ht="18.75" thickBot="1">
      <c r="A336" s="201" t="s">
        <v>63</v>
      </c>
      <c r="B336" s="40"/>
      <c r="C336" s="45">
        <v>0</v>
      </c>
      <c r="D336" s="46">
        <v>1</v>
      </c>
      <c r="E336" s="42">
        <v>0</v>
      </c>
      <c r="F336" s="40">
        <v>1</v>
      </c>
      <c r="G336" s="45">
        <v>0</v>
      </c>
      <c r="H336" s="46">
        <v>1</v>
      </c>
      <c r="I336" s="42"/>
      <c r="J336" s="116" t="s">
        <v>85</v>
      </c>
      <c r="K336" s="207"/>
      <c r="L336" s="152">
        <f>IF(O327&lt;1,0,12-SUM(C327:N327))</f>
        <v>0</v>
      </c>
      <c r="M336" s="42">
        <f>IF(O327&lt;1,0,SUM(C327:N327))</f>
        <v>0</v>
      </c>
      <c r="N336" s="36"/>
      <c r="O336" s="200"/>
      <c r="Q336" s="197" t="str">
        <f>Q$12</f>
        <v>для  а), б)</v>
      </c>
    </row>
    <row r="337" spans="1:17" ht="19.5" thickTop="1" thickBot="1">
      <c r="A337" s="202" t="s">
        <v>64</v>
      </c>
      <c r="B337" s="30"/>
      <c r="C337" s="48">
        <f>4-SUM(C327:F327)</f>
        <v>4</v>
      </c>
      <c r="D337" s="29">
        <f>SUM(C327:F327)</f>
        <v>0</v>
      </c>
      <c r="E337" s="48">
        <f>4-SUM(G327:J327)</f>
        <v>4</v>
      </c>
      <c r="F337" s="29">
        <f>SUM(G327:J327)</f>
        <v>0</v>
      </c>
      <c r="G337" s="48">
        <f>4-SUM(K327:N327)</f>
        <v>4</v>
      </c>
      <c r="H337" s="29">
        <f>SUM(K327:N327)</f>
        <v>0</v>
      </c>
      <c r="I337" s="25"/>
      <c r="J337" s="118" t="s">
        <v>112</v>
      </c>
      <c r="K337" s="208"/>
      <c r="L337" s="153">
        <f>IF(O327&lt;1,0,L336/12)</f>
        <v>0</v>
      </c>
      <c r="M337" s="151">
        <f>IF(O327&lt;1,0,M336/12)</f>
        <v>0</v>
      </c>
      <c r="N337" s="22"/>
      <c r="O337" s="200"/>
      <c r="Q337" s="197" t="str">
        <f>Q$13</f>
        <v>Разбивается на</v>
      </c>
    </row>
    <row r="338" spans="1:17" ht="19.5" thickTop="1" thickBot="1">
      <c r="A338" s="202" t="s">
        <v>65</v>
      </c>
      <c r="B338" s="30"/>
      <c r="C338" s="48">
        <f t="shared" ref="C338:H338" si="35">C337/4</f>
        <v>1</v>
      </c>
      <c r="D338" s="29">
        <f t="shared" si="35"/>
        <v>0</v>
      </c>
      <c r="E338" s="25">
        <f t="shared" si="35"/>
        <v>1</v>
      </c>
      <c r="F338" s="30">
        <f t="shared" si="35"/>
        <v>0</v>
      </c>
      <c r="G338" s="48">
        <f t="shared" si="35"/>
        <v>1</v>
      </c>
      <c r="H338" s="29">
        <f t="shared" si="35"/>
        <v>0</v>
      </c>
      <c r="I338" s="25"/>
      <c r="J338" s="21"/>
      <c r="K338" s="21"/>
      <c r="L338" s="21"/>
      <c r="M338" s="22"/>
      <c r="N338" s="27"/>
      <c r="O338" s="200"/>
      <c r="Q338" s="197" t="str">
        <f>Q$14</f>
        <v>а) 6 серий по 2 броска;</v>
      </c>
    </row>
    <row r="339" spans="1:17" ht="18.75" thickTop="1">
      <c r="A339" s="202" t="s">
        <v>93</v>
      </c>
      <c r="B339" s="30">
        <f>(C339+E339+G339)/3</f>
        <v>0</v>
      </c>
      <c r="C339" s="48">
        <f>C336*C338+D336*D338</f>
        <v>0</v>
      </c>
      <c r="D339" s="29"/>
      <c r="E339" s="25">
        <f>E336*E338+F336*F338</f>
        <v>0</v>
      </c>
      <c r="F339" s="30"/>
      <c r="G339" s="48">
        <f>G336*G338+H336*H338</f>
        <v>0</v>
      </c>
      <c r="H339" s="29"/>
      <c r="I339" s="25"/>
      <c r="J339" s="21"/>
      <c r="K339" s="21"/>
      <c r="L339" s="21"/>
      <c r="M339" s="30"/>
      <c r="N339" s="61" t="s">
        <v>77</v>
      </c>
      <c r="O339" s="203">
        <f>SUM(C327:N327)/12</f>
        <v>0</v>
      </c>
      <c r="Q339" s="197" t="str">
        <f>Q$15</f>
        <v>б) 3 серии по 4 броска;</v>
      </c>
    </row>
    <row r="340" spans="1:17" ht="18.75" thickBot="1">
      <c r="A340" s="202" t="s">
        <v>94</v>
      </c>
      <c r="B340" s="30">
        <f>(C340+E340+G340)/3</f>
        <v>0</v>
      </c>
      <c r="C340" s="48">
        <f>SUMPRODUCT(C336:D336,C336:D336,C338:D338)-C339*C339</f>
        <v>0</v>
      </c>
      <c r="D340" s="29"/>
      <c r="E340" s="25">
        <f>SUMPRODUCT(E336:F336,E336:F336,E338:F338)-E339*E339</f>
        <v>0</v>
      </c>
      <c r="F340" s="30"/>
      <c r="G340" s="48">
        <f>SUMPRODUCT(G336:H336,G336:H336,G338:H338)-G339*G339</f>
        <v>0</v>
      </c>
      <c r="H340" s="29"/>
      <c r="I340" s="25"/>
      <c r="J340" s="21"/>
      <c r="K340" s="21"/>
      <c r="L340" s="21"/>
      <c r="M340" s="30"/>
      <c r="N340" s="62" t="s">
        <v>78</v>
      </c>
      <c r="O340" s="204">
        <f>(12/11)*SUMPRODUCT(C327:N327,C327:N327)/12-O332*O332</f>
        <v>0</v>
      </c>
      <c r="Q340" s="197">
        <f>Q$16</f>
        <v>0</v>
      </c>
    </row>
    <row r="341" spans="1:17" ht="18.75" thickTop="1">
      <c r="A341" s="202" t="s">
        <v>83</v>
      </c>
      <c r="B341" s="53">
        <f>(4/3)*B340</f>
        <v>0</v>
      </c>
      <c r="C341" s="53"/>
      <c r="D341" s="53"/>
      <c r="E341" s="53"/>
      <c r="F341" s="84" t="s">
        <v>79</v>
      </c>
      <c r="G341" s="55">
        <f>O340-B340</f>
        <v>0</v>
      </c>
      <c r="H341" s="53"/>
      <c r="I341" s="53"/>
      <c r="J341" s="53"/>
      <c r="K341" s="53"/>
      <c r="L341" s="84" t="s">
        <v>82</v>
      </c>
      <c r="M341" s="55">
        <f>O340-B341</f>
        <v>0</v>
      </c>
      <c r="N341" s="83"/>
      <c r="O341" s="200"/>
      <c r="Q341" s="209" t="str">
        <f>Q$17</f>
        <v>См. Образец</v>
      </c>
    </row>
    <row r="343" spans="1:17" ht="18.75">
      <c r="A343" s="187" t="str">
        <f>'Название и список группы'!A20</f>
        <v>Титов</v>
      </c>
      <c r="B343" s="187"/>
      <c r="C343" s="188" t="str">
        <f>'Название и список группы'!B20</f>
        <v>Дмитрий Михайлович</v>
      </c>
      <c r="D343" s="188"/>
      <c r="E343" s="188"/>
      <c r="F343" s="188"/>
      <c r="G343" s="188"/>
      <c r="H343" s="188"/>
      <c r="I343" s="188"/>
      <c r="J343" s="188"/>
      <c r="K343" s="188"/>
      <c r="L343" s="188"/>
      <c r="M343" s="188"/>
      <c r="N343" s="188"/>
      <c r="O343" s="188"/>
    </row>
    <row r="344" spans="1:17" ht="18.75" thickBot="1">
      <c r="A344" s="189" t="s">
        <v>50</v>
      </c>
      <c r="B344" s="190"/>
      <c r="C344" s="191">
        <v>1</v>
      </c>
      <c r="D344" s="165">
        <v>2</v>
      </c>
      <c r="E344" s="165">
        <v>3</v>
      </c>
      <c r="F344" s="165">
        <v>4</v>
      </c>
      <c r="G344" s="165">
        <v>5</v>
      </c>
      <c r="H344" s="165">
        <v>6</v>
      </c>
      <c r="I344" s="165">
        <v>7</v>
      </c>
      <c r="J344" s="165">
        <v>8</v>
      </c>
      <c r="K344" s="165">
        <v>9</v>
      </c>
      <c r="L344" s="165">
        <v>10</v>
      </c>
      <c r="M344" s="165">
        <v>11</v>
      </c>
      <c r="N344" s="165">
        <v>12</v>
      </c>
      <c r="O344" s="166" t="s">
        <v>1</v>
      </c>
      <c r="Q344" s="167" t="str">
        <f>Q$2</f>
        <v>Выполняется 12 бросков монеты</v>
      </c>
    </row>
    <row r="345" spans="1:17" ht="19.5" thickTop="1" thickBot="1">
      <c r="A345" s="192" t="s">
        <v>53</v>
      </c>
      <c r="B345" s="193"/>
      <c r="C345" s="194">
        <f>РезультатЭксперимента!C345</f>
        <v>0</v>
      </c>
      <c r="D345" s="194">
        <f>РезультатЭксперимента!D345</f>
        <v>0</v>
      </c>
      <c r="E345" s="194">
        <f>РезультатЭксперимента!E345</f>
        <v>0</v>
      </c>
      <c r="F345" s="194">
        <f>РезультатЭксперимента!F345</f>
        <v>0</v>
      </c>
      <c r="G345" s="194">
        <f>РезультатЭксперимента!G345</f>
        <v>0</v>
      </c>
      <c r="H345" s="194">
        <f>РезультатЭксперимента!H345</f>
        <v>0</v>
      </c>
      <c r="I345" s="194">
        <f>РезультатЭксперимента!I345</f>
        <v>0</v>
      </c>
      <c r="J345" s="194">
        <f>РезультатЭксперимента!J345</f>
        <v>0</v>
      </c>
      <c r="K345" s="194">
        <f>РезультатЭксперимента!K345</f>
        <v>0</v>
      </c>
      <c r="L345" s="194">
        <f>РезультатЭксперимента!L345</f>
        <v>0</v>
      </c>
      <c r="M345" s="194">
        <f>РезультатЭксперимента!M345</f>
        <v>0</v>
      </c>
      <c r="N345" s="195">
        <f>РезультатЭксперимента!N345</f>
        <v>0</v>
      </c>
      <c r="O345" s="196">
        <f>IF(SUM(C345:N345)&gt;0,1,10^(-5))</f>
        <v>1.0000000000000001E-5</v>
      </c>
      <c r="Q345" s="197" t="str">
        <f>Q$3</f>
        <v>Если выпадает орел, начисляется 1 балл,</v>
      </c>
    </row>
    <row r="346" spans="1:17" ht="19.5" thickTop="1" thickBot="1">
      <c r="A346" s="198" t="s">
        <v>67</v>
      </c>
      <c r="B346" s="199"/>
      <c r="C346" s="140">
        <v>1</v>
      </c>
      <c r="D346" s="140"/>
      <c r="E346" s="141">
        <v>2</v>
      </c>
      <c r="F346" s="142"/>
      <c r="G346" s="141">
        <v>3</v>
      </c>
      <c r="H346" s="142"/>
      <c r="I346" s="141">
        <v>4</v>
      </c>
      <c r="J346" s="142"/>
      <c r="K346" s="141">
        <v>5</v>
      </c>
      <c r="L346" s="142"/>
      <c r="M346" s="141">
        <v>6</v>
      </c>
      <c r="N346" s="142"/>
      <c r="O346" s="200"/>
      <c r="Q346" s="197" t="str">
        <f>Q$4</f>
        <v>если "решка", начисляется 0 баллов</v>
      </c>
    </row>
    <row r="347" spans="1:17">
      <c r="A347" s="201" t="s">
        <v>55</v>
      </c>
      <c r="B347" s="40"/>
      <c r="C347" s="45">
        <v>0</v>
      </c>
      <c r="D347" s="46">
        <v>1</v>
      </c>
      <c r="E347" s="42">
        <v>0</v>
      </c>
      <c r="F347" s="40">
        <v>1</v>
      </c>
      <c r="G347" s="45">
        <v>0</v>
      </c>
      <c r="H347" s="46">
        <v>1</v>
      </c>
      <c r="I347" s="42">
        <v>0</v>
      </c>
      <c r="J347" s="40">
        <v>1</v>
      </c>
      <c r="K347" s="45">
        <v>0</v>
      </c>
      <c r="L347" s="46">
        <v>1</v>
      </c>
      <c r="M347" s="42">
        <v>0</v>
      </c>
      <c r="N347" s="24">
        <v>1</v>
      </c>
      <c r="O347" s="200"/>
      <c r="Q347" s="197" t="str">
        <f>Q$5</f>
        <v>Разбивается на</v>
      </c>
    </row>
    <row r="348" spans="1:17">
      <c r="A348" s="202" t="s">
        <v>54</v>
      </c>
      <c r="B348" s="30"/>
      <c r="C348" s="48">
        <f>IF(C345=0,IF(D345=0,2,1),IF(D345=0,1,0))</f>
        <v>2</v>
      </c>
      <c r="D348" s="29">
        <f>IF(C345=0,IF(D345=0,0,1),IF(D345=0,1,2))</f>
        <v>0</v>
      </c>
      <c r="E348" s="48">
        <f>IF(E345=0,IF(F345=0,2,1),IF(F345=0,1,0))</f>
        <v>2</v>
      </c>
      <c r="F348" s="29">
        <f>IF(E345=0,IF(F345=0,0,1),IF(F345=0,1,2))</f>
        <v>0</v>
      </c>
      <c r="G348" s="48">
        <f>IF(G345=0,IF(H345=0,2,1),IF(H345=0,1,0))</f>
        <v>2</v>
      </c>
      <c r="H348" s="29">
        <f>IF(G345=0,IF(H345=0,0,1),IF(H345=0,1,2))</f>
        <v>0</v>
      </c>
      <c r="I348" s="48">
        <f>IF(I345=0,IF(J345=0,2,1),IF(J345=0,1,0))</f>
        <v>2</v>
      </c>
      <c r="J348" s="29">
        <f>IF(I345=0,IF(J345=0,0,1),IF(J345=0,1,2))</f>
        <v>0</v>
      </c>
      <c r="K348" s="48">
        <f>IF(K345=0,IF(L345=0,2,1),IF(L345=0,1,0))</f>
        <v>2</v>
      </c>
      <c r="L348" s="29">
        <f>IF(K345=0,IF(L345=0,0,1),IF(L345=0,1,2))</f>
        <v>0</v>
      </c>
      <c r="M348" s="48">
        <f>IF(M345=0,IF(N345=0,2,1),IF(N345=0,1,0))</f>
        <v>2</v>
      </c>
      <c r="N348" s="29">
        <f>IF(M345=0,IF(N345=0,0,1),IF(N345=0,1,2))</f>
        <v>0</v>
      </c>
      <c r="O348" s="200"/>
      <c r="Q348" s="197" t="str">
        <f>Q$6</f>
        <v>а) 6 выборок по 2 броска в выборке;</v>
      </c>
    </row>
    <row r="349" spans="1:17" ht="18.75" thickBot="1">
      <c r="A349" s="202" t="s">
        <v>62</v>
      </c>
      <c r="B349" s="30"/>
      <c r="C349" s="48">
        <f>C348/2</f>
        <v>1</v>
      </c>
      <c r="D349" s="29">
        <f t="shared" ref="D349:N349" si="36">D348/2</f>
        <v>0</v>
      </c>
      <c r="E349" s="25">
        <f t="shared" si="36"/>
        <v>1</v>
      </c>
      <c r="F349" s="30">
        <f t="shared" si="36"/>
        <v>0</v>
      </c>
      <c r="G349" s="48">
        <f t="shared" si="36"/>
        <v>1</v>
      </c>
      <c r="H349" s="29">
        <f t="shared" si="36"/>
        <v>0</v>
      </c>
      <c r="I349" s="25">
        <f t="shared" si="36"/>
        <v>1</v>
      </c>
      <c r="J349" s="30">
        <f t="shared" si="36"/>
        <v>0</v>
      </c>
      <c r="K349" s="48">
        <f t="shared" si="36"/>
        <v>1</v>
      </c>
      <c r="L349" s="29">
        <f t="shared" si="36"/>
        <v>0</v>
      </c>
      <c r="M349" s="25">
        <f t="shared" si="36"/>
        <v>1</v>
      </c>
      <c r="N349" s="28">
        <f t="shared" si="36"/>
        <v>0</v>
      </c>
      <c r="O349" s="200"/>
      <c r="Q349" s="197" t="str">
        <f>Q$7</f>
        <v>б) 3 выборки по 4 броска в выборке.</v>
      </c>
    </row>
    <row r="350" spans="1:17" ht="18.75" thickTop="1">
      <c r="A350" s="202" t="s">
        <v>75</v>
      </c>
      <c r="B350" s="30">
        <f>(C350+E350+G350+I350+K350+M350)/6</f>
        <v>0</v>
      </c>
      <c r="C350" s="48">
        <f>C347*C349+D347*D349</f>
        <v>0</v>
      </c>
      <c r="D350" s="29"/>
      <c r="E350" s="25">
        <f>E347*E349+F347*F349</f>
        <v>0</v>
      </c>
      <c r="F350" s="30"/>
      <c r="G350" s="48">
        <f>G347*G349+H347*H349</f>
        <v>0</v>
      </c>
      <c r="H350" s="29"/>
      <c r="I350" s="25">
        <f>I347*I349+J347*J349</f>
        <v>0</v>
      </c>
      <c r="J350" s="30"/>
      <c r="K350" s="48">
        <f>K347*K349+L347*L349</f>
        <v>0</v>
      </c>
      <c r="L350" s="29"/>
      <c r="M350" s="31">
        <f>M347*M349+N347*N349</f>
        <v>0</v>
      </c>
      <c r="N350" s="61" t="s">
        <v>77</v>
      </c>
      <c r="O350" s="203">
        <f>SUM(C345:N345)/12</f>
        <v>0</v>
      </c>
      <c r="Q350" s="197" t="str">
        <f>Q$8</f>
        <v>Составить эмпирические законы</v>
      </c>
    </row>
    <row r="351" spans="1:17" ht="18.75" thickBot="1">
      <c r="A351" s="202" t="s">
        <v>76</v>
      </c>
      <c r="B351" s="30">
        <f>(C351+E351+G351+I351+K351+M351)/6</f>
        <v>0</v>
      </c>
      <c r="C351" s="48">
        <f>SUMPRODUCT(C347:D347,C347:D347,C349:D349)-C350*C350</f>
        <v>0</v>
      </c>
      <c r="D351" s="29"/>
      <c r="E351" s="25">
        <f>SUMPRODUCT(E347:F347,E347:F347,E349:F349)-E350*E350</f>
        <v>0</v>
      </c>
      <c r="F351" s="30"/>
      <c r="G351" s="48">
        <f>SUMPRODUCT(G347:H347,G347:H347,G349:H349)-G350*G350</f>
        <v>0</v>
      </c>
      <c r="H351" s="29"/>
      <c r="I351" s="25">
        <f>SUMPRODUCT(I347:J347,I347:J347,I349:J349)-I350*I350</f>
        <v>0</v>
      </c>
      <c r="J351" s="30"/>
      <c r="K351" s="48">
        <f>SUMPRODUCT(K347:L347,K347:L347,K349:L349)-K350*K350</f>
        <v>0</v>
      </c>
      <c r="L351" s="29"/>
      <c r="M351" s="31">
        <f>SUMPRODUCT(M347:N347,M347:N347,M349:N349)-M350*M350</f>
        <v>0</v>
      </c>
      <c r="N351" s="62" t="s">
        <v>78</v>
      </c>
      <c r="O351" s="204">
        <f>(12/11)*SUMPRODUCT(C345:N345,C345:N345)/12-O350*O350</f>
        <v>0</v>
      </c>
      <c r="Q351" s="197" t="str">
        <f>Q$9</f>
        <v>распределения для а), б)</v>
      </c>
    </row>
    <row r="352" spans="1:17" ht="19.5" thickTop="1" thickBot="1">
      <c r="A352" s="205" t="s">
        <v>80</v>
      </c>
      <c r="B352" s="28">
        <f>(2/1)*B351</f>
        <v>0</v>
      </c>
      <c r="C352" s="56"/>
      <c r="D352" s="56"/>
      <c r="E352" s="56"/>
      <c r="F352" s="95" t="s">
        <v>74</v>
      </c>
      <c r="G352" s="58">
        <f>O351-B351</f>
        <v>0</v>
      </c>
      <c r="H352" s="56"/>
      <c r="I352" s="56"/>
      <c r="J352" s="56"/>
      <c r="K352" s="56"/>
      <c r="L352" s="95" t="s">
        <v>81</v>
      </c>
      <c r="M352" s="58">
        <f>O351-B352</f>
        <v>0</v>
      </c>
      <c r="N352" s="96"/>
      <c r="O352" s="200"/>
      <c r="Q352" s="197" t="str">
        <f>Q$10</f>
        <v>Сравнить с теоретическими.</v>
      </c>
    </row>
    <row r="353" spans="1:17" ht="19.5" thickTop="1" thickBot="1">
      <c r="A353" s="198" t="s">
        <v>68</v>
      </c>
      <c r="B353" s="107"/>
      <c r="C353" s="132">
        <v>1</v>
      </c>
      <c r="D353" s="132"/>
      <c r="E353" s="133">
        <v>2</v>
      </c>
      <c r="F353" s="134"/>
      <c r="G353" s="133">
        <v>3</v>
      </c>
      <c r="H353" s="134"/>
      <c r="I353" s="107"/>
      <c r="J353" s="122" t="s">
        <v>84</v>
      </c>
      <c r="K353" s="206"/>
      <c r="L353" s="107">
        <v>0</v>
      </c>
      <c r="M353" s="63">
        <v>1</v>
      </c>
      <c r="N353" s="104"/>
      <c r="O353" s="200"/>
      <c r="Q353" s="197" t="str">
        <f>Q$11</f>
        <v>Сравнить M[X] и D[X] с выборочными</v>
      </c>
    </row>
    <row r="354" spans="1:17" ht="18.75" thickBot="1">
      <c r="A354" s="201" t="s">
        <v>63</v>
      </c>
      <c r="B354" s="40"/>
      <c r="C354" s="45">
        <v>0</v>
      </c>
      <c r="D354" s="46">
        <v>1</v>
      </c>
      <c r="E354" s="42">
        <v>0</v>
      </c>
      <c r="F354" s="40">
        <v>1</v>
      </c>
      <c r="G354" s="45">
        <v>0</v>
      </c>
      <c r="H354" s="46">
        <v>1</v>
      </c>
      <c r="I354" s="42"/>
      <c r="J354" s="116" t="s">
        <v>85</v>
      </c>
      <c r="K354" s="207"/>
      <c r="L354" s="152">
        <f>IF(O345&lt;1,0,12-SUM(C345:N345))</f>
        <v>0</v>
      </c>
      <c r="M354" s="42">
        <f>IF(O345&lt;1,0,SUM(C345:N345))</f>
        <v>0</v>
      </c>
      <c r="N354" s="36"/>
      <c r="O354" s="200"/>
      <c r="Q354" s="197" t="str">
        <f>Q$12</f>
        <v>для  а), б)</v>
      </c>
    </row>
    <row r="355" spans="1:17" ht="19.5" thickTop="1" thickBot="1">
      <c r="A355" s="202" t="s">
        <v>64</v>
      </c>
      <c r="B355" s="30"/>
      <c r="C355" s="48">
        <f>4-SUM(C345:F345)</f>
        <v>4</v>
      </c>
      <c r="D355" s="29">
        <f>SUM(C345:F345)</f>
        <v>0</v>
      </c>
      <c r="E355" s="48">
        <f>4-SUM(G345:J345)</f>
        <v>4</v>
      </c>
      <c r="F355" s="29">
        <f>SUM(G345:J345)</f>
        <v>0</v>
      </c>
      <c r="G355" s="48">
        <f>4-SUM(K345:N345)</f>
        <v>4</v>
      </c>
      <c r="H355" s="29">
        <f>SUM(K345:N345)</f>
        <v>0</v>
      </c>
      <c r="I355" s="25"/>
      <c r="J355" s="118" t="s">
        <v>112</v>
      </c>
      <c r="K355" s="208"/>
      <c r="L355" s="153">
        <f>IF(O345&lt;1,0,L354/12)</f>
        <v>0</v>
      </c>
      <c r="M355" s="151">
        <f>IF(O345&lt;1,0,M354/12)</f>
        <v>0</v>
      </c>
      <c r="N355" s="22"/>
      <c r="O355" s="200"/>
      <c r="Q355" s="197" t="str">
        <f>Q$13</f>
        <v>Разбивается на</v>
      </c>
    </row>
    <row r="356" spans="1:17" ht="19.5" thickTop="1" thickBot="1">
      <c r="A356" s="202" t="s">
        <v>65</v>
      </c>
      <c r="B356" s="30"/>
      <c r="C356" s="48">
        <f t="shared" ref="C356:H356" si="37">C355/4</f>
        <v>1</v>
      </c>
      <c r="D356" s="29">
        <f t="shared" si="37"/>
        <v>0</v>
      </c>
      <c r="E356" s="25">
        <f t="shared" si="37"/>
        <v>1</v>
      </c>
      <c r="F356" s="30">
        <f t="shared" si="37"/>
        <v>0</v>
      </c>
      <c r="G356" s="48">
        <f t="shared" si="37"/>
        <v>1</v>
      </c>
      <c r="H356" s="29">
        <f t="shared" si="37"/>
        <v>0</v>
      </c>
      <c r="I356" s="25"/>
      <c r="J356" s="21"/>
      <c r="K356" s="21"/>
      <c r="L356" s="21"/>
      <c r="M356" s="22"/>
      <c r="N356" s="27"/>
      <c r="O356" s="200"/>
      <c r="Q356" s="197" t="str">
        <f>Q$14</f>
        <v>а) 6 серий по 2 броска;</v>
      </c>
    </row>
    <row r="357" spans="1:17" ht="18.75" thickTop="1">
      <c r="A357" s="202" t="s">
        <v>93</v>
      </c>
      <c r="B357" s="30">
        <f>(C357+E357+G357)/3</f>
        <v>0</v>
      </c>
      <c r="C357" s="48">
        <f>C354*C356+D354*D356</f>
        <v>0</v>
      </c>
      <c r="D357" s="29"/>
      <c r="E357" s="25">
        <f>E354*E356+F354*F356</f>
        <v>0</v>
      </c>
      <c r="F357" s="30"/>
      <c r="G357" s="48">
        <f>G354*G356+H354*H356</f>
        <v>0</v>
      </c>
      <c r="H357" s="29"/>
      <c r="I357" s="25"/>
      <c r="J357" s="21"/>
      <c r="K357" s="21"/>
      <c r="L357" s="21"/>
      <c r="M357" s="30"/>
      <c r="N357" s="61" t="s">
        <v>77</v>
      </c>
      <c r="O357" s="203">
        <f>SUM(C345:N345)/12</f>
        <v>0</v>
      </c>
      <c r="Q357" s="197" t="str">
        <f>Q$15</f>
        <v>б) 3 серии по 4 броска;</v>
      </c>
    </row>
    <row r="358" spans="1:17" ht="18.75" thickBot="1">
      <c r="A358" s="202" t="s">
        <v>94</v>
      </c>
      <c r="B358" s="30">
        <f>(C358+E358+G358)/3</f>
        <v>0</v>
      </c>
      <c r="C358" s="48">
        <f>SUMPRODUCT(C354:D354,C354:D354,C356:D356)-C357*C357</f>
        <v>0</v>
      </c>
      <c r="D358" s="29"/>
      <c r="E358" s="25">
        <f>SUMPRODUCT(E354:F354,E354:F354,E356:F356)-E357*E357</f>
        <v>0</v>
      </c>
      <c r="F358" s="30"/>
      <c r="G358" s="48">
        <f>SUMPRODUCT(G354:H354,G354:H354,G356:H356)-G357*G357</f>
        <v>0</v>
      </c>
      <c r="H358" s="29"/>
      <c r="I358" s="25"/>
      <c r="J358" s="21"/>
      <c r="K358" s="21"/>
      <c r="L358" s="21"/>
      <c r="M358" s="30"/>
      <c r="N358" s="62" t="s">
        <v>78</v>
      </c>
      <c r="O358" s="204">
        <f>(12/11)*SUMPRODUCT(C345:N345,C345:N345)/12-O350*O350</f>
        <v>0</v>
      </c>
      <c r="Q358" s="197">
        <f>Q$16</f>
        <v>0</v>
      </c>
    </row>
    <row r="359" spans="1:17" ht="18.75" thickTop="1">
      <c r="A359" s="202" t="s">
        <v>83</v>
      </c>
      <c r="B359" s="53">
        <f>(4/3)*B358</f>
        <v>0</v>
      </c>
      <c r="C359" s="53"/>
      <c r="D359" s="53"/>
      <c r="E359" s="53"/>
      <c r="F359" s="84" t="s">
        <v>79</v>
      </c>
      <c r="G359" s="55">
        <f>O358-B358</f>
        <v>0</v>
      </c>
      <c r="H359" s="53"/>
      <c r="I359" s="53"/>
      <c r="J359" s="53"/>
      <c r="K359" s="53"/>
      <c r="L359" s="84" t="s">
        <v>82</v>
      </c>
      <c r="M359" s="55">
        <f>O358-B359</f>
        <v>0</v>
      </c>
      <c r="N359" s="83"/>
      <c r="O359" s="200"/>
      <c r="Q359" s="209" t="str">
        <f>Q$17</f>
        <v>См. Образец</v>
      </c>
    </row>
    <row r="361" spans="1:17" ht="18.75">
      <c r="A361" s="187" t="str">
        <f>'Название и список группы'!A21</f>
        <v>Тиханов</v>
      </c>
      <c r="B361" s="187"/>
      <c r="C361" s="188" t="str">
        <f>'Название и список группы'!B21</f>
        <v>Владислав Михайлович</v>
      </c>
      <c r="D361" s="188"/>
      <c r="E361" s="188"/>
      <c r="F361" s="188"/>
      <c r="G361" s="188"/>
      <c r="H361" s="188"/>
      <c r="I361" s="188"/>
      <c r="J361" s="188"/>
      <c r="K361" s="188"/>
      <c r="L361" s="188"/>
      <c r="M361" s="188"/>
      <c r="N361" s="188"/>
      <c r="O361" s="188"/>
    </row>
    <row r="362" spans="1:17" ht="18.75" thickBot="1">
      <c r="A362" s="189" t="s">
        <v>50</v>
      </c>
      <c r="B362" s="190"/>
      <c r="C362" s="191">
        <v>1</v>
      </c>
      <c r="D362" s="165">
        <v>2</v>
      </c>
      <c r="E362" s="165">
        <v>3</v>
      </c>
      <c r="F362" s="165">
        <v>4</v>
      </c>
      <c r="G362" s="165">
        <v>5</v>
      </c>
      <c r="H362" s="165">
        <v>6</v>
      </c>
      <c r="I362" s="165">
        <v>7</v>
      </c>
      <c r="J362" s="165">
        <v>8</v>
      </c>
      <c r="K362" s="165">
        <v>9</v>
      </c>
      <c r="L362" s="165">
        <v>10</v>
      </c>
      <c r="M362" s="165">
        <v>11</v>
      </c>
      <c r="N362" s="165">
        <v>12</v>
      </c>
      <c r="O362" s="166" t="s">
        <v>1</v>
      </c>
      <c r="Q362" s="167" t="str">
        <f>Q$2</f>
        <v>Выполняется 12 бросков монеты</v>
      </c>
    </row>
    <row r="363" spans="1:17" ht="19.5" thickTop="1" thickBot="1">
      <c r="A363" s="192" t="s">
        <v>53</v>
      </c>
      <c r="B363" s="193"/>
      <c r="C363" s="194">
        <f>РезультатЭксперимента!C363</f>
        <v>0</v>
      </c>
      <c r="D363" s="194">
        <f>РезультатЭксперимента!D363</f>
        <v>0</v>
      </c>
      <c r="E363" s="194">
        <f>РезультатЭксперимента!E363</f>
        <v>0</v>
      </c>
      <c r="F363" s="194">
        <f>РезультатЭксперимента!F363</f>
        <v>0</v>
      </c>
      <c r="G363" s="194">
        <f>РезультатЭксперимента!G363</f>
        <v>0</v>
      </c>
      <c r="H363" s="194">
        <f>РезультатЭксперимента!H363</f>
        <v>0</v>
      </c>
      <c r="I363" s="194">
        <f>РезультатЭксперимента!I363</f>
        <v>0</v>
      </c>
      <c r="J363" s="194">
        <f>РезультатЭксперимента!J363</f>
        <v>0</v>
      </c>
      <c r="K363" s="194">
        <f>РезультатЭксперимента!K363</f>
        <v>0</v>
      </c>
      <c r="L363" s="194">
        <f>РезультатЭксперимента!L363</f>
        <v>0</v>
      </c>
      <c r="M363" s="194">
        <f>РезультатЭксперимента!M363</f>
        <v>0</v>
      </c>
      <c r="N363" s="195">
        <f>РезультатЭксперимента!N363</f>
        <v>0</v>
      </c>
      <c r="O363" s="196">
        <f>IF(SUM(C363:N363)&gt;0,1,10^(-5))</f>
        <v>1.0000000000000001E-5</v>
      </c>
      <c r="Q363" s="197" t="str">
        <f>Q$3</f>
        <v>Если выпадает орел, начисляется 1 балл,</v>
      </c>
    </row>
    <row r="364" spans="1:17" ht="19.5" thickTop="1" thickBot="1">
      <c r="A364" s="198" t="s">
        <v>67</v>
      </c>
      <c r="B364" s="199"/>
      <c r="C364" s="140">
        <v>1</v>
      </c>
      <c r="D364" s="140"/>
      <c r="E364" s="141">
        <v>2</v>
      </c>
      <c r="F364" s="142"/>
      <c r="G364" s="141">
        <v>3</v>
      </c>
      <c r="H364" s="142"/>
      <c r="I364" s="141">
        <v>4</v>
      </c>
      <c r="J364" s="142"/>
      <c r="K364" s="141">
        <v>5</v>
      </c>
      <c r="L364" s="142"/>
      <c r="M364" s="141">
        <v>6</v>
      </c>
      <c r="N364" s="142"/>
      <c r="O364" s="200"/>
      <c r="Q364" s="197" t="str">
        <f>Q$4</f>
        <v>если "решка", начисляется 0 баллов</v>
      </c>
    </row>
    <row r="365" spans="1:17">
      <c r="A365" s="201" t="s">
        <v>55</v>
      </c>
      <c r="B365" s="40"/>
      <c r="C365" s="45">
        <v>0</v>
      </c>
      <c r="D365" s="46">
        <v>1</v>
      </c>
      <c r="E365" s="42">
        <v>0</v>
      </c>
      <c r="F365" s="40">
        <v>1</v>
      </c>
      <c r="G365" s="45">
        <v>0</v>
      </c>
      <c r="H365" s="46">
        <v>1</v>
      </c>
      <c r="I365" s="42">
        <v>0</v>
      </c>
      <c r="J365" s="40">
        <v>1</v>
      </c>
      <c r="K365" s="45">
        <v>0</v>
      </c>
      <c r="L365" s="46">
        <v>1</v>
      </c>
      <c r="M365" s="42">
        <v>0</v>
      </c>
      <c r="N365" s="24">
        <v>1</v>
      </c>
      <c r="O365" s="200"/>
      <c r="Q365" s="197" t="str">
        <f>Q$5</f>
        <v>Разбивается на</v>
      </c>
    </row>
    <row r="366" spans="1:17">
      <c r="A366" s="202" t="s">
        <v>54</v>
      </c>
      <c r="B366" s="30"/>
      <c r="C366" s="48">
        <f>IF(C363=0,IF(D363=0,2,1),IF(D363=0,1,0))</f>
        <v>2</v>
      </c>
      <c r="D366" s="29">
        <f>IF(C363=0,IF(D363=0,0,1),IF(D363=0,1,2))</f>
        <v>0</v>
      </c>
      <c r="E366" s="48">
        <f>IF(E363=0,IF(F363=0,2,1),IF(F363=0,1,0))</f>
        <v>2</v>
      </c>
      <c r="F366" s="29">
        <f>IF(E363=0,IF(F363=0,0,1),IF(F363=0,1,2))</f>
        <v>0</v>
      </c>
      <c r="G366" s="48">
        <f>IF(G363=0,IF(H363=0,2,1),IF(H363=0,1,0))</f>
        <v>2</v>
      </c>
      <c r="H366" s="29">
        <f>IF(G363=0,IF(H363=0,0,1),IF(H363=0,1,2))</f>
        <v>0</v>
      </c>
      <c r="I366" s="48">
        <f>IF(I363=0,IF(J363=0,2,1),IF(J363=0,1,0))</f>
        <v>2</v>
      </c>
      <c r="J366" s="29">
        <f>IF(I363=0,IF(J363=0,0,1),IF(J363=0,1,2))</f>
        <v>0</v>
      </c>
      <c r="K366" s="48">
        <f>IF(K363=0,IF(L363=0,2,1),IF(L363=0,1,0))</f>
        <v>2</v>
      </c>
      <c r="L366" s="29">
        <f>IF(K363=0,IF(L363=0,0,1),IF(L363=0,1,2))</f>
        <v>0</v>
      </c>
      <c r="M366" s="48">
        <f>IF(M363=0,IF(N363=0,2,1),IF(N363=0,1,0))</f>
        <v>2</v>
      </c>
      <c r="N366" s="29">
        <f>IF(M363=0,IF(N363=0,0,1),IF(N363=0,1,2))</f>
        <v>0</v>
      </c>
      <c r="O366" s="200"/>
      <c r="Q366" s="197" t="str">
        <f>Q$6</f>
        <v>а) 6 выборок по 2 броска в выборке;</v>
      </c>
    </row>
    <row r="367" spans="1:17" ht="18.75" thickBot="1">
      <c r="A367" s="202" t="s">
        <v>62</v>
      </c>
      <c r="B367" s="30"/>
      <c r="C367" s="48">
        <f>C366/2</f>
        <v>1</v>
      </c>
      <c r="D367" s="29">
        <f t="shared" ref="D367:N367" si="38">D366/2</f>
        <v>0</v>
      </c>
      <c r="E367" s="25">
        <f t="shared" si="38"/>
        <v>1</v>
      </c>
      <c r="F367" s="30">
        <f t="shared" si="38"/>
        <v>0</v>
      </c>
      <c r="G367" s="48">
        <f t="shared" si="38"/>
        <v>1</v>
      </c>
      <c r="H367" s="29">
        <f t="shared" si="38"/>
        <v>0</v>
      </c>
      <c r="I367" s="25">
        <f t="shared" si="38"/>
        <v>1</v>
      </c>
      <c r="J367" s="30">
        <f t="shared" si="38"/>
        <v>0</v>
      </c>
      <c r="K367" s="48">
        <f t="shared" si="38"/>
        <v>1</v>
      </c>
      <c r="L367" s="29">
        <f t="shared" si="38"/>
        <v>0</v>
      </c>
      <c r="M367" s="25">
        <f t="shared" si="38"/>
        <v>1</v>
      </c>
      <c r="N367" s="28">
        <f t="shared" si="38"/>
        <v>0</v>
      </c>
      <c r="O367" s="200"/>
      <c r="Q367" s="197" t="str">
        <f>Q$7</f>
        <v>б) 3 выборки по 4 броска в выборке.</v>
      </c>
    </row>
    <row r="368" spans="1:17" ht="18.75" thickTop="1">
      <c r="A368" s="202" t="s">
        <v>75</v>
      </c>
      <c r="B368" s="30">
        <f>(C368+E368+G368+I368+K368+M368)/6</f>
        <v>0</v>
      </c>
      <c r="C368" s="48">
        <f>C365*C367+D365*D367</f>
        <v>0</v>
      </c>
      <c r="D368" s="29"/>
      <c r="E368" s="25">
        <f>E365*E367+F365*F367</f>
        <v>0</v>
      </c>
      <c r="F368" s="30"/>
      <c r="G368" s="48">
        <f>G365*G367+H365*H367</f>
        <v>0</v>
      </c>
      <c r="H368" s="29"/>
      <c r="I368" s="25">
        <f>I365*I367+J365*J367</f>
        <v>0</v>
      </c>
      <c r="J368" s="30"/>
      <c r="K368" s="48">
        <f>K365*K367+L365*L367</f>
        <v>0</v>
      </c>
      <c r="L368" s="29"/>
      <c r="M368" s="31">
        <f>M365*M367+N365*N367</f>
        <v>0</v>
      </c>
      <c r="N368" s="61" t="s">
        <v>77</v>
      </c>
      <c r="O368" s="203">
        <f>SUM(C363:N363)/12</f>
        <v>0</v>
      </c>
      <c r="Q368" s="197" t="str">
        <f>Q$8</f>
        <v>Составить эмпирические законы</v>
      </c>
    </row>
    <row r="369" spans="1:17" ht="18.75" thickBot="1">
      <c r="A369" s="202" t="s">
        <v>76</v>
      </c>
      <c r="B369" s="30">
        <f>(C369+E369+G369+I369+K369+M369)/6</f>
        <v>0</v>
      </c>
      <c r="C369" s="48">
        <f>SUMPRODUCT(C365:D365,C365:D365,C367:D367)-C368*C368</f>
        <v>0</v>
      </c>
      <c r="D369" s="29"/>
      <c r="E369" s="25">
        <f>SUMPRODUCT(E365:F365,E365:F365,E367:F367)-E368*E368</f>
        <v>0</v>
      </c>
      <c r="F369" s="30"/>
      <c r="G369" s="48">
        <f>SUMPRODUCT(G365:H365,G365:H365,G367:H367)-G368*G368</f>
        <v>0</v>
      </c>
      <c r="H369" s="29"/>
      <c r="I369" s="25">
        <f>SUMPRODUCT(I365:J365,I365:J365,I367:J367)-I368*I368</f>
        <v>0</v>
      </c>
      <c r="J369" s="30"/>
      <c r="K369" s="48">
        <f>SUMPRODUCT(K365:L365,K365:L365,K367:L367)-K368*K368</f>
        <v>0</v>
      </c>
      <c r="L369" s="29"/>
      <c r="M369" s="31">
        <f>SUMPRODUCT(M365:N365,M365:N365,M367:N367)-M368*M368</f>
        <v>0</v>
      </c>
      <c r="N369" s="62" t="s">
        <v>78</v>
      </c>
      <c r="O369" s="204">
        <f>(12/11)*SUMPRODUCT(C363:N363,C363:N363)/12-O368*O368</f>
        <v>0</v>
      </c>
      <c r="Q369" s="197" t="str">
        <f>Q$9</f>
        <v>распределения для а), б)</v>
      </c>
    </row>
    <row r="370" spans="1:17" ht="19.5" thickTop="1" thickBot="1">
      <c r="A370" s="205" t="s">
        <v>80</v>
      </c>
      <c r="B370" s="28">
        <f>(2/1)*B369</f>
        <v>0</v>
      </c>
      <c r="C370" s="56"/>
      <c r="D370" s="56"/>
      <c r="E370" s="56"/>
      <c r="F370" s="95" t="s">
        <v>74</v>
      </c>
      <c r="G370" s="58">
        <f>O369-B369</f>
        <v>0</v>
      </c>
      <c r="H370" s="56"/>
      <c r="I370" s="56"/>
      <c r="J370" s="56"/>
      <c r="K370" s="56"/>
      <c r="L370" s="95" t="s">
        <v>81</v>
      </c>
      <c r="M370" s="58">
        <f>O369-B370</f>
        <v>0</v>
      </c>
      <c r="N370" s="96"/>
      <c r="O370" s="200"/>
      <c r="Q370" s="197" t="str">
        <f>Q$10</f>
        <v>Сравнить с теоретическими.</v>
      </c>
    </row>
    <row r="371" spans="1:17" ht="19.5" thickTop="1" thickBot="1">
      <c r="A371" s="198" t="s">
        <v>68</v>
      </c>
      <c r="B371" s="107"/>
      <c r="C371" s="132">
        <v>1</v>
      </c>
      <c r="D371" s="132"/>
      <c r="E371" s="133">
        <v>2</v>
      </c>
      <c r="F371" s="134"/>
      <c r="G371" s="133">
        <v>3</v>
      </c>
      <c r="H371" s="134"/>
      <c r="I371" s="107"/>
      <c r="J371" s="122" t="s">
        <v>84</v>
      </c>
      <c r="K371" s="206"/>
      <c r="L371" s="107">
        <v>0</v>
      </c>
      <c r="M371" s="63">
        <v>1</v>
      </c>
      <c r="N371" s="104"/>
      <c r="O371" s="200"/>
      <c r="Q371" s="197" t="str">
        <f>Q$11</f>
        <v>Сравнить M[X] и D[X] с выборочными</v>
      </c>
    </row>
    <row r="372" spans="1:17" ht="18.75" thickBot="1">
      <c r="A372" s="201" t="s">
        <v>63</v>
      </c>
      <c r="B372" s="40"/>
      <c r="C372" s="45">
        <v>0</v>
      </c>
      <c r="D372" s="46">
        <v>1</v>
      </c>
      <c r="E372" s="42">
        <v>0</v>
      </c>
      <c r="F372" s="40">
        <v>1</v>
      </c>
      <c r="G372" s="45">
        <v>0</v>
      </c>
      <c r="H372" s="46">
        <v>1</v>
      </c>
      <c r="I372" s="42"/>
      <c r="J372" s="116" t="s">
        <v>85</v>
      </c>
      <c r="K372" s="207"/>
      <c r="L372" s="152">
        <f>IF(O363&lt;1,0,12-SUM(C363:N363))</f>
        <v>0</v>
      </c>
      <c r="M372" s="42">
        <f>IF(O363&lt;1,0,SUM(C363:N363))</f>
        <v>0</v>
      </c>
      <c r="N372" s="36"/>
      <c r="O372" s="200"/>
      <c r="Q372" s="197" t="str">
        <f>Q$12</f>
        <v>для  а), б)</v>
      </c>
    </row>
    <row r="373" spans="1:17" ht="19.5" thickTop="1" thickBot="1">
      <c r="A373" s="202" t="s">
        <v>64</v>
      </c>
      <c r="B373" s="30"/>
      <c r="C373" s="48">
        <f>4-SUM(C363:F363)</f>
        <v>4</v>
      </c>
      <c r="D373" s="29">
        <f>SUM(C363:F363)</f>
        <v>0</v>
      </c>
      <c r="E373" s="48">
        <f>4-SUM(G363:J363)</f>
        <v>4</v>
      </c>
      <c r="F373" s="29">
        <f>SUM(G363:J363)</f>
        <v>0</v>
      </c>
      <c r="G373" s="48">
        <f>4-SUM(K363:N363)</f>
        <v>4</v>
      </c>
      <c r="H373" s="29">
        <f>SUM(K363:N363)</f>
        <v>0</v>
      </c>
      <c r="I373" s="25"/>
      <c r="J373" s="118" t="s">
        <v>112</v>
      </c>
      <c r="K373" s="208"/>
      <c r="L373" s="153">
        <f>IF(O363&lt;1,0,L372/12)</f>
        <v>0</v>
      </c>
      <c r="M373" s="151">
        <f>IF(O363&lt;1,0,M372/12)</f>
        <v>0</v>
      </c>
      <c r="N373" s="22"/>
      <c r="O373" s="200"/>
      <c r="Q373" s="197" t="str">
        <f>Q$13</f>
        <v>Разбивается на</v>
      </c>
    </row>
    <row r="374" spans="1:17" ht="19.5" thickTop="1" thickBot="1">
      <c r="A374" s="202" t="s">
        <v>65</v>
      </c>
      <c r="B374" s="30"/>
      <c r="C374" s="48">
        <f t="shared" ref="C374:H374" si="39">C373/4</f>
        <v>1</v>
      </c>
      <c r="D374" s="29">
        <f t="shared" si="39"/>
        <v>0</v>
      </c>
      <c r="E374" s="25">
        <f t="shared" si="39"/>
        <v>1</v>
      </c>
      <c r="F374" s="30">
        <f t="shared" si="39"/>
        <v>0</v>
      </c>
      <c r="G374" s="48">
        <f t="shared" si="39"/>
        <v>1</v>
      </c>
      <c r="H374" s="29">
        <f t="shared" si="39"/>
        <v>0</v>
      </c>
      <c r="I374" s="25"/>
      <c r="J374" s="21"/>
      <c r="K374" s="21"/>
      <c r="L374" s="21"/>
      <c r="M374" s="22"/>
      <c r="N374" s="27"/>
      <c r="O374" s="200"/>
      <c r="Q374" s="197" t="str">
        <f>Q$14</f>
        <v>а) 6 серий по 2 броска;</v>
      </c>
    </row>
    <row r="375" spans="1:17" ht="18.75" thickTop="1">
      <c r="A375" s="202" t="s">
        <v>93</v>
      </c>
      <c r="B375" s="30">
        <f>(C375+E375+G375)/3</f>
        <v>0</v>
      </c>
      <c r="C375" s="48">
        <f>C372*C374+D372*D374</f>
        <v>0</v>
      </c>
      <c r="D375" s="29"/>
      <c r="E375" s="25">
        <f>E372*E374+F372*F374</f>
        <v>0</v>
      </c>
      <c r="F375" s="30"/>
      <c r="G375" s="48">
        <f>G372*G374+H372*H374</f>
        <v>0</v>
      </c>
      <c r="H375" s="29"/>
      <c r="I375" s="25"/>
      <c r="J375" s="21"/>
      <c r="K375" s="21"/>
      <c r="L375" s="21"/>
      <c r="M375" s="30"/>
      <c r="N375" s="61" t="s">
        <v>77</v>
      </c>
      <c r="O375" s="203">
        <f>SUM(C363:N363)/12</f>
        <v>0</v>
      </c>
      <c r="Q375" s="197" t="str">
        <f>Q$15</f>
        <v>б) 3 серии по 4 броска;</v>
      </c>
    </row>
    <row r="376" spans="1:17" ht="18.75" thickBot="1">
      <c r="A376" s="202" t="s">
        <v>94</v>
      </c>
      <c r="B376" s="30">
        <f>(C376+E376+G376)/3</f>
        <v>0</v>
      </c>
      <c r="C376" s="48">
        <f>SUMPRODUCT(C372:D372,C372:D372,C374:D374)-C375*C375</f>
        <v>0</v>
      </c>
      <c r="D376" s="29"/>
      <c r="E376" s="25">
        <f>SUMPRODUCT(E372:F372,E372:F372,E374:F374)-E375*E375</f>
        <v>0</v>
      </c>
      <c r="F376" s="30"/>
      <c r="G376" s="48">
        <f>SUMPRODUCT(G372:H372,G372:H372,G374:H374)-G375*G375</f>
        <v>0</v>
      </c>
      <c r="H376" s="29"/>
      <c r="I376" s="25"/>
      <c r="J376" s="21"/>
      <c r="K376" s="21"/>
      <c r="L376" s="21"/>
      <c r="M376" s="30"/>
      <c r="N376" s="62" t="s">
        <v>78</v>
      </c>
      <c r="O376" s="204">
        <f>(12/11)*SUMPRODUCT(C363:N363,C363:N363)/12-O368*O368</f>
        <v>0</v>
      </c>
      <c r="Q376" s="197">
        <f>Q$16</f>
        <v>0</v>
      </c>
    </row>
    <row r="377" spans="1:17" ht="18.75" thickTop="1">
      <c r="A377" s="202" t="s">
        <v>83</v>
      </c>
      <c r="B377" s="53">
        <f>(4/3)*B376</f>
        <v>0</v>
      </c>
      <c r="C377" s="53"/>
      <c r="D377" s="53"/>
      <c r="E377" s="53"/>
      <c r="F377" s="84" t="s">
        <v>79</v>
      </c>
      <c r="G377" s="55">
        <f>O376-B376</f>
        <v>0</v>
      </c>
      <c r="H377" s="53"/>
      <c r="I377" s="53"/>
      <c r="J377" s="53"/>
      <c r="K377" s="53"/>
      <c r="L377" s="84" t="s">
        <v>82</v>
      </c>
      <c r="M377" s="55">
        <f>O376-B377</f>
        <v>0</v>
      </c>
      <c r="N377" s="83"/>
      <c r="O377" s="200"/>
      <c r="Q377" s="209" t="str">
        <f>Q$17</f>
        <v>См. Образец</v>
      </c>
    </row>
    <row r="379" spans="1:17" ht="18.75">
      <c r="A379" s="187" t="str">
        <f>'Название и список группы'!A22</f>
        <v>Тюленев</v>
      </c>
      <c r="B379" s="187"/>
      <c r="C379" s="188" t="str">
        <f>'Название и список группы'!B22</f>
        <v>Данил Андреевич</v>
      </c>
      <c r="D379" s="188"/>
      <c r="E379" s="188"/>
      <c r="F379" s="188"/>
      <c r="G379" s="188"/>
      <c r="H379" s="188"/>
      <c r="I379" s="188"/>
      <c r="J379" s="188"/>
      <c r="K379" s="188"/>
      <c r="L379" s="188"/>
      <c r="M379" s="188"/>
      <c r="N379" s="188"/>
      <c r="O379" s="188"/>
    </row>
    <row r="380" spans="1:17" ht="18.75" thickBot="1">
      <c r="A380" s="189" t="s">
        <v>50</v>
      </c>
      <c r="B380" s="190"/>
      <c r="C380" s="191">
        <v>1</v>
      </c>
      <c r="D380" s="165">
        <v>2</v>
      </c>
      <c r="E380" s="165">
        <v>3</v>
      </c>
      <c r="F380" s="165">
        <v>4</v>
      </c>
      <c r="G380" s="165">
        <v>5</v>
      </c>
      <c r="H380" s="165">
        <v>6</v>
      </c>
      <c r="I380" s="165">
        <v>7</v>
      </c>
      <c r="J380" s="165">
        <v>8</v>
      </c>
      <c r="K380" s="165">
        <v>9</v>
      </c>
      <c r="L380" s="165">
        <v>10</v>
      </c>
      <c r="M380" s="165">
        <v>11</v>
      </c>
      <c r="N380" s="165">
        <v>12</v>
      </c>
      <c r="O380" s="166" t="s">
        <v>1</v>
      </c>
      <c r="Q380" s="167" t="str">
        <f>Q$2</f>
        <v>Выполняется 12 бросков монеты</v>
      </c>
    </row>
    <row r="381" spans="1:17" ht="19.5" thickTop="1" thickBot="1">
      <c r="A381" s="192" t="s">
        <v>53</v>
      </c>
      <c r="B381" s="193"/>
      <c r="C381" s="194">
        <f>РезультатЭксперимента!C381</f>
        <v>0</v>
      </c>
      <c r="D381" s="194">
        <f>РезультатЭксперимента!D381</f>
        <v>0</v>
      </c>
      <c r="E381" s="194">
        <f>РезультатЭксперимента!E381</f>
        <v>0</v>
      </c>
      <c r="F381" s="194">
        <f>РезультатЭксперимента!F381</f>
        <v>0</v>
      </c>
      <c r="G381" s="194">
        <f>РезультатЭксперимента!G381</f>
        <v>0</v>
      </c>
      <c r="H381" s="194">
        <f>РезультатЭксперимента!H381</f>
        <v>0</v>
      </c>
      <c r="I381" s="194">
        <f>РезультатЭксперимента!I381</f>
        <v>0</v>
      </c>
      <c r="J381" s="194">
        <f>РезультатЭксперимента!J381</f>
        <v>0</v>
      </c>
      <c r="K381" s="194">
        <f>РезультатЭксперимента!K381</f>
        <v>0</v>
      </c>
      <c r="L381" s="194">
        <f>РезультатЭксперимента!L381</f>
        <v>0</v>
      </c>
      <c r="M381" s="194">
        <f>РезультатЭксперимента!M381</f>
        <v>0</v>
      </c>
      <c r="N381" s="195">
        <f>РезультатЭксперимента!N381</f>
        <v>0</v>
      </c>
      <c r="O381" s="196">
        <f>IF(SUM(C381:N381)&gt;0,1,10^(-5))</f>
        <v>1.0000000000000001E-5</v>
      </c>
      <c r="Q381" s="197" t="str">
        <f>Q$3</f>
        <v>Если выпадает орел, начисляется 1 балл,</v>
      </c>
    </row>
    <row r="382" spans="1:17" ht="19.5" thickTop="1" thickBot="1">
      <c r="A382" s="198" t="s">
        <v>67</v>
      </c>
      <c r="B382" s="199"/>
      <c r="C382" s="140">
        <v>1</v>
      </c>
      <c r="D382" s="140"/>
      <c r="E382" s="141">
        <v>2</v>
      </c>
      <c r="F382" s="142"/>
      <c r="G382" s="141">
        <v>3</v>
      </c>
      <c r="H382" s="142"/>
      <c r="I382" s="141">
        <v>4</v>
      </c>
      <c r="J382" s="142"/>
      <c r="K382" s="141">
        <v>5</v>
      </c>
      <c r="L382" s="142"/>
      <c r="M382" s="141">
        <v>6</v>
      </c>
      <c r="N382" s="142"/>
      <c r="O382" s="200"/>
      <c r="Q382" s="197" t="str">
        <f>Q$4</f>
        <v>если "решка", начисляется 0 баллов</v>
      </c>
    </row>
    <row r="383" spans="1:17">
      <c r="A383" s="201" t="s">
        <v>55</v>
      </c>
      <c r="B383" s="40"/>
      <c r="C383" s="45">
        <v>0</v>
      </c>
      <c r="D383" s="46">
        <v>1</v>
      </c>
      <c r="E383" s="42">
        <v>0</v>
      </c>
      <c r="F383" s="40">
        <v>1</v>
      </c>
      <c r="G383" s="45">
        <v>0</v>
      </c>
      <c r="H383" s="46">
        <v>1</v>
      </c>
      <c r="I383" s="42">
        <v>0</v>
      </c>
      <c r="J383" s="40">
        <v>1</v>
      </c>
      <c r="K383" s="45">
        <v>0</v>
      </c>
      <c r="L383" s="46">
        <v>1</v>
      </c>
      <c r="M383" s="42">
        <v>0</v>
      </c>
      <c r="N383" s="24">
        <v>1</v>
      </c>
      <c r="O383" s="200"/>
      <c r="Q383" s="197" t="str">
        <f>Q$5</f>
        <v>Разбивается на</v>
      </c>
    </row>
    <row r="384" spans="1:17">
      <c r="A384" s="202" t="s">
        <v>54</v>
      </c>
      <c r="B384" s="30"/>
      <c r="C384" s="48">
        <f>IF(C381=0,IF(D381=0,2,1),IF(D381=0,1,0))</f>
        <v>2</v>
      </c>
      <c r="D384" s="29">
        <f>IF(C381=0,IF(D381=0,0,1),IF(D381=0,1,2))</f>
        <v>0</v>
      </c>
      <c r="E384" s="48">
        <f>IF(E381=0,IF(F381=0,2,1),IF(F381=0,1,0))</f>
        <v>2</v>
      </c>
      <c r="F384" s="29">
        <f>IF(E381=0,IF(F381=0,0,1),IF(F381=0,1,2))</f>
        <v>0</v>
      </c>
      <c r="G384" s="48">
        <f>IF(G381=0,IF(H381=0,2,1),IF(H381=0,1,0))</f>
        <v>2</v>
      </c>
      <c r="H384" s="29">
        <f>IF(G381=0,IF(H381=0,0,1),IF(H381=0,1,2))</f>
        <v>0</v>
      </c>
      <c r="I384" s="48">
        <f>IF(I381=0,IF(J381=0,2,1),IF(J381=0,1,0))</f>
        <v>2</v>
      </c>
      <c r="J384" s="29">
        <f>IF(I381=0,IF(J381=0,0,1),IF(J381=0,1,2))</f>
        <v>0</v>
      </c>
      <c r="K384" s="48">
        <f>IF(K381=0,IF(L381=0,2,1),IF(L381=0,1,0))</f>
        <v>2</v>
      </c>
      <c r="L384" s="29">
        <f>IF(K381=0,IF(L381=0,0,1),IF(L381=0,1,2))</f>
        <v>0</v>
      </c>
      <c r="M384" s="48">
        <f>IF(M381=0,IF(N381=0,2,1),IF(N381=0,1,0))</f>
        <v>2</v>
      </c>
      <c r="N384" s="29">
        <f>IF(M381=0,IF(N381=0,0,1),IF(N381=0,1,2))</f>
        <v>0</v>
      </c>
      <c r="O384" s="200"/>
      <c r="Q384" s="197" t="str">
        <f>Q$6</f>
        <v>а) 6 выборок по 2 броска в выборке;</v>
      </c>
    </row>
    <row r="385" spans="1:17" ht="18.75" thickBot="1">
      <c r="A385" s="202" t="s">
        <v>62</v>
      </c>
      <c r="B385" s="30"/>
      <c r="C385" s="48">
        <f>C384/2</f>
        <v>1</v>
      </c>
      <c r="D385" s="29">
        <f t="shared" ref="D385:N385" si="40">D384/2</f>
        <v>0</v>
      </c>
      <c r="E385" s="25">
        <f t="shared" si="40"/>
        <v>1</v>
      </c>
      <c r="F385" s="30">
        <f t="shared" si="40"/>
        <v>0</v>
      </c>
      <c r="G385" s="48">
        <f t="shared" si="40"/>
        <v>1</v>
      </c>
      <c r="H385" s="29">
        <f t="shared" si="40"/>
        <v>0</v>
      </c>
      <c r="I385" s="25">
        <f t="shared" si="40"/>
        <v>1</v>
      </c>
      <c r="J385" s="30">
        <f t="shared" si="40"/>
        <v>0</v>
      </c>
      <c r="K385" s="48">
        <f t="shared" si="40"/>
        <v>1</v>
      </c>
      <c r="L385" s="29">
        <f t="shared" si="40"/>
        <v>0</v>
      </c>
      <c r="M385" s="25">
        <f t="shared" si="40"/>
        <v>1</v>
      </c>
      <c r="N385" s="28">
        <f t="shared" si="40"/>
        <v>0</v>
      </c>
      <c r="O385" s="200"/>
      <c r="Q385" s="197" t="str">
        <f>Q$7</f>
        <v>б) 3 выборки по 4 броска в выборке.</v>
      </c>
    </row>
    <row r="386" spans="1:17" ht="18.75" thickTop="1">
      <c r="A386" s="202" t="s">
        <v>75</v>
      </c>
      <c r="B386" s="30">
        <f>(C386+E386+G386+I386+K386+M386)/6</f>
        <v>0</v>
      </c>
      <c r="C386" s="48">
        <f>C383*C385+D383*D385</f>
        <v>0</v>
      </c>
      <c r="D386" s="29"/>
      <c r="E386" s="25">
        <f>E383*E385+F383*F385</f>
        <v>0</v>
      </c>
      <c r="F386" s="30"/>
      <c r="G386" s="48">
        <f>G383*G385+H383*H385</f>
        <v>0</v>
      </c>
      <c r="H386" s="29"/>
      <c r="I386" s="25">
        <f>I383*I385+J383*J385</f>
        <v>0</v>
      </c>
      <c r="J386" s="30"/>
      <c r="K386" s="48">
        <f>K383*K385+L383*L385</f>
        <v>0</v>
      </c>
      <c r="L386" s="29"/>
      <c r="M386" s="31">
        <f>M383*M385+N383*N385</f>
        <v>0</v>
      </c>
      <c r="N386" s="61" t="s">
        <v>77</v>
      </c>
      <c r="O386" s="203">
        <f>SUM(C381:N381)/12</f>
        <v>0</v>
      </c>
      <c r="Q386" s="197" t="str">
        <f>Q$8</f>
        <v>Составить эмпирические законы</v>
      </c>
    </row>
    <row r="387" spans="1:17" ht="18.75" thickBot="1">
      <c r="A387" s="202" t="s">
        <v>76</v>
      </c>
      <c r="B387" s="30">
        <f>(C387+E387+G387+I387+K387+M387)/6</f>
        <v>0</v>
      </c>
      <c r="C387" s="48">
        <f>SUMPRODUCT(C383:D383,C383:D383,C385:D385)-C386*C386</f>
        <v>0</v>
      </c>
      <c r="D387" s="29"/>
      <c r="E387" s="25">
        <f>SUMPRODUCT(E383:F383,E383:F383,E385:F385)-E386*E386</f>
        <v>0</v>
      </c>
      <c r="F387" s="30"/>
      <c r="G387" s="48">
        <f>SUMPRODUCT(G383:H383,G383:H383,G385:H385)-G386*G386</f>
        <v>0</v>
      </c>
      <c r="H387" s="29"/>
      <c r="I387" s="25">
        <f>SUMPRODUCT(I383:J383,I383:J383,I385:J385)-I386*I386</f>
        <v>0</v>
      </c>
      <c r="J387" s="30"/>
      <c r="K387" s="48">
        <f>SUMPRODUCT(K383:L383,K383:L383,K385:L385)-K386*K386</f>
        <v>0</v>
      </c>
      <c r="L387" s="29"/>
      <c r="M387" s="31">
        <f>SUMPRODUCT(M383:N383,M383:N383,M385:N385)-M386*M386</f>
        <v>0</v>
      </c>
      <c r="N387" s="62" t="s">
        <v>78</v>
      </c>
      <c r="O387" s="204">
        <f>(12/11)*SUMPRODUCT(C381:N381,C381:N381)/12-O386*O386</f>
        <v>0</v>
      </c>
      <c r="Q387" s="197" t="str">
        <f>Q$9</f>
        <v>распределения для а), б)</v>
      </c>
    </row>
    <row r="388" spans="1:17" ht="19.5" thickTop="1" thickBot="1">
      <c r="A388" s="205" t="s">
        <v>80</v>
      </c>
      <c r="B388" s="28">
        <f>(2/1)*B387</f>
        <v>0</v>
      </c>
      <c r="C388" s="56"/>
      <c r="D388" s="56"/>
      <c r="E388" s="56"/>
      <c r="F388" s="95" t="s">
        <v>74</v>
      </c>
      <c r="G388" s="58">
        <f>O387-B387</f>
        <v>0</v>
      </c>
      <c r="H388" s="56"/>
      <c r="I388" s="56"/>
      <c r="J388" s="56"/>
      <c r="K388" s="56"/>
      <c r="L388" s="95" t="s">
        <v>81</v>
      </c>
      <c r="M388" s="58">
        <f>O387-B388</f>
        <v>0</v>
      </c>
      <c r="N388" s="96"/>
      <c r="O388" s="200"/>
      <c r="Q388" s="197" t="str">
        <f>Q$10</f>
        <v>Сравнить с теоретическими.</v>
      </c>
    </row>
    <row r="389" spans="1:17" ht="19.5" thickTop="1" thickBot="1">
      <c r="A389" s="198" t="s">
        <v>68</v>
      </c>
      <c r="B389" s="107"/>
      <c r="C389" s="132">
        <v>1</v>
      </c>
      <c r="D389" s="132"/>
      <c r="E389" s="133">
        <v>2</v>
      </c>
      <c r="F389" s="134"/>
      <c r="G389" s="133">
        <v>3</v>
      </c>
      <c r="H389" s="134"/>
      <c r="I389" s="107"/>
      <c r="J389" s="122" t="s">
        <v>84</v>
      </c>
      <c r="K389" s="206"/>
      <c r="L389" s="107">
        <v>0</v>
      </c>
      <c r="M389" s="63">
        <v>1</v>
      </c>
      <c r="N389" s="104"/>
      <c r="O389" s="200"/>
      <c r="Q389" s="197" t="str">
        <f>Q$11</f>
        <v>Сравнить M[X] и D[X] с выборочными</v>
      </c>
    </row>
    <row r="390" spans="1:17" ht="18.75" thickBot="1">
      <c r="A390" s="201" t="s">
        <v>63</v>
      </c>
      <c r="B390" s="40"/>
      <c r="C390" s="45">
        <v>0</v>
      </c>
      <c r="D390" s="46">
        <v>1</v>
      </c>
      <c r="E390" s="42">
        <v>0</v>
      </c>
      <c r="F390" s="40">
        <v>1</v>
      </c>
      <c r="G390" s="45">
        <v>0</v>
      </c>
      <c r="H390" s="46">
        <v>1</v>
      </c>
      <c r="I390" s="42"/>
      <c r="J390" s="116" t="s">
        <v>85</v>
      </c>
      <c r="K390" s="207"/>
      <c r="L390" s="152">
        <f>IF(O381&lt;1,0,12-SUM(C381:N381))</f>
        <v>0</v>
      </c>
      <c r="M390" s="42">
        <f>IF(O381&lt;1,0,SUM(C381:N381))</f>
        <v>0</v>
      </c>
      <c r="N390" s="36"/>
      <c r="O390" s="200"/>
      <c r="Q390" s="197" t="str">
        <f>Q$12</f>
        <v>для  а), б)</v>
      </c>
    </row>
    <row r="391" spans="1:17" ht="19.5" thickTop="1" thickBot="1">
      <c r="A391" s="202" t="s">
        <v>64</v>
      </c>
      <c r="B391" s="30"/>
      <c r="C391" s="48">
        <f>4-SUM(C381:F381)</f>
        <v>4</v>
      </c>
      <c r="D391" s="29">
        <f>SUM(C381:F381)</f>
        <v>0</v>
      </c>
      <c r="E391" s="48">
        <f>4-SUM(G381:J381)</f>
        <v>4</v>
      </c>
      <c r="F391" s="29">
        <f>SUM(G381:J381)</f>
        <v>0</v>
      </c>
      <c r="G391" s="48">
        <f>4-SUM(K381:N381)</f>
        <v>4</v>
      </c>
      <c r="H391" s="29">
        <f>SUM(K381:N381)</f>
        <v>0</v>
      </c>
      <c r="I391" s="25"/>
      <c r="J391" s="118" t="s">
        <v>112</v>
      </c>
      <c r="K391" s="208"/>
      <c r="L391" s="153">
        <f>IF(O381&lt;1,0,L390/12)</f>
        <v>0</v>
      </c>
      <c r="M391" s="151">
        <f>IF(O381&lt;1,0,M390/12)</f>
        <v>0</v>
      </c>
      <c r="N391" s="22"/>
      <c r="O391" s="200"/>
      <c r="Q391" s="197" t="str">
        <f>Q$13</f>
        <v>Разбивается на</v>
      </c>
    </row>
    <row r="392" spans="1:17" ht="19.5" thickTop="1" thickBot="1">
      <c r="A392" s="202" t="s">
        <v>65</v>
      </c>
      <c r="B392" s="30"/>
      <c r="C392" s="48">
        <f t="shared" ref="C392:H392" si="41">C391/4</f>
        <v>1</v>
      </c>
      <c r="D392" s="29">
        <f t="shared" si="41"/>
        <v>0</v>
      </c>
      <c r="E392" s="25">
        <f t="shared" si="41"/>
        <v>1</v>
      </c>
      <c r="F392" s="30">
        <f t="shared" si="41"/>
        <v>0</v>
      </c>
      <c r="G392" s="48">
        <f t="shared" si="41"/>
        <v>1</v>
      </c>
      <c r="H392" s="29">
        <f t="shared" si="41"/>
        <v>0</v>
      </c>
      <c r="I392" s="25"/>
      <c r="J392" s="21"/>
      <c r="K392" s="21"/>
      <c r="L392" s="21"/>
      <c r="M392" s="22"/>
      <c r="N392" s="27"/>
      <c r="O392" s="200"/>
      <c r="Q392" s="197" t="str">
        <f>Q$14</f>
        <v>а) 6 серий по 2 броска;</v>
      </c>
    </row>
    <row r="393" spans="1:17" ht="18.75" thickTop="1">
      <c r="A393" s="202" t="s">
        <v>93</v>
      </c>
      <c r="B393" s="30">
        <f>(C393+E393+G393)/3</f>
        <v>0</v>
      </c>
      <c r="C393" s="48">
        <f>C390*C392+D390*D392</f>
        <v>0</v>
      </c>
      <c r="D393" s="29"/>
      <c r="E393" s="25">
        <f>E390*E392+F390*F392</f>
        <v>0</v>
      </c>
      <c r="F393" s="30"/>
      <c r="G393" s="48">
        <f>G390*G392+H390*H392</f>
        <v>0</v>
      </c>
      <c r="H393" s="29"/>
      <c r="I393" s="25"/>
      <c r="J393" s="21"/>
      <c r="K393" s="21"/>
      <c r="L393" s="21"/>
      <c r="M393" s="30"/>
      <c r="N393" s="61" t="s">
        <v>77</v>
      </c>
      <c r="O393" s="203">
        <f>SUM(C381:N381)/12</f>
        <v>0</v>
      </c>
      <c r="Q393" s="197" t="str">
        <f>Q$15</f>
        <v>б) 3 серии по 4 броска;</v>
      </c>
    </row>
    <row r="394" spans="1:17" ht="18.75" thickBot="1">
      <c r="A394" s="202" t="s">
        <v>94</v>
      </c>
      <c r="B394" s="30">
        <f>(C394+E394+G394)/3</f>
        <v>0</v>
      </c>
      <c r="C394" s="48">
        <f>SUMPRODUCT(C390:D390,C390:D390,C392:D392)-C393*C393</f>
        <v>0</v>
      </c>
      <c r="D394" s="29"/>
      <c r="E394" s="25">
        <f>SUMPRODUCT(E390:F390,E390:F390,E392:F392)-E393*E393</f>
        <v>0</v>
      </c>
      <c r="F394" s="30"/>
      <c r="G394" s="48">
        <f>SUMPRODUCT(G390:H390,G390:H390,G392:H392)-G393*G393</f>
        <v>0</v>
      </c>
      <c r="H394" s="29"/>
      <c r="I394" s="25"/>
      <c r="J394" s="21"/>
      <c r="K394" s="21"/>
      <c r="L394" s="21"/>
      <c r="M394" s="30"/>
      <c r="N394" s="62" t="s">
        <v>78</v>
      </c>
      <c r="O394" s="204">
        <f>(12/11)*SUMPRODUCT(C381:N381,C381:N381)/12-O386*O386</f>
        <v>0</v>
      </c>
      <c r="Q394" s="197">
        <f>Q$16</f>
        <v>0</v>
      </c>
    </row>
    <row r="395" spans="1:17" ht="18.75" thickTop="1">
      <c r="A395" s="202" t="s">
        <v>83</v>
      </c>
      <c r="B395" s="53">
        <f>(4/3)*B394</f>
        <v>0</v>
      </c>
      <c r="C395" s="53"/>
      <c r="D395" s="53"/>
      <c r="E395" s="53"/>
      <c r="F395" s="84" t="s">
        <v>79</v>
      </c>
      <c r="G395" s="55">
        <f>O394-B394</f>
        <v>0</v>
      </c>
      <c r="H395" s="53"/>
      <c r="I395" s="53"/>
      <c r="J395" s="53"/>
      <c r="K395" s="53"/>
      <c r="L395" s="84" t="s">
        <v>82</v>
      </c>
      <c r="M395" s="55">
        <f>O394-B395</f>
        <v>0</v>
      </c>
      <c r="N395" s="83"/>
      <c r="O395" s="200"/>
      <c r="Q395" s="209" t="str">
        <f>Q$17</f>
        <v>См. Образец</v>
      </c>
    </row>
    <row r="397" spans="1:17" ht="18.75">
      <c r="A397" s="187" t="str">
        <f>'Название и список группы'!A23</f>
        <v>Фоменко</v>
      </c>
      <c r="B397" s="187"/>
      <c r="C397" s="188" t="str">
        <f>'Название и список группы'!B23</f>
        <v>Валерия Алексеевна</v>
      </c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</row>
    <row r="398" spans="1:17" ht="18.75" thickBot="1">
      <c r="A398" s="189" t="s">
        <v>50</v>
      </c>
      <c r="B398" s="190"/>
      <c r="C398" s="191">
        <v>1</v>
      </c>
      <c r="D398" s="165">
        <v>2</v>
      </c>
      <c r="E398" s="165">
        <v>3</v>
      </c>
      <c r="F398" s="165">
        <v>4</v>
      </c>
      <c r="G398" s="165">
        <v>5</v>
      </c>
      <c r="H398" s="165">
        <v>6</v>
      </c>
      <c r="I398" s="165">
        <v>7</v>
      </c>
      <c r="J398" s="165">
        <v>8</v>
      </c>
      <c r="K398" s="165">
        <v>9</v>
      </c>
      <c r="L398" s="165">
        <v>10</v>
      </c>
      <c r="M398" s="165">
        <v>11</v>
      </c>
      <c r="N398" s="165">
        <v>12</v>
      </c>
      <c r="O398" s="166" t="s">
        <v>1</v>
      </c>
      <c r="Q398" s="167" t="str">
        <f>Q$2</f>
        <v>Выполняется 12 бросков монеты</v>
      </c>
    </row>
    <row r="399" spans="1:17" ht="19.5" thickTop="1" thickBot="1">
      <c r="A399" s="192" t="s">
        <v>53</v>
      </c>
      <c r="B399" s="193"/>
      <c r="C399" s="194">
        <f>РезультатЭксперимента!C399</f>
        <v>0</v>
      </c>
      <c r="D399" s="194">
        <f>РезультатЭксперимента!D399</f>
        <v>0</v>
      </c>
      <c r="E399" s="194">
        <f>РезультатЭксперимента!E399</f>
        <v>0</v>
      </c>
      <c r="F399" s="194">
        <f>РезультатЭксперимента!F399</f>
        <v>0</v>
      </c>
      <c r="G399" s="194">
        <f>РезультатЭксперимента!G399</f>
        <v>0</v>
      </c>
      <c r="H399" s="194">
        <f>РезультатЭксперимента!H399</f>
        <v>0</v>
      </c>
      <c r="I399" s="194">
        <f>РезультатЭксперимента!I399</f>
        <v>0</v>
      </c>
      <c r="J399" s="194">
        <f>РезультатЭксперимента!J399</f>
        <v>0</v>
      </c>
      <c r="K399" s="194">
        <f>РезультатЭксперимента!K399</f>
        <v>0</v>
      </c>
      <c r="L399" s="194">
        <f>РезультатЭксперимента!L399</f>
        <v>0</v>
      </c>
      <c r="M399" s="194">
        <f>РезультатЭксперимента!M399</f>
        <v>0</v>
      </c>
      <c r="N399" s="195">
        <f>РезультатЭксперимента!N399</f>
        <v>0</v>
      </c>
      <c r="O399" s="196">
        <f>IF(SUM(C399:N399)&gt;0,1,10^(-5))</f>
        <v>1.0000000000000001E-5</v>
      </c>
      <c r="Q399" s="197" t="str">
        <f>Q$3</f>
        <v>Если выпадает орел, начисляется 1 балл,</v>
      </c>
    </row>
    <row r="400" spans="1:17" ht="19.5" thickTop="1" thickBot="1">
      <c r="A400" s="198" t="s">
        <v>67</v>
      </c>
      <c r="B400" s="199"/>
      <c r="C400" s="140">
        <v>1</v>
      </c>
      <c r="D400" s="140"/>
      <c r="E400" s="141">
        <v>2</v>
      </c>
      <c r="F400" s="142"/>
      <c r="G400" s="141">
        <v>3</v>
      </c>
      <c r="H400" s="142"/>
      <c r="I400" s="141">
        <v>4</v>
      </c>
      <c r="J400" s="142"/>
      <c r="K400" s="141">
        <v>5</v>
      </c>
      <c r="L400" s="142"/>
      <c r="M400" s="141">
        <v>6</v>
      </c>
      <c r="N400" s="142"/>
      <c r="O400" s="200"/>
      <c r="Q400" s="197" t="str">
        <f>Q$4</f>
        <v>если "решка", начисляется 0 баллов</v>
      </c>
    </row>
    <row r="401" spans="1:17">
      <c r="A401" s="201" t="s">
        <v>55</v>
      </c>
      <c r="B401" s="40"/>
      <c r="C401" s="45">
        <v>0</v>
      </c>
      <c r="D401" s="46">
        <v>1</v>
      </c>
      <c r="E401" s="42">
        <v>0</v>
      </c>
      <c r="F401" s="40">
        <v>1</v>
      </c>
      <c r="G401" s="45">
        <v>0</v>
      </c>
      <c r="H401" s="46">
        <v>1</v>
      </c>
      <c r="I401" s="42">
        <v>0</v>
      </c>
      <c r="J401" s="40">
        <v>1</v>
      </c>
      <c r="K401" s="45">
        <v>0</v>
      </c>
      <c r="L401" s="46">
        <v>1</v>
      </c>
      <c r="M401" s="42">
        <v>0</v>
      </c>
      <c r="N401" s="24">
        <v>1</v>
      </c>
      <c r="O401" s="200"/>
      <c r="Q401" s="197" t="str">
        <f>Q$5</f>
        <v>Разбивается на</v>
      </c>
    </row>
    <row r="402" spans="1:17">
      <c r="A402" s="202" t="s">
        <v>54</v>
      </c>
      <c r="B402" s="30"/>
      <c r="C402" s="48">
        <f>IF(C399=0,IF(D399=0,2,1),IF(D399=0,1,0))</f>
        <v>2</v>
      </c>
      <c r="D402" s="29">
        <f>IF(C399=0,IF(D399=0,0,1),IF(D399=0,1,2))</f>
        <v>0</v>
      </c>
      <c r="E402" s="48">
        <f>IF(E399=0,IF(F399=0,2,1),IF(F399=0,1,0))</f>
        <v>2</v>
      </c>
      <c r="F402" s="29">
        <f>IF(E399=0,IF(F399=0,0,1),IF(F399=0,1,2))</f>
        <v>0</v>
      </c>
      <c r="G402" s="48">
        <f>IF(G399=0,IF(H399=0,2,1),IF(H399=0,1,0))</f>
        <v>2</v>
      </c>
      <c r="H402" s="29">
        <f>IF(G399=0,IF(H399=0,0,1),IF(H399=0,1,2))</f>
        <v>0</v>
      </c>
      <c r="I402" s="48">
        <f>IF(I399=0,IF(J399=0,2,1),IF(J399=0,1,0))</f>
        <v>2</v>
      </c>
      <c r="J402" s="29">
        <f>IF(I399=0,IF(J399=0,0,1),IF(J399=0,1,2))</f>
        <v>0</v>
      </c>
      <c r="K402" s="48">
        <f>IF(K399=0,IF(L399=0,2,1),IF(L399=0,1,0))</f>
        <v>2</v>
      </c>
      <c r="L402" s="29">
        <f>IF(K399=0,IF(L399=0,0,1),IF(L399=0,1,2))</f>
        <v>0</v>
      </c>
      <c r="M402" s="48">
        <f>IF(M399=0,IF(N399=0,2,1),IF(N399=0,1,0))</f>
        <v>2</v>
      </c>
      <c r="N402" s="29">
        <f>IF(M399=0,IF(N399=0,0,1),IF(N399=0,1,2))</f>
        <v>0</v>
      </c>
      <c r="O402" s="200"/>
      <c r="Q402" s="197" t="str">
        <f>Q$6</f>
        <v>а) 6 выборок по 2 броска в выборке;</v>
      </c>
    </row>
    <row r="403" spans="1:17" ht="18.75" thickBot="1">
      <c r="A403" s="202" t="s">
        <v>62</v>
      </c>
      <c r="B403" s="30"/>
      <c r="C403" s="48">
        <f>C402/2</f>
        <v>1</v>
      </c>
      <c r="D403" s="29">
        <f t="shared" ref="D403:N403" si="42">D402/2</f>
        <v>0</v>
      </c>
      <c r="E403" s="25">
        <f t="shared" si="42"/>
        <v>1</v>
      </c>
      <c r="F403" s="30">
        <f t="shared" si="42"/>
        <v>0</v>
      </c>
      <c r="G403" s="48">
        <f t="shared" si="42"/>
        <v>1</v>
      </c>
      <c r="H403" s="29">
        <f t="shared" si="42"/>
        <v>0</v>
      </c>
      <c r="I403" s="25">
        <f t="shared" si="42"/>
        <v>1</v>
      </c>
      <c r="J403" s="30">
        <f t="shared" si="42"/>
        <v>0</v>
      </c>
      <c r="K403" s="48">
        <f t="shared" si="42"/>
        <v>1</v>
      </c>
      <c r="L403" s="29">
        <f t="shared" si="42"/>
        <v>0</v>
      </c>
      <c r="M403" s="25">
        <f t="shared" si="42"/>
        <v>1</v>
      </c>
      <c r="N403" s="28">
        <f t="shared" si="42"/>
        <v>0</v>
      </c>
      <c r="O403" s="200"/>
      <c r="Q403" s="197" t="str">
        <f>Q$7</f>
        <v>б) 3 выборки по 4 броска в выборке.</v>
      </c>
    </row>
    <row r="404" spans="1:17" ht="18.75" thickTop="1">
      <c r="A404" s="202" t="s">
        <v>75</v>
      </c>
      <c r="B404" s="30">
        <f>(C404+E404+G404+I404+K404+M404)/6</f>
        <v>0</v>
      </c>
      <c r="C404" s="48">
        <f>C401*C403+D401*D403</f>
        <v>0</v>
      </c>
      <c r="D404" s="29"/>
      <c r="E404" s="25">
        <f>E401*E403+F401*F403</f>
        <v>0</v>
      </c>
      <c r="F404" s="30"/>
      <c r="G404" s="48">
        <f>G401*G403+H401*H403</f>
        <v>0</v>
      </c>
      <c r="H404" s="29"/>
      <c r="I404" s="25">
        <f>I401*I403+J401*J403</f>
        <v>0</v>
      </c>
      <c r="J404" s="30"/>
      <c r="K404" s="48">
        <f>K401*K403+L401*L403</f>
        <v>0</v>
      </c>
      <c r="L404" s="29"/>
      <c r="M404" s="31">
        <f>M401*M403+N401*N403</f>
        <v>0</v>
      </c>
      <c r="N404" s="61" t="s">
        <v>77</v>
      </c>
      <c r="O404" s="203">
        <f>SUM(C399:N399)/12</f>
        <v>0</v>
      </c>
      <c r="Q404" s="197" t="str">
        <f>Q$8</f>
        <v>Составить эмпирические законы</v>
      </c>
    </row>
    <row r="405" spans="1:17" ht="18.75" thickBot="1">
      <c r="A405" s="202" t="s">
        <v>76</v>
      </c>
      <c r="B405" s="30">
        <f>(C405+E405+G405+I405+K405+M405)/6</f>
        <v>0</v>
      </c>
      <c r="C405" s="48">
        <f>SUMPRODUCT(C401:D401,C401:D401,C403:D403)-C404*C404</f>
        <v>0</v>
      </c>
      <c r="D405" s="29"/>
      <c r="E405" s="25">
        <f>SUMPRODUCT(E401:F401,E401:F401,E403:F403)-E404*E404</f>
        <v>0</v>
      </c>
      <c r="F405" s="30"/>
      <c r="G405" s="48">
        <f>SUMPRODUCT(G401:H401,G401:H401,G403:H403)-G404*G404</f>
        <v>0</v>
      </c>
      <c r="H405" s="29"/>
      <c r="I405" s="25">
        <f>SUMPRODUCT(I401:J401,I401:J401,I403:J403)-I404*I404</f>
        <v>0</v>
      </c>
      <c r="J405" s="30"/>
      <c r="K405" s="48">
        <f>SUMPRODUCT(K401:L401,K401:L401,K403:L403)-K404*K404</f>
        <v>0</v>
      </c>
      <c r="L405" s="29"/>
      <c r="M405" s="31">
        <f>SUMPRODUCT(M401:N401,M401:N401,M403:N403)-M404*M404</f>
        <v>0</v>
      </c>
      <c r="N405" s="62" t="s">
        <v>78</v>
      </c>
      <c r="O405" s="204">
        <f>(12/11)*SUMPRODUCT(C399:N399,C399:N399)/12-O404*O404</f>
        <v>0</v>
      </c>
      <c r="Q405" s="197" t="str">
        <f>Q$9</f>
        <v>распределения для а), б)</v>
      </c>
    </row>
    <row r="406" spans="1:17" ht="19.5" thickTop="1" thickBot="1">
      <c r="A406" s="205" t="s">
        <v>80</v>
      </c>
      <c r="B406" s="28">
        <f>(2/1)*B405</f>
        <v>0</v>
      </c>
      <c r="C406" s="56"/>
      <c r="D406" s="56"/>
      <c r="E406" s="56"/>
      <c r="F406" s="95" t="s">
        <v>74</v>
      </c>
      <c r="G406" s="58">
        <f>O405-B405</f>
        <v>0</v>
      </c>
      <c r="H406" s="56"/>
      <c r="I406" s="56"/>
      <c r="J406" s="56"/>
      <c r="K406" s="56"/>
      <c r="L406" s="95" t="s">
        <v>81</v>
      </c>
      <c r="M406" s="58">
        <f>O405-B406</f>
        <v>0</v>
      </c>
      <c r="N406" s="96"/>
      <c r="O406" s="200"/>
      <c r="Q406" s="197" t="str">
        <f>Q$10</f>
        <v>Сравнить с теоретическими.</v>
      </c>
    </row>
    <row r="407" spans="1:17" ht="19.5" thickTop="1" thickBot="1">
      <c r="A407" s="198" t="s">
        <v>68</v>
      </c>
      <c r="B407" s="107"/>
      <c r="C407" s="132">
        <v>1</v>
      </c>
      <c r="D407" s="132"/>
      <c r="E407" s="133">
        <v>2</v>
      </c>
      <c r="F407" s="134"/>
      <c r="G407" s="133">
        <v>3</v>
      </c>
      <c r="H407" s="134"/>
      <c r="I407" s="107"/>
      <c r="J407" s="122" t="s">
        <v>84</v>
      </c>
      <c r="K407" s="206"/>
      <c r="L407" s="107">
        <v>0</v>
      </c>
      <c r="M407" s="63">
        <v>1</v>
      </c>
      <c r="N407" s="104"/>
      <c r="O407" s="200"/>
      <c r="Q407" s="197" t="str">
        <f>Q$11</f>
        <v>Сравнить M[X] и D[X] с выборочными</v>
      </c>
    </row>
    <row r="408" spans="1:17" ht="18.75" thickBot="1">
      <c r="A408" s="201" t="s">
        <v>63</v>
      </c>
      <c r="B408" s="40"/>
      <c r="C408" s="45">
        <v>0</v>
      </c>
      <c r="D408" s="46">
        <v>1</v>
      </c>
      <c r="E408" s="42">
        <v>0</v>
      </c>
      <c r="F408" s="40">
        <v>1</v>
      </c>
      <c r="G408" s="45">
        <v>0</v>
      </c>
      <c r="H408" s="46">
        <v>1</v>
      </c>
      <c r="I408" s="42"/>
      <c r="J408" s="116" t="s">
        <v>85</v>
      </c>
      <c r="K408" s="207"/>
      <c r="L408" s="152">
        <f>IF(O399&lt;1,0,12-SUM(C399:N399))</f>
        <v>0</v>
      </c>
      <c r="M408" s="42">
        <f>IF(O399&lt;1,0,SUM(C399:N399))</f>
        <v>0</v>
      </c>
      <c r="N408" s="36"/>
      <c r="O408" s="200"/>
      <c r="Q408" s="197" t="str">
        <f>Q$12</f>
        <v>для  а), б)</v>
      </c>
    </row>
    <row r="409" spans="1:17" ht="19.5" thickTop="1" thickBot="1">
      <c r="A409" s="202" t="s">
        <v>64</v>
      </c>
      <c r="B409" s="30"/>
      <c r="C409" s="48">
        <f>4-SUM(C399:F399)</f>
        <v>4</v>
      </c>
      <c r="D409" s="29">
        <f>SUM(C399:F399)</f>
        <v>0</v>
      </c>
      <c r="E409" s="48">
        <f>4-SUM(G399:J399)</f>
        <v>4</v>
      </c>
      <c r="F409" s="29">
        <f>SUM(G399:J399)</f>
        <v>0</v>
      </c>
      <c r="G409" s="48">
        <f>4-SUM(K399:N399)</f>
        <v>4</v>
      </c>
      <c r="H409" s="29">
        <f>SUM(K399:N399)</f>
        <v>0</v>
      </c>
      <c r="I409" s="25"/>
      <c r="J409" s="118" t="s">
        <v>112</v>
      </c>
      <c r="K409" s="208"/>
      <c r="L409" s="153">
        <f>IF(O399&lt;1,0,L408/12)</f>
        <v>0</v>
      </c>
      <c r="M409" s="151">
        <f>IF(O399&lt;1,0,M408/12)</f>
        <v>0</v>
      </c>
      <c r="N409" s="22"/>
      <c r="O409" s="200"/>
      <c r="Q409" s="197" t="str">
        <f>Q$13</f>
        <v>Разбивается на</v>
      </c>
    </row>
    <row r="410" spans="1:17" ht="19.5" thickTop="1" thickBot="1">
      <c r="A410" s="202" t="s">
        <v>65</v>
      </c>
      <c r="B410" s="30"/>
      <c r="C410" s="48">
        <f t="shared" ref="C410:H410" si="43">C409/4</f>
        <v>1</v>
      </c>
      <c r="D410" s="29">
        <f t="shared" si="43"/>
        <v>0</v>
      </c>
      <c r="E410" s="25">
        <f t="shared" si="43"/>
        <v>1</v>
      </c>
      <c r="F410" s="30">
        <f t="shared" si="43"/>
        <v>0</v>
      </c>
      <c r="G410" s="48">
        <f t="shared" si="43"/>
        <v>1</v>
      </c>
      <c r="H410" s="29">
        <f t="shared" si="43"/>
        <v>0</v>
      </c>
      <c r="I410" s="25"/>
      <c r="J410" s="21"/>
      <c r="K410" s="21"/>
      <c r="L410" s="21"/>
      <c r="M410" s="22"/>
      <c r="N410" s="27"/>
      <c r="O410" s="200"/>
      <c r="Q410" s="197" t="str">
        <f>Q$14</f>
        <v>а) 6 серий по 2 броска;</v>
      </c>
    </row>
    <row r="411" spans="1:17" ht="18.75" thickTop="1">
      <c r="A411" s="202" t="s">
        <v>93</v>
      </c>
      <c r="B411" s="30">
        <f>(C411+E411+G411)/3</f>
        <v>0</v>
      </c>
      <c r="C411" s="48">
        <f>C408*C410+D408*D410</f>
        <v>0</v>
      </c>
      <c r="D411" s="29"/>
      <c r="E411" s="25">
        <f>E408*E410+F408*F410</f>
        <v>0</v>
      </c>
      <c r="F411" s="30"/>
      <c r="G411" s="48">
        <f>G408*G410+H408*H410</f>
        <v>0</v>
      </c>
      <c r="H411" s="29"/>
      <c r="I411" s="25"/>
      <c r="J411" s="21"/>
      <c r="K411" s="21"/>
      <c r="L411" s="21"/>
      <c r="M411" s="30"/>
      <c r="N411" s="61" t="s">
        <v>77</v>
      </c>
      <c r="O411" s="203">
        <f>SUM(C399:N399)/12</f>
        <v>0</v>
      </c>
      <c r="Q411" s="197" t="str">
        <f>Q$15</f>
        <v>б) 3 серии по 4 броска;</v>
      </c>
    </row>
    <row r="412" spans="1:17" ht="18.75" thickBot="1">
      <c r="A412" s="202" t="s">
        <v>94</v>
      </c>
      <c r="B412" s="30">
        <f>(C412+E412+G412)/3</f>
        <v>0</v>
      </c>
      <c r="C412" s="48">
        <f>SUMPRODUCT(C408:D408,C408:D408,C410:D410)-C411*C411</f>
        <v>0</v>
      </c>
      <c r="D412" s="29"/>
      <c r="E412" s="25">
        <f>SUMPRODUCT(E408:F408,E408:F408,E410:F410)-E411*E411</f>
        <v>0</v>
      </c>
      <c r="F412" s="30"/>
      <c r="G412" s="48">
        <f>SUMPRODUCT(G408:H408,G408:H408,G410:H410)-G411*G411</f>
        <v>0</v>
      </c>
      <c r="H412" s="29"/>
      <c r="I412" s="25"/>
      <c r="J412" s="21"/>
      <c r="K412" s="21"/>
      <c r="L412" s="21"/>
      <c r="M412" s="30"/>
      <c r="N412" s="62" t="s">
        <v>78</v>
      </c>
      <c r="O412" s="204">
        <f>(12/11)*SUMPRODUCT(C399:N399,C399:N399)/12-O404*O404</f>
        <v>0</v>
      </c>
      <c r="Q412" s="197">
        <f>Q$16</f>
        <v>0</v>
      </c>
    </row>
    <row r="413" spans="1:17" ht="18.75" thickTop="1">
      <c r="A413" s="202" t="s">
        <v>83</v>
      </c>
      <c r="B413" s="53">
        <f>(4/3)*B412</f>
        <v>0</v>
      </c>
      <c r="C413" s="53"/>
      <c r="D413" s="53"/>
      <c r="E413" s="53"/>
      <c r="F413" s="84" t="s">
        <v>79</v>
      </c>
      <c r="G413" s="55">
        <f>O412-B412</f>
        <v>0</v>
      </c>
      <c r="H413" s="53"/>
      <c r="I413" s="53"/>
      <c r="J413" s="53"/>
      <c r="K413" s="53"/>
      <c r="L413" s="84" t="s">
        <v>82</v>
      </c>
      <c r="M413" s="55">
        <f>O412-B413</f>
        <v>0</v>
      </c>
      <c r="N413" s="83"/>
      <c r="O413" s="200"/>
      <c r="Q413" s="209" t="str">
        <f>Q$17</f>
        <v>См. Образец</v>
      </c>
    </row>
    <row r="415" spans="1:17" ht="18.75">
      <c r="A415" s="187" t="str">
        <f>'Название и список группы'!A24</f>
        <v>Шершнев</v>
      </c>
      <c r="B415" s="187"/>
      <c r="C415" s="188" t="str">
        <f>'Название и список группы'!B24</f>
        <v>Алексей Алексеевич</v>
      </c>
      <c r="D415" s="188"/>
      <c r="E415" s="188"/>
      <c r="F415" s="188"/>
      <c r="G415" s="188"/>
      <c r="H415" s="188"/>
      <c r="I415" s="188"/>
      <c r="J415" s="188"/>
      <c r="K415" s="188"/>
      <c r="L415" s="188"/>
      <c r="M415" s="188"/>
      <c r="N415" s="188"/>
      <c r="O415" s="188"/>
    </row>
    <row r="416" spans="1:17" ht="18.75" thickBot="1">
      <c r="A416" s="189" t="s">
        <v>50</v>
      </c>
      <c r="B416" s="190"/>
      <c r="C416" s="191">
        <v>1</v>
      </c>
      <c r="D416" s="165">
        <v>2</v>
      </c>
      <c r="E416" s="165">
        <v>3</v>
      </c>
      <c r="F416" s="165">
        <v>4</v>
      </c>
      <c r="G416" s="165">
        <v>5</v>
      </c>
      <c r="H416" s="165">
        <v>6</v>
      </c>
      <c r="I416" s="165">
        <v>7</v>
      </c>
      <c r="J416" s="165">
        <v>8</v>
      </c>
      <c r="K416" s="165">
        <v>9</v>
      </c>
      <c r="L416" s="165">
        <v>10</v>
      </c>
      <c r="M416" s="165">
        <v>11</v>
      </c>
      <c r="N416" s="165">
        <v>12</v>
      </c>
      <c r="O416" s="166" t="s">
        <v>1</v>
      </c>
      <c r="Q416" s="167" t="str">
        <f>Q$2</f>
        <v>Выполняется 12 бросков монеты</v>
      </c>
    </row>
    <row r="417" spans="1:17" ht="19.5" thickTop="1" thickBot="1">
      <c r="A417" s="192" t="s">
        <v>53</v>
      </c>
      <c r="B417" s="193"/>
      <c r="C417" s="194">
        <f>РезультатЭксперимента!C417</f>
        <v>0</v>
      </c>
      <c r="D417" s="194">
        <f>РезультатЭксперимента!D417</f>
        <v>0</v>
      </c>
      <c r="E417" s="194">
        <f>РезультатЭксперимента!E417</f>
        <v>0</v>
      </c>
      <c r="F417" s="194">
        <f>РезультатЭксперимента!F417</f>
        <v>0</v>
      </c>
      <c r="G417" s="194">
        <f>РезультатЭксперимента!G417</f>
        <v>0</v>
      </c>
      <c r="H417" s="194">
        <f>РезультатЭксперимента!H417</f>
        <v>0</v>
      </c>
      <c r="I417" s="194">
        <f>РезультатЭксперимента!I417</f>
        <v>0</v>
      </c>
      <c r="J417" s="194">
        <f>РезультатЭксперимента!J417</f>
        <v>0</v>
      </c>
      <c r="K417" s="194">
        <f>РезультатЭксперимента!K417</f>
        <v>0</v>
      </c>
      <c r="L417" s="194">
        <f>РезультатЭксперимента!L417</f>
        <v>0</v>
      </c>
      <c r="M417" s="194">
        <f>РезультатЭксперимента!M417</f>
        <v>0</v>
      </c>
      <c r="N417" s="195">
        <f>РезультатЭксперимента!N417</f>
        <v>0</v>
      </c>
      <c r="O417" s="196">
        <f>IF(SUM(C417:N417)&gt;0,1,10^(-5))</f>
        <v>1.0000000000000001E-5</v>
      </c>
      <c r="Q417" s="197" t="str">
        <f>Q$3</f>
        <v>Если выпадает орел, начисляется 1 балл,</v>
      </c>
    </row>
    <row r="418" spans="1:17" ht="19.5" thickTop="1" thickBot="1">
      <c r="A418" s="198" t="s">
        <v>67</v>
      </c>
      <c r="B418" s="199"/>
      <c r="C418" s="140">
        <v>1</v>
      </c>
      <c r="D418" s="140"/>
      <c r="E418" s="141">
        <v>2</v>
      </c>
      <c r="F418" s="142"/>
      <c r="G418" s="141">
        <v>3</v>
      </c>
      <c r="H418" s="142"/>
      <c r="I418" s="141">
        <v>4</v>
      </c>
      <c r="J418" s="142"/>
      <c r="K418" s="141">
        <v>5</v>
      </c>
      <c r="L418" s="142"/>
      <c r="M418" s="141">
        <v>6</v>
      </c>
      <c r="N418" s="142"/>
      <c r="O418" s="200"/>
      <c r="Q418" s="197" t="str">
        <f>Q$4</f>
        <v>если "решка", начисляется 0 баллов</v>
      </c>
    </row>
    <row r="419" spans="1:17">
      <c r="A419" s="201" t="s">
        <v>55</v>
      </c>
      <c r="B419" s="40"/>
      <c r="C419" s="45">
        <v>0</v>
      </c>
      <c r="D419" s="46">
        <v>1</v>
      </c>
      <c r="E419" s="42">
        <v>0</v>
      </c>
      <c r="F419" s="40">
        <v>1</v>
      </c>
      <c r="G419" s="45">
        <v>0</v>
      </c>
      <c r="H419" s="46">
        <v>1</v>
      </c>
      <c r="I419" s="42">
        <v>0</v>
      </c>
      <c r="J419" s="40">
        <v>1</v>
      </c>
      <c r="K419" s="45">
        <v>0</v>
      </c>
      <c r="L419" s="46">
        <v>1</v>
      </c>
      <c r="M419" s="42">
        <v>0</v>
      </c>
      <c r="N419" s="24">
        <v>1</v>
      </c>
      <c r="O419" s="200"/>
      <c r="Q419" s="197" t="str">
        <f>Q$5</f>
        <v>Разбивается на</v>
      </c>
    </row>
    <row r="420" spans="1:17">
      <c r="A420" s="202" t="s">
        <v>54</v>
      </c>
      <c r="B420" s="30"/>
      <c r="C420" s="48">
        <f>IF(C417=0,IF(D417=0,2,1),IF(D417=0,1,0))</f>
        <v>2</v>
      </c>
      <c r="D420" s="29">
        <f>IF(C417=0,IF(D417=0,0,1),IF(D417=0,1,2))</f>
        <v>0</v>
      </c>
      <c r="E420" s="48">
        <f>IF(E417=0,IF(F417=0,2,1),IF(F417=0,1,0))</f>
        <v>2</v>
      </c>
      <c r="F420" s="29">
        <f>IF(E417=0,IF(F417=0,0,1),IF(F417=0,1,2))</f>
        <v>0</v>
      </c>
      <c r="G420" s="48">
        <f>IF(G417=0,IF(H417=0,2,1),IF(H417=0,1,0))</f>
        <v>2</v>
      </c>
      <c r="H420" s="29">
        <f>IF(G417=0,IF(H417=0,0,1),IF(H417=0,1,2))</f>
        <v>0</v>
      </c>
      <c r="I420" s="48">
        <f>IF(I417=0,IF(J417=0,2,1),IF(J417=0,1,0))</f>
        <v>2</v>
      </c>
      <c r="J420" s="29">
        <f>IF(I417=0,IF(J417=0,0,1),IF(J417=0,1,2))</f>
        <v>0</v>
      </c>
      <c r="K420" s="48">
        <f>IF(K417=0,IF(L417=0,2,1),IF(L417=0,1,0))</f>
        <v>2</v>
      </c>
      <c r="L420" s="29">
        <f>IF(K417=0,IF(L417=0,0,1),IF(L417=0,1,2))</f>
        <v>0</v>
      </c>
      <c r="M420" s="48">
        <f>IF(M417=0,IF(N417=0,2,1),IF(N417=0,1,0))</f>
        <v>2</v>
      </c>
      <c r="N420" s="29">
        <f>IF(M417=0,IF(N417=0,0,1),IF(N417=0,1,2))</f>
        <v>0</v>
      </c>
      <c r="O420" s="200"/>
      <c r="Q420" s="197" t="str">
        <f>Q$6</f>
        <v>а) 6 выборок по 2 броска в выборке;</v>
      </c>
    </row>
    <row r="421" spans="1:17" ht="18.75" thickBot="1">
      <c r="A421" s="202" t="s">
        <v>62</v>
      </c>
      <c r="B421" s="30"/>
      <c r="C421" s="48">
        <f>C420/2</f>
        <v>1</v>
      </c>
      <c r="D421" s="29">
        <f t="shared" ref="D421:N421" si="44">D420/2</f>
        <v>0</v>
      </c>
      <c r="E421" s="25">
        <f t="shared" si="44"/>
        <v>1</v>
      </c>
      <c r="F421" s="30">
        <f t="shared" si="44"/>
        <v>0</v>
      </c>
      <c r="G421" s="48">
        <f t="shared" si="44"/>
        <v>1</v>
      </c>
      <c r="H421" s="29">
        <f t="shared" si="44"/>
        <v>0</v>
      </c>
      <c r="I421" s="25">
        <f t="shared" si="44"/>
        <v>1</v>
      </c>
      <c r="J421" s="30">
        <f t="shared" si="44"/>
        <v>0</v>
      </c>
      <c r="K421" s="48">
        <f t="shared" si="44"/>
        <v>1</v>
      </c>
      <c r="L421" s="29">
        <f t="shared" si="44"/>
        <v>0</v>
      </c>
      <c r="M421" s="25">
        <f t="shared" si="44"/>
        <v>1</v>
      </c>
      <c r="N421" s="28">
        <f t="shared" si="44"/>
        <v>0</v>
      </c>
      <c r="O421" s="200"/>
      <c r="Q421" s="197" t="str">
        <f>Q$7</f>
        <v>б) 3 выборки по 4 броска в выборке.</v>
      </c>
    </row>
    <row r="422" spans="1:17" ht="18.75" thickTop="1">
      <c r="A422" s="202" t="s">
        <v>75</v>
      </c>
      <c r="B422" s="30">
        <f>(C422+E422+G422+I422+K422+M422)/6</f>
        <v>0</v>
      </c>
      <c r="C422" s="48">
        <f>C419*C421+D419*D421</f>
        <v>0</v>
      </c>
      <c r="D422" s="29"/>
      <c r="E422" s="25">
        <f>E419*E421+F419*F421</f>
        <v>0</v>
      </c>
      <c r="F422" s="30"/>
      <c r="G422" s="48">
        <f>G419*G421+H419*H421</f>
        <v>0</v>
      </c>
      <c r="H422" s="29"/>
      <c r="I422" s="25">
        <f>I419*I421+J419*J421</f>
        <v>0</v>
      </c>
      <c r="J422" s="30"/>
      <c r="K422" s="48">
        <f>K419*K421+L419*L421</f>
        <v>0</v>
      </c>
      <c r="L422" s="29"/>
      <c r="M422" s="31">
        <f>M419*M421+N419*N421</f>
        <v>0</v>
      </c>
      <c r="N422" s="61" t="s">
        <v>77</v>
      </c>
      <c r="O422" s="203">
        <f>SUM(C417:N417)/12</f>
        <v>0</v>
      </c>
      <c r="Q422" s="197" t="str">
        <f>Q$8</f>
        <v>Составить эмпирические законы</v>
      </c>
    </row>
    <row r="423" spans="1:17" ht="18.75" thickBot="1">
      <c r="A423" s="202" t="s">
        <v>76</v>
      </c>
      <c r="B423" s="30">
        <f>(C423+E423+G423+I423+K423+M423)/6</f>
        <v>0</v>
      </c>
      <c r="C423" s="48">
        <f>SUMPRODUCT(C419:D419,C419:D419,C421:D421)-C422*C422</f>
        <v>0</v>
      </c>
      <c r="D423" s="29"/>
      <c r="E423" s="25">
        <f>SUMPRODUCT(E419:F419,E419:F419,E421:F421)-E422*E422</f>
        <v>0</v>
      </c>
      <c r="F423" s="30"/>
      <c r="G423" s="48">
        <f>SUMPRODUCT(G419:H419,G419:H419,G421:H421)-G422*G422</f>
        <v>0</v>
      </c>
      <c r="H423" s="29"/>
      <c r="I423" s="25">
        <f>SUMPRODUCT(I419:J419,I419:J419,I421:J421)-I422*I422</f>
        <v>0</v>
      </c>
      <c r="J423" s="30"/>
      <c r="K423" s="48">
        <f>SUMPRODUCT(K419:L419,K419:L419,K421:L421)-K422*K422</f>
        <v>0</v>
      </c>
      <c r="L423" s="29"/>
      <c r="M423" s="31">
        <f>SUMPRODUCT(M419:N419,M419:N419,M421:N421)-M422*M422</f>
        <v>0</v>
      </c>
      <c r="N423" s="62" t="s">
        <v>78</v>
      </c>
      <c r="O423" s="204">
        <f>(12/11)*SUMPRODUCT(C417:N417,C417:N417)/12-O422*O422</f>
        <v>0</v>
      </c>
      <c r="Q423" s="197" t="str">
        <f>Q$9</f>
        <v>распределения для а), б)</v>
      </c>
    </row>
    <row r="424" spans="1:17" ht="19.5" thickTop="1" thickBot="1">
      <c r="A424" s="205" t="s">
        <v>80</v>
      </c>
      <c r="B424" s="28">
        <f>(2/1)*B423</f>
        <v>0</v>
      </c>
      <c r="C424" s="56"/>
      <c r="D424" s="56"/>
      <c r="E424" s="56"/>
      <c r="F424" s="95" t="s">
        <v>74</v>
      </c>
      <c r="G424" s="58">
        <f>O423-B423</f>
        <v>0</v>
      </c>
      <c r="H424" s="56"/>
      <c r="I424" s="56"/>
      <c r="J424" s="56"/>
      <c r="K424" s="56"/>
      <c r="L424" s="95" t="s">
        <v>81</v>
      </c>
      <c r="M424" s="58">
        <f>O423-B424</f>
        <v>0</v>
      </c>
      <c r="N424" s="96"/>
      <c r="O424" s="200"/>
      <c r="Q424" s="197" t="str">
        <f>Q$10</f>
        <v>Сравнить с теоретическими.</v>
      </c>
    </row>
    <row r="425" spans="1:17" ht="19.5" thickTop="1" thickBot="1">
      <c r="A425" s="198" t="s">
        <v>68</v>
      </c>
      <c r="B425" s="107"/>
      <c r="C425" s="132">
        <v>1</v>
      </c>
      <c r="D425" s="132"/>
      <c r="E425" s="133">
        <v>2</v>
      </c>
      <c r="F425" s="134"/>
      <c r="G425" s="133">
        <v>3</v>
      </c>
      <c r="H425" s="134"/>
      <c r="I425" s="107"/>
      <c r="J425" s="122" t="s">
        <v>84</v>
      </c>
      <c r="K425" s="206"/>
      <c r="L425" s="107">
        <v>0</v>
      </c>
      <c r="M425" s="63">
        <v>1</v>
      </c>
      <c r="N425" s="104"/>
      <c r="O425" s="200"/>
      <c r="Q425" s="197" t="str">
        <f>Q$11</f>
        <v>Сравнить M[X] и D[X] с выборочными</v>
      </c>
    </row>
    <row r="426" spans="1:17" ht="18.75" thickBot="1">
      <c r="A426" s="201" t="s">
        <v>63</v>
      </c>
      <c r="B426" s="40"/>
      <c r="C426" s="45">
        <v>0</v>
      </c>
      <c r="D426" s="46">
        <v>1</v>
      </c>
      <c r="E426" s="42">
        <v>0</v>
      </c>
      <c r="F426" s="40">
        <v>1</v>
      </c>
      <c r="G426" s="45">
        <v>0</v>
      </c>
      <c r="H426" s="46">
        <v>1</v>
      </c>
      <c r="I426" s="42"/>
      <c r="J426" s="116" t="s">
        <v>85</v>
      </c>
      <c r="K426" s="207"/>
      <c r="L426" s="152">
        <f>IF(O417&lt;1,0,12-SUM(C417:N417))</f>
        <v>0</v>
      </c>
      <c r="M426" s="42">
        <f>IF(O417&lt;1,0,SUM(C417:N417))</f>
        <v>0</v>
      </c>
      <c r="N426" s="36"/>
      <c r="O426" s="200"/>
      <c r="Q426" s="197" t="str">
        <f>Q$12</f>
        <v>для  а), б)</v>
      </c>
    </row>
    <row r="427" spans="1:17" ht="19.5" thickTop="1" thickBot="1">
      <c r="A427" s="202" t="s">
        <v>64</v>
      </c>
      <c r="B427" s="30"/>
      <c r="C427" s="48">
        <f>4-SUM(C417:F417)</f>
        <v>4</v>
      </c>
      <c r="D427" s="29">
        <f>SUM(C417:F417)</f>
        <v>0</v>
      </c>
      <c r="E427" s="48">
        <f>4-SUM(G417:J417)</f>
        <v>4</v>
      </c>
      <c r="F427" s="29">
        <f>SUM(G417:J417)</f>
        <v>0</v>
      </c>
      <c r="G427" s="48">
        <f>4-SUM(K417:N417)</f>
        <v>4</v>
      </c>
      <c r="H427" s="29">
        <f>SUM(K417:N417)</f>
        <v>0</v>
      </c>
      <c r="I427" s="25"/>
      <c r="J427" s="118" t="s">
        <v>112</v>
      </c>
      <c r="K427" s="208"/>
      <c r="L427" s="153">
        <f>IF(O417&lt;1,0,L426/12)</f>
        <v>0</v>
      </c>
      <c r="M427" s="151">
        <f>IF(O417&lt;1,0,M426/12)</f>
        <v>0</v>
      </c>
      <c r="N427" s="22"/>
      <c r="O427" s="200"/>
      <c r="Q427" s="197" t="str">
        <f>Q$13</f>
        <v>Разбивается на</v>
      </c>
    </row>
    <row r="428" spans="1:17" ht="19.5" thickTop="1" thickBot="1">
      <c r="A428" s="202" t="s">
        <v>65</v>
      </c>
      <c r="B428" s="30"/>
      <c r="C428" s="48">
        <f t="shared" ref="C428:H428" si="45">C427/4</f>
        <v>1</v>
      </c>
      <c r="D428" s="29">
        <f t="shared" si="45"/>
        <v>0</v>
      </c>
      <c r="E428" s="25">
        <f t="shared" si="45"/>
        <v>1</v>
      </c>
      <c r="F428" s="30">
        <f t="shared" si="45"/>
        <v>0</v>
      </c>
      <c r="G428" s="48">
        <f t="shared" si="45"/>
        <v>1</v>
      </c>
      <c r="H428" s="29">
        <f t="shared" si="45"/>
        <v>0</v>
      </c>
      <c r="I428" s="25"/>
      <c r="J428" s="21"/>
      <c r="K428" s="21"/>
      <c r="L428" s="21"/>
      <c r="M428" s="22"/>
      <c r="N428" s="27"/>
      <c r="O428" s="200"/>
      <c r="Q428" s="197" t="str">
        <f>Q$14</f>
        <v>а) 6 серий по 2 броска;</v>
      </c>
    </row>
    <row r="429" spans="1:17" ht="18.75" thickTop="1">
      <c r="A429" s="202" t="s">
        <v>93</v>
      </c>
      <c r="B429" s="30">
        <f>(C429+E429+G429)/3</f>
        <v>0</v>
      </c>
      <c r="C429" s="48">
        <f>C426*C428+D426*D428</f>
        <v>0</v>
      </c>
      <c r="D429" s="29"/>
      <c r="E429" s="25">
        <f>E426*E428+F426*F428</f>
        <v>0</v>
      </c>
      <c r="F429" s="30"/>
      <c r="G429" s="48">
        <f>G426*G428+H426*H428</f>
        <v>0</v>
      </c>
      <c r="H429" s="29"/>
      <c r="I429" s="25"/>
      <c r="J429" s="21"/>
      <c r="K429" s="21"/>
      <c r="L429" s="21"/>
      <c r="M429" s="30"/>
      <c r="N429" s="61" t="s">
        <v>77</v>
      </c>
      <c r="O429" s="203">
        <f>SUM(C417:N417)/12</f>
        <v>0</v>
      </c>
      <c r="Q429" s="197" t="str">
        <f>Q$15</f>
        <v>б) 3 серии по 4 броска;</v>
      </c>
    </row>
    <row r="430" spans="1:17" ht="18.75" thickBot="1">
      <c r="A430" s="202" t="s">
        <v>94</v>
      </c>
      <c r="B430" s="30">
        <f>(C430+E430+G430)/3</f>
        <v>0</v>
      </c>
      <c r="C430" s="48">
        <f>SUMPRODUCT(C426:D426,C426:D426,C428:D428)-C429*C429</f>
        <v>0</v>
      </c>
      <c r="D430" s="29"/>
      <c r="E430" s="25">
        <f>SUMPRODUCT(E426:F426,E426:F426,E428:F428)-E429*E429</f>
        <v>0</v>
      </c>
      <c r="F430" s="30"/>
      <c r="G430" s="48">
        <f>SUMPRODUCT(G426:H426,G426:H426,G428:H428)-G429*G429</f>
        <v>0</v>
      </c>
      <c r="H430" s="29"/>
      <c r="I430" s="25"/>
      <c r="J430" s="21"/>
      <c r="K430" s="21"/>
      <c r="L430" s="21"/>
      <c r="M430" s="30"/>
      <c r="N430" s="62" t="s">
        <v>78</v>
      </c>
      <c r="O430" s="204">
        <f>(12/11)*SUMPRODUCT(C417:N417,C417:N417)/12-O422*O422</f>
        <v>0</v>
      </c>
      <c r="Q430" s="197">
        <f>Q$16</f>
        <v>0</v>
      </c>
    </row>
    <row r="431" spans="1:17" ht="18.75" thickTop="1">
      <c r="A431" s="202" t="s">
        <v>83</v>
      </c>
      <c r="B431" s="53">
        <f>(4/3)*B430</f>
        <v>0</v>
      </c>
      <c r="C431" s="53"/>
      <c r="D431" s="53"/>
      <c r="E431" s="53"/>
      <c r="F431" s="84" t="s">
        <v>79</v>
      </c>
      <c r="G431" s="55">
        <f>O430-B430</f>
        <v>0</v>
      </c>
      <c r="H431" s="53"/>
      <c r="I431" s="53"/>
      <c r="J431" s="53"/>
      <c r="K431" s="53"/>
      <c r="L431" s="84" t="s">
        <v>82</v>
      </c>
      <c r="M431" s="55">
        <f>O430-B431</f>
        <v>0</v>
      </c>
      <c r="N431" s="83"/>
      <c r="O431" s="200"/>
      <c r="Q431" s="209" t="str">
        <f>Q$17</f>
        <v>См. Образец</v>
      </c>
    </row>
    <row r="433" spans="1:17" ht="18.75">
      <c r="A433" s="187" t="str">
        <f>'Название и список группы'!A25</f>
        <v>24</v>
      </c>
      <c r="B433" s="187"/>
      <c r="C433" s="188">
        <f>'Название и список группы'!B25</f>
        <v>0</v>
      </c>
      <c r="D433" s="188"/>
      <c r="E433" s="188"/>
      <c r="F433" s="188"/>
      <c r="G433" s="188"/>
      <c r="H433" s="188"/>
      <c r="I433" s="188"/>
      <c r="J433" s="188"/>
      <c r="K433" s="188"/>
      <c r="L433" s="188"/>
      <c r="M433" s="188"/>
      <c r="N433" s="188"/>
      <c r="O433" s="188"/>
    </row>
    <row r="434" spans="1:17" ht="18.75" thickBot="1">
      <c r="A434" s="189" t="s">
        <v>50</v>
      </c>
      <c r="B434" s="190"/>
      <c r="C434" s="191">
        <v>1</v>
      </c>
      <c r="D434" s="165">
        <v>2</v>
      </c>
      <c r="E434" s="165">
        <v>3</v>
      </c>
      <c r="F434" s="165">
        <v>4</v>
      </c>
      <c r="G434" s="165">
        <v>5</v>
      </c>
      <c r="H434" s="165">
        <v>6</v>
      </c>
      <c r="I434" s="165">
        <v>7</v>
      </c>
      <c r="J434" s="165">
        <v>8</v>
      </c>
      <c r="K434" s="165">
        <v>9</v>
      </c>
      <c r="L434" s="165">
        <v>10</v>
      </c>
      <c r="M434" s="165">
        <v>11</v>
      </c>
      <c r="N434" s="165">
        <v>12</v>
      </c>
      <c r="O434" s="166" t="s">
        <v>1</v>
      </c>
      <c r="Q434" s="167" t="str">
        <f>Q$2</f>
        <v>Выполняется 12 бросков монеты</v>
      </c>
    </row>
    <row r="435" spans="1:17" ht="19.5" thickTop="1" thickBot="1">
      <c r="A435" s="192" t="s">
        <v>53</v>
      </c>
      <c r="B435" s="193"/>
      <c r="C435" s="194">
        <f>РезультатЭксперимента!C435</f>
        <v>0</v>
      </c>
      <c r="D435" s="194">
        <f>РезультатЭксперимента!D435</f>
        <v>0</v>
      </c>
      <c r="E435" s="194">
        <f>РезультатЭксперимента!E435</f>
        <v>0</v>
      </c>
      <c r="F435" s="194">
        <f>РезультатЭксперимента!F435</f>
        <v>0</v>
      </c>
      <c r="G435" s="194">
        <f>РезультатЭксперимента!G435</f>
        <v>0</v>
      </c>
      <c r="H435" s="194">
        <f>РезультатЭксперимента!H435</f>
        <v>0</v>
      </c>
      <c r="I435" s="194">
        <f>РезультатЭксперимента!I435</f>
        <v>0</v>
      </c>
      <c r="J435" s="194">
        <f>РезультатЭксперимента!J435</f>
        <v>0</v>
      </c>
      <c r="K435" s="194">
        <f>РезультатЭксперимента!K435</f>
        <v>0</v>
      </c>
      <c r="L435" s="194">
        <f>РезультатЭксперимента!L435</f>
        <v>0</v>
      </c>
      <c r="M435" s="194">
        <f>РезультатЭксперимента!M435</f>
        <v>0</v>
      </c>
      <c r="N435" s="195">
        <f>РезультатЭксперимента!N435</f>
        <v>0</v>
      </c>
      <c r="O435" s="196">
        <f>IF(SUM(C435:N435)&gt;0,1,10^(-5))</f>
        <v>1.0000000000000001E-5</v>
      </c>
      <c r="Q435" s="197" t="str">
        <f>Q$3</f>
        <v>Если выпадает орел, начисляется 1 балл,</v>
      </c>
    </row>
    <row r="436" spans="1:17" ht="19.5" thickTop="1" thickBot="1">
      <c r="A436" s="198" t="s">
        <v>67</v>
      </c>
      <c r="B436" s="199"/>
      <c r="C436" s="140">
        <v>1</v>
      </c>
      <c r="D436" s="140"/>
      <c r="E436" s="141">
        <v>2</v>
      </c>
      <c r="F436" s="142"/>
      <c r="G436" s="141">
        <v>3</v>
      </c>
      <c r="H436" s="142"/>
      <c r="I436" s="141">
        <v>4</v>
      </c>
      <c r="J436" s="142"/>
      <c r="K436" s="141">
        <v>5</v>
      </c>
      <c r="L436" s="142"/>
      <c r="M436" s="141">
        <v>6</v>
      </c>
      <c r="N436" s="142"/>
      <c r="O436" s="200"/>
      <c r="Q436" s="197" t="str">
        <f>Q$4</f>
        <v>если "решка", начисляется 0 баллов</v>
      </c>
    </row>
    <row r="437" spans="1:17">
      <c r="A437" s="201" t="s">
        <v>55</v>
      </c>
      <c r="B437" s="40"/>
      <c r="C437" s="45">
        <v>0</v>
      </c>
      <c r="D437" s="46">
        <v>1</v>
      </c>
      <c r="E437" s="42">
        <v>0</v>
      </c>
      <c r="F437" s="40">
        <v>1</v>
      </c>
      <c r="G437" s="45">
        <v>0</v>
      </c>
      <c r="H437" s="46">
        <v>1</v>
      </c>
      <c r="I437" s="42">
        <v>0</v>
      </c>
      <c r="J437" s="40">
        <v>1</v>
      </c>
      <c r="K437" s="45">
        <v>0</v>
      </c>
      <c r="L437" s="46">
        <v>1</v>
      </c>
      <c r="M437" s="42">
        <v>0</v>
      </c>
      <c r="N437" s="24">
        <v>1</v>
      </c>
      <c r="O437" s="200"/>
      <c r="Q437" s="197" t="str">
        <f>Q$5</f>
        <v>Разбивается на</v>
      </c>
    </row>
    <row r="438" spans="1:17">
      <c r="A438" s="202" t="s">
        <v>54</v>
      </c>
      <c r="B438" s="30"/>
      <c r="C438" s="48">
        <f>IF(C435=0,IF(D435=0,2,1),IF(D435=0,1,0))</f>
        <v>2</v>
      </c>
      <c r="D438" s="29">
        <f>IF(C435=0,IF(D435=0,0,1),IF(D435=0,1,2))</f>
        <v>0</v>
      </c>
      <c r="E438" s="48">
        <f>IF(E435=0,IF(F435=0,2,1),IF(F435=0,1,0))</f>
        <v>2</v>
      </c>
      <c r="F438" s="29">
        <f>IF(E435=0,IF(F435=0,0,1),IF(F435=0,1,2))</f>
        <v>0</v>
      </c>
      <c r="G438" s="48">
        <f>IF(G435=0,IF(H435=0,2,1),IF(H435=0,1,0))</f>
        <v>2</v>
      </c>
      <c r="H438" s="29">
        <f>IF(G435=0,IF(H435=0,0,1),IF(H435=0,1,2))</f>
        <v>0</v>
      </c>
      <c r="I438" s="48">
        <f>IF(I435=0,IF(J435=0,2,1),IF(J435=0,1,0))</f>
        <v>2</v>
      </c>
      <c r="J438" s="29">
        <f>IF(I435=0,IF(J435=0,0,1),IF(J435=0,1,2))</f>
        <v>0</v>
      </c>
      <c r="K438" s="48">
        <f>IF(K435=0,IF(L435=0,2,1),IF(L435=0,1,0))</f>
        <v>2</v>
      </c>
      <c r="L438" s="29">
        <f>IF(K435=0,IF(L435=0,0,1),IF(L435=0,1,2))</f>
        <v>0</v>
      </c>
      <c r="M438" s="48">
        <f>IF(M435=0,IF(N435=0,2,1),IF(N435=0,1,0))</f>
        <v>2</v>
      </c>
      <c r="N438" s="29">
        <f>IF(M435=0,IF(N435=0,0,1),IF(N435=0,1,2))</f>
        <v>0</v>
      </c>
      <c r="O438" s="200"/>
      <c r="Q438" s="197" t="str">
        <f>Q$6</f>
        <v>а) 6 выборок по 2 броска в выборке;</v>
      </c>
    </row>
    <row r="439" spans="1:17" ht="18.75" thickBot="1">
      <c r="A439" s="202" t="s">
        <v>62</v>
      </c>
      <c r="B439" s="30"/>
      <c r="C439" s="48">
        <f>C438/2</f>
        <v>1</v>
      </c>
      <c r="D439" s="29">
        <f t="shared" ref="D439:N439" si="46">D438/2</f>
        <v>0</v>
      </c>
      <c r="E439" s="25">
        <f t="shared" si="46"/>
        <v>1</v>
      </c>
      <c r="F439" s="30">
        <f t="shared" si="46"/>
        <v>0</v>
      </c>
      <c r="G439" s="48">
        <f t="shared" si="46"/>
        <v>1</v>
      </c>
      <c r="H439" s="29">
        <f t="shared" si="46"/>
        <v>0</v>
      </c>
      <c r="I439" s="25">
        <f t="shared" si="46"/>
        <v>1</v>
      </c>
      <c r="J439" s="30">
        <f t="shared" si="46"/>
        <v>0</v>
      </c>
      <c r="K439" s="48">
        <f t="shared" si="46"/>
        <v>1</v>
      </c>
      <c r="L439" s="29">
        <f t="shared" si="46"/>
        <v>0</v>
      </c>
      <c r="M439" s="25">
        <f t="shared" si="46"/>
        <v>1</v>
      </c>
      <c r="N439" s="28">
        <f t="shared" si="46"/>
        <v>0</v>
      </c>
      <c r="O439" s="200"/>
      <c r="Q439" s="197" t="str">
        <f>Q$7</f>
        <v>б) 3 выборки по 4 броска в выборке.</v>
      </c>
    </row>
    <row r="440" spans="1:17" ht="18.75" thickTop="1">
      <c r="A440" s="202" t="s">
        <v>75</v>
      </c>
      <c r="B440" s="30">
        <f>(C440+E440+G440+I440+K440+M440)/6</f>
        <v>0</v>
      </c>
      <c r="C440" s="48">
        <f>C437*C439+D437*D439</f>
        <v>0</v>
      </c>
      <c r="D440" s="29"/>
      <c r="E440" s="25">
        <f>E437*E439+F437*F439</f>
        <v>0</v>
      </c>
      <c r="F440" s="30"/>
      <c r="G440" s="48">
        <f>G437*G439+H437*H439</f>
        <v>0</v>
      </c>
      <c r="H440" s="29"/>
      <c r="I440" s="25">
        <f>I437*I439+J437*J439</f>
        <v>0</v>
      </c>
      <c r="J440" s="30"/>
      <c r="K440" s="48">
        <f>K437*K439+L437*L439</f>
        <v>0</v>
      </c>
      <c r="L440" s="29"/>
      <c r="M440" s="31">
        <f>M437*M439+N437*N439</f>
        <v>0</v>
      </c>
      <c r="N440" s="61" t="s">
        <v>77</v>
      </c>
      <c r="O440" s="203">
        <f>SUM(C435:N435)/12</f>
        <v>0</v>
      </c>
      <c r="Q440" s="197" t="str">
        <f>Q$8</f>
        <v>Составить эмпирические законы</v>
      </c>
    </row>
    <row r="441" spans="1:17" ht="18.75" thickBot="1">
      <c r="A441" s="202" t="s">
        <v>76</v>
      </c>
      <c r="B441" s="30">
        <f>(C441+E441+G441+I441+K441+M441)/6</f>
        <v>0</v>
      </c>
      <c r="C441" s="48">
        <f>SUMPRODUCT(C437:D437,C437:D437,C439:D439)-C440*C440</f>
        <v>0</v>
      </c>
      <c r="D441" s="29"/>
      <c r="E441" s="25">
        <f>SUMPRODUCT(E437:F437,E437:F437,E439:F439)-E440*E440</f>
        <v>0</v>
      </c>
      <c r="F441" s="30"/>
      <c r="G441" s="48">
        <f>SUMPRODUCT(G437:H437,G437:H437,G439:H439)-G440*G440</f>
        <v>0</v>
      </c>
      <c r="H441" s="29"/>
      <c r="I441" s="25">
        <f>SUMPRODUCT(I437:J437,I437:J437,I439:J439)-I440*I440</f>
        <v>0</v>
      </c>
      <c r="J441" s="30"/>
      <c r="K441" s="48">
        <f>SUMPRODUCT(K437:L437,K437:L437,K439:L439)-K440*K440</f>
        <v>0</v>
      </c>
      <c r="L441" s="29"/>
      <c r="M441" s="31">
        <f>SUMPRODUCT(M437:N437,M437:N437,M439:N439)-M440*M440</f>
        <v>0</v>
      </c>
      <c r="N441" s="62" t="s">
        <v>78</v>
      </c>
      <c r="O441" s="204">
        <f>(12/11)*SUMPRODUCT(C435:N435,C435:N435)/12-O440*O440</f>
        <v>0</v>
      </c>
      <c r="Q441" s="197" t="str">
        <f>Q$9</f>
        <v>распределения для а), б)</v>
      </c>
    </row>
    <row r="442" spans="1:17" ht="19.5" thickTop="1" thickBot="1">
      <c r="A442" s="205" t="s">
        <v>80</v>
      </c>
      <c r="B442" s="28">
        <f>(2/1)*B441</f>
        <v>0</v>
      </c>
      <c r="C442" s="56"/>
      <c r="D442" s="56"/>
      <c r="E442" s="56"/>
      <c r="F442" s="95" t="s">
        <v>74</v>
      </c>
      <c r="G442" s="58">
        <f>O441-B441</f>
        <v>0</v>
      </c>
      <c r="H442" s="56"/>
      <c r="I442" s="56"/>
      <c r="J442" s="56"/>
      <c r="K442" s="56"/>
      <c r="L442" s="95" t="s">
        <v>81</v>
      </c>
      <c r="M442" s="58">
        <f>O441-B442</f>
        <v>0</v>
      </c>
      <c r="N442" s="96"/>
      <c r="O442" s="200"/>
      <c r="Q442" s="197" t="str">
        <f>Q$10</f>
        <v>Сравнить с теоретическими.</v>
      </c>
    </row>
    <row r="443" spans="1:17" ht="19.5" thickTop="1" thickBot="1">
      <c r="A443" s="198" t="s">
        <v>68</v>
      </c>
      <c r="B443" s="107"/>
      <c r="C443" s="132">
        <v>1</v>
      </c>
      <c r="D443" s="132"/>
      <c r="E443" s="133">
        <v>2</v>
      </c>
      <c r="F443" s="134"/>
      <c r="G443" s="133">
        <v>3</v>
      </c>
      <c r="H443" s="134"/>
      <c r="I443" s="107"/>
      <c r="J443" s="122" t="s">
        <v>84</v>
      </c>
      <c r="K443" s="206"/>
      <c r="L443" s="107">
        <v>0</v>
      </c>
      <c r="M443" s="63">
        <v>1</v>
      </c>
      <c r="N443" s="104"/>
      <c r="O443" s="200"/>
      <c r="Q443" s="197" t="str">
        <f>Q$11</f>
        <v>Сравнить M[X] и D[X] с выборочными</v>
      </c>
    </row>
    <row r="444" spans="1:17" ht="18.75" thickBot="1">
      <c r="A444" s="201" t="s">
        <v>63</v>
      </c>
      <c r="B444" s="40"/>
      <c r="C444" s="45">
        <v>0</v>
      </c>
      <c r="D444" s="46">
        <v>1</v>
      </c>
      <c r="E444" s="42">
        <v>0</v>
      </c>
      <c r="F444" s="40">
        <v>1</v>
      </c>
      <c r="G444" s="45">
        <v>0</v>
      </c>
      <c r="H444" s="46">
        <v>1</v>
      </c>
      <c r="I444" s="42"/>
      <c r="J444" s="116" t="s">
        <v>85</v>
      </c>
      <c r="K444" s="207"/>
      <c r="L444" s="152">
        <f>IF(O435&lt;1,0,12-SUM(C435:N435))</f>
        <v>0</v>
      </c>
      <c r="M444" s="42">
        <f>IF(O435&lt;1,0,SUM(C435:N435))</f>
        <v>0</v>
      </c>
      <c r="N444" s="36"/>
      <c r="O444" s="200"/>
      <c r="Q444" s="197" t="str">
        <f>Q$12</f>
        <v>для  а), б)</v>
      </c>
    </row>
    <row r="445" spans="1:17" ht="19.5" thickTop="1" thickBot="1">
      <c r="A445" s="202" t="s">
        <v>64</v>
      </c>
      <c r="B445" s="30"/>
      <c r="C445" s="48">
        <f>4-SUM(C435:F435)</f>
        <v>4</v>
      </c>
      <c r="D445" s="29">
        <f>SUM(C435:F435)</f>
        <v>0</v>
      </c>
      <c r="E445" s="48">
        <f>4-SUM(G435:J435)</f>
        <v>4</v>
      </c>
      <c r="F445" s="29">
        <f>SUM(G435:J435)</f>
        <v>0</v>
      </c>
      <c r="G445" s="48">
        <f>4-SUM(K435:N435)</f>
        <v>4</v>
      </c>
      <c r="H445" s="29">
        <f>SUM(K435:N435)</f>
        <v>0</v>
      </c>
      <c r="I445" s="25"/>
      <c r="J445" s="118" t="s">
        <v>112</v>
      </c>
      <c r="K445" s="208"/>
      <c r="L445" s="153">
        <f>IF(O435&lt;1,0,L444/12)</f>
        <v>0</v>
      </c>
      <c r="M445" s="151">
        <f>IF(O435&lt;1,0,M444/12)</f>
        <v>0</v>
      </c>
      <c r="N445" s="22"/>
      <c r="O445" s="200"/>
      <c r="Q445" s="197" t="str">
        <f>Q$13</f>
        <v>Разбивается на</v>
      </c>
    </row>
    <row r="446" spans="1:17" ht="19.5" thickTop="1" thickBot="1">
      <c r="A446" s="202" t="s">
        <v>65</v>
      </c>
      <c r="B446" s="30"/>
      <c r="C446" s="48">
        <f t="shared" ref="C446:H446" si="47">C445/4</f>
        <v>1</v>
      </c>
      <c r="D446" s="29">
        <f t="shared" si="47"/>
        <v>0</v>
      </c>
      <c r="E446" s="25">
        <f t="shared" si="47"/>
        <v>1</v>
      </c>
      <c r="F446" s="30">
        <f t="shared" si="47"/>
        <v>0</v>
      </c>
      <c r="G446" s="48">
        <f t="shared" si="47"/>
        <v>1</v>
      </c>
      <c r="H446" s="29">
        <f t="shared" si="47"/>
        <v>0</v>
      </c>
      <c r="I446" s="25"/>
      <c r="J446" s="21"/>
      <c r="K446" s="21"/>
      <c r="L446" s="21"/>
      <c r="M446" s="22"/>
      <c r="N446" s="27"/>
      <c r="O446" s="200"/>
      <c r="Q446" s="197" t="str">
        <f>Q$14</f>
        <v>а) 6 серий по 2 броска;</v>
      </c>
    </row>
    <row r="447" spans="1:17" ht="18.75" thickTop="1">
      <c r="A447" s="202" t="s">
        <v>93</v>
      </c>
      <c r="B447" s="30">
        <f>(C447+E447+G447)/3</f>
        <v>0</v>
      </c>
      <c r="C447" s="48">
        <f>C444*C446+D444*D446</f>
        <v>0</v>
      </c>
      <c r="D447" s="29"/>
      <c r="E447" s="25">
        <f>E444*E446+F444*F446</f>
        <v>0</v>
      </c>
      <c r="F447" s="30"/>
      <c r="G447" s="48">
        <f>G444*G446+H444*H446</f>
        <v>0</v>
      </c>
      <c r="H447" s="29"/>
      <c r="I447" s="25"/>
      <c r="J447" s="21"/>
      <c r="K447" s="21"/>
      <c r="L447" s="21"/>
      <c r="M447" s="30"/>
      <c r="N447" s="61" t="s">
        <v>77</v>
      </c>
      <c r="O447" s="203">
        <f>SUM(C435:N435)/12</f>
        <v>0</v>
      </c>
      <c r="Q447" s="197" t="str">
        <f>Q$15</f>
        <v>б) 3 серии по 4 броска;</v>
      </c>
    </row>
    <row r="448" spans="1:17" ht="18.75" thickBot="1">
      <c r="A448" s="202" t="s">
        <v>94</v>
      </c>
      <c r="B448" s="30">
        <f>(C448+E448+G448)/3</f>
        <v>0</v>
      </c>
      <c r="C448" s="48">
        <f>SUMPRODUCT(C444:D444,C444:D444,C446:D446)-C447*C447</f>
        <v>0</v>
      </c>
      <c r="D448" s="29"/>
      <c r="E448" s="25">
        <f>SUMPRODUCT(E444:F444,E444:F444,E446:F446)-E447*E447</f>
        <v>0</v>
      </c>
      <c r="F448" s="30"/>
      <c r="G448" s="48">
        <f>SUMPRODUCT(G444:H444,G444:H444,G446:H446)-G447*G447</f>
        <v>0</v>
      </c>
      <c r="H448" s="29"/>
      <c r="I448" s="25"/>
      <c r="J448" s="21"/>
      <c r="K448" s="21"/>
      <c r="L448" s="21"/>
      <c r="M448" s="30"/>
      <c r="N448" s="62" t="s">
        <v>78</v>
      </c>
      <c r="O448" s="204">
        <f>(12/11)*SUMPRODUCT(C435:N435,C435:N435)/12-O440*O440</f>
        <v>0</v>
      </c>
      <c r="Q448" s="197">
        <f>Q$16</f>
        <v>0</v>
      </c>
    </row>
    <row r="449" spans="1:17" ht="18.75" thickTop="1">
      <c r="A449" s="202" t="s">
        <v>83</v>
      </c>
      <c r="B449" s="53">
        <f>(4/3)*B448</f>
        <v>0</v>
      </c>
      <c r="C449" s="53"/>
      <c r="D449" s="53"/>
      <c r="E449" s="53"/>
      <c r="F449" s="84" t="s">
        <v>79</v>
      </c>
      <c r="G449" s="55">
        <f>O448-B448</f>
        <v>0</v>
      </c>
      <c r="H449" s="53"/>
      <c r="I449" s="53"/>
      <c r="J449" s="53"/>
      <c r="K449" s="53"/>
      <c r="L449" s="84" t="s">
        <v>82</v>
      </c>
      <c r="M449" s="55">
        <f>O448-B449</f>
        <v>0</v>
      </c>
      <c r="N449" s="83"/>
      <c r="O449" s="200"/>
      <c r="Q449" s="209" t="str">
        <f>Q$17</f>
        <v>См. Образец</v>
      </c>
    </row>
    <row r="451" spans="1:17" ht="18.75">
      <c r="A451" s="187">
        <f>'Название и список группы'!A26</f>
        <v>25</v>
      </c>
      <c r="B451" s="187"/>
      <c r="C451" s="188">
        <f>'Название и список группы'!B26</f>
        <v>0</v>
      </c>
      <c r="D451" s="188"/>
      <c r="E451" s="188"/>
      <c r="F451" s="188"/>
      <c r="G451" s="188"/>
      <c r="H451" s="188"/>
      <c r="I451" s="188"/>
      <c r="J451" s="188"/>
      <c r="K451" s="188"/>
      <c r="L451" s="188"/>
      <c r="M451" s="188"/>
      <c r="N451" s="188"/>
      <c r="O451" s="188"/>
    </row>
    <row r="452" spans="1:17" ht="18.75" thickBot="1">
      <c r="A452" s="189" t="s">
        <v>50</v>
      </c>
      <c r="B452" s="190"/>
      <c r="C452" s="191">
        <v>1</v>
      </c>
      <c r="D452" s="165">
        <v>2</v>
      </c>
      <c r="E452" s="165">
        <v>3</v>
      </c>
      <c r="F452" s="165">
        <v>4</v>
      </c>
      <c r="G452" s="165">
        <v>5</v>
      </c>
      <c r="H452" s="165">
        <v>6</v>
      </c>
      <c r="I452" s="165">
        <v>7</v>
      </c>
      <c r="J452" s="165">
        <v>8</v>
      </c>
      <c r="K452" s="165">
        <v>9</v>
      </c>
      <c r="L452" s="165">
        <v>10</v>
      </c>
      <c r="M452" s="165">
        <v>11</v>
      </c>
      <c r="N452" s="165">
        <v>12</v>
      </c>
      <c r="O452" s="166" t="s">
        <v>1</v>
      </c>
      <c r="Q452" s="167" t="str">
        <f>Q$2</f>
        <v>Выполняется 12 бросков монеты</v>
      </c>
    </row>
    <row r="453" spans="1:17" ht="19.5" thickTop="1" thickBot="1">
      <c r="A453" s="192" t="s">
        <v>53</v>
      </c>
      <c r="B453" s="193"/>
      <c r="C453" s="194">
        <f>РезультатЭксперимента!C453</f>
        <v>0</v>
      </c>
      <c r="D453" s="194">
        <f>РезультатЭксперимента!D453</f>
        <v>0</v>
      </c>
      <c r="E453" s="194">
        <f>РезультатЭксперимента!E453</f>
        <v>0</v>
      </c>
      <c r="F453" s="194">
        <f>РезультатЭксперимента!F453</f>
        <v>0</v>
      </c>
      <c r="G453" s="194">
        <f>РезультатЭксперимента!G453</f>
        <v>0</v>
      </c>
      <c r="H453" s="194">
        <f>РезультатЭксперимента!H453</f>
        <v>0</v>
      </c>
      <c r="I453" s="194">
        <f>РезультатЭксперимента!I453</f>
        <v>0</v>
      </c>
      <c r="J453" s="194">
        <f>РезультатЭксперимента!J453</f>
        <v>0</v>
      </c>
      <c r="K453" s="194">
        <f>РезультатЭксперимента!K453</f>
        <v>0</v>
      </c>
      <c r="L453" s="194">
        <f>РезультатЭксперимента!L453</f>
        <v>0</v>
      </c>
      <c r="M453" s="194">
        <f>РезультатЭксперимента!M453</f>
        <v>0</v>
      </c>
      <c r="N453" s="195">
        <f>РезультатЭксперимента!N453</f>
        <v>0</v>
      </c>
      <c r="O453" s="196">
        <f>IF(SUM(C453:N453)&gt;0,1,10^(-5))</f>
        <v>1.0000000000000001E-5</v>
      </c>
      <c r="Q453" s="197" t="str">
        <f>Q$3</f>
        <v>Если выпадает орел, начисляется 1 балл,</v>
      </c>
    </row>
    <row r="454" spans="1:17" ht="19.5" thickTop="1" thickBot="1">
      <c r="A454" s="198" t="s">
        <v>67</v>
      </c>
      <c r="B454" s="199"/>
      <c r="C454" s="140">
        <v>1</v>
      </c>
      <c r="D454" s="140"/>
      <c r="E454" s="141">
        <v>2</v>
      </c>
      <c r="F454" s="142"/>
      <c r="G454" s="141">
        <v>3</v>
      </c>
      <c r="H454" s="142"/>
      <c r="I454" s="141">
        <v>4</v>
      </c>
      <c r="J454" s="142"/>
      <c r="K454" s="141">
        <v>5</v>
      </c>
      <c r="L454" s="142"/>
      <c r="M454" s="141">
        <v>6</v>
      </c>
      <c r="N454" s="142"/>
      <c r="O454" s="200"/>
      <c r="Q454" s="197" t="str">
        <f>Q$4</f>
        <v>если "решка", начисляется 0 баллов</v>
      </c>
    </row>
    <row r="455" spans="1:17">
      <c r="A455" s="201" t="s">
        <v>55</v>
      </c>
      <c r="B455" s="40"/>
      <c r="C455" s="45">
        <v>0</v>
      </c>
      <c r="D455" s="46">
        <v>1</v>
      </c>
      <c r="E455" s="42">
        <v>0</v>
      </c>
      <c r="F455" s="40">
        <v>1</v>
      </c>
      <c r="G455" s="45">
        <v>0</v>
      </c>
      <c r="H455" s="46">
        <v>1</v>
      </c>
      <c r="I455" s="42">
        <v>0</v>
      </c>
      <c r="J455" s="40">
        <v>1</v>
      </c>
      <c r="K455" s="45">
        <v>0</v>
      </c>
      <c r="L455" s="46">
        <v>1</v>
      </c>
      <c r="M455" s="42">
        <v>0</v>
      </c>
      <c r="N455" s="24">
        <v>1</v>
      </c>
      <c r="O455" s="200"/>
      <c r="Q455" s="197" t="str">
        <f>Q$5</f>
        <v>Разбивается на</v>
      </c>
    </row>
    <row r="456" spans="1:17">
      <c r="A456" s="202" t="s">
        <v>54</v>
      </c>
      <c r="B456" s="30"/>
      <c r="C456" s="48">
        <f>IF(C453=0,IF(D453=0,2,1),IF(D453=0,1,0))</f>
        <v>2</v>
      </c>
      <c r="D456" s="29">
        <f>IF(C453=0,IF(D453=0,0,1),IF(D453=0,1,2))</f>
        <v>0</v>
      </c>
      <c r="E456" s="48">
        <f>IF(E453=0,IF(F453=0,2,1),IF(F453=0,1,0))</f>
        <v>2</v>
      </c>
      <c r="F456" s="29">
        <f>IF(E453=0,IF(F453=0,0,1),IF(F453=0,1,2))</f>
        <v>0</v>
      </c>
      <c r="G456" s="48">
        <f>IF(G453=0,IF(H453=0,2,1),IF(H453=0,1,0))</f>
        <v>2</v>
      </c>
      <c r="H456" s="29">
        <f>IF(G453=0,IF(H453=0,0,1),IF(H453=0,1,2))</f>
        <v>0</v>
      </c>
      <c r="I456" s="48">
        <f>IF(I453=0,IF(J453=0,2,1),IF(J453=0,1,0))</f>
        <v>2</v>
      </c>
      <c r="J456" s="29">
        <f>IF(I453=0,IF(J453=0,0,1),IF(J453=0,1,2))</f>
        <v>0</v>
      </c>
      <c r="K456" s="48">
        <f>IF(K453=0,IF(L453=0,2,1),IF(L453=0,1,0))</f>
        <v>2</v>
      </c>
      <c r="L456" s="29">
        <f>IF(K453=0,IF(L453=0,0,1),IF(L453=0,1,2))</f>
        <v>0</v>
      </c>
      <c r="M456" s="48">
        <f>IF(M453=0,IF(N453=0,2,1),IF(N453=0,1,0))</f>
        <v>2</v>
      </c>
      <c r="N456" s="29">
        <f>IF(M453=0,IF(N453=0,0,1),IF(N453=0,1,2))</f>
        <v>0</v>
      </c>
      <c r="O456" s="200"/>
      <c r="Q456" s="197" t="str">
        <f>Q$6</f>
        <v>а) 6 выборок по 2 броска в выборке;</v>
      </c>
    </row>
    <row r="457" spans="1:17" ht="18.75" thickBot="1">
      <c r="A457" s="202" t="s">
        <v>62</v>
      </c>
      <c r="B457" s="30"/>
      <c r="C457" s="48">
        <f>C456/2</f>
        <v>1</v>
      </c>
      <c r="D457" s="29">
        <f t="shared" ref="D457:N457" si="48">D456/2</f>
        <v>0</v>
      </c>
      <c r="E457" s="25">
        <f t="shared" si="48"/>
        <v>1</v>
      </c>
      <c r="F457" s="30">
        <f t="shared" si="48"/>
        <v>0</v>
      </c>
      <c r="G457" s="48">
        <f t="shared" si="48"/>
        <v>1</v>
      </c>
      <c r="H457" s="29">
        <f t="shared" si="48"/>
        <v>0</v>
      </c>
      <c r="I457" s="25">
        <f t="shared" si="48"/>
        <v>1</v>
      </c>
      <c r="J457" s="30">
        <f t="shared" si="48"/>
        <v>0</v>
      </c>
      <c r="K457" s="48">
        <f t="shared" si="48"/>
        <v>1</v>
      </c>
      <c r="L457" s="29">
        <f t="shared" si="48"/>
        <v>0</v>
      </c>
      <c r="M457" s="25">
        <f t="shared" si="48"/>
        <v>1</v>
      </c>
      <c r="N457" s="28">
        <f t="shared" si="48"/>
        <v>0</v>
      </c>
      <c r="O457" s="200"/>
      <c r="Q457" s="197" t="str">
        <f>Q$7</f>
        <v>б) 3 выборки по 4 броска в выборке.</v>
      </c>
    </row>
    <row r="458" spans="1:17" ht="18.75" thickTop="1">
      <c r="A458" s="202" t="s">
        <v>75</v>
      </c>
      <c r="B458" s="30">
        <f>(C458+E458+G458+I458+K458+M458)/6</f>
        <v>0</v>
      </c>
      <c r="C458" s="48">
        <f>C455*C457+D455*D457</f>
        <v>0</v>
      </c>
      <c r="D458" s="29"/>
      <c r="E458" s="25">
        <f>E455*E457+F455*F457</f>
        <v>0</v>
      </c>
      <c r="F458" s="30"/>
      <c r="G458" s="48">
        <f>G455*G457+H455*H457</f>
        <v>0</v>
      </c>
      <c r="H458" s="29"/>
      <c r="I458" s="25">
        <f>I455*I457+J455*J457</f>
        <v>0</v>
      </c>
      <c r="J458" s="30"/>
      <c r="K458" s="48">
        <f>K455*K457+L455*L457</f>
        <v>0</v>
      </c>
      <c r="L458" s="29"/>
      <c r="M458" s="31">
        <f>M455*M457+N455*N457</f>
        <v>0</v>
      </c>
      <c r="N458" s="61" t="s">
        <v>77</v>
      </c>
      <c r="O458" s="203">
        <f>SUM(C453:N453)/12</f>
        <v>0</v>
      </c>
      <c r="Q458" s="197" t="str">
        <f>Q$8</f>
        <v>Составить эмпирические законы</v>
      </c>
    </row>
    <row r="459" spans="1:17" ht="18.75" thickBot="1">
      <c r="A459" s="202" t="s">
        <v>76</v>
      </c>
      <c r="B459" s="30">
        <f>(C459+E459+G459+I459+K459+M459)/6</f>
        <v>0</v>
      </c>
      <c r="C459" s="48">
        <f>SUMPRODUCT(C455:D455,C455:D455,C457:D457)-C458*C458</f>
        <v>0</v>
      </c>
      <c r="D459" s="29"/>
      <c r="E459" s="25">
        <f>SUMPRODUCT(E455:F455,E455:F455,E457:F457)-E458*E458</f>
        <v>0</v>
      </c>
      <c r="F459" s="30"/>
      <c r="G459" s="48">
        <f>SUMPRODUCT(G455:H455,G455:H455,G457:H457)-G458*G458</f>
        <v>0</v>
      </c>
      <c r="H459" s="29"/>
      <c r="I459" s="25">
        <f>SUMPRODUCT(I455:J455,I455:J455,I457:J457)-I458*I458</f>
        <v>0</v>
      </c>
      <c r="J459" s="30"/>
      <c r="K459" s="48">
        <f>SUMPRODUCT(K455:L455,K455:L455,K457:L457)-K458*K458</f>
        <v>0</v>
      </c>
      <c r="L459" s="29"/>
      <c r="M459" s="31">
        <f>SUMPRODUCT(M455:N455,M455:N455,M457:N457)-M458*M458</f>
        <v>0</v>
      </c>
      <c r="N459" s="62" t="s">
        <v>78</v>
      </c>
      <c r="O459" s="204">
        <f>(12/11)*SUMPRODUCT(C453:N453,C453:N453)/12-O458*O458</f>
        <v>0</v>
      </c>
      <c r="Q459" s="197" t="str">
        <f>Q$9</f>
        <v>распределения для а), б)</v>
      </c>
    </row>
    <row r="460" spans="1:17" ht="19.5" thickTop="1" thickBot="1">
      <c r="A460" s="205" t="s">
        <v>80</v>
      </c>
      <c r="B460" s="28">
        <f>(2/1)*B459</f>
        <v>0</v>
      </c>
      <c r="C460" s="56"/>
      <c r="D460" s="56"/>
      <c r="E460" s="56"/>
      <c r="F460" s="95" t="s">
        <v>74</v>
      </c>
      <c r="G460" s="58">
        <f>O459-B459</f>
        <v>0</v>
      </c>
      <c r="H460" s="56"/>
      <c r="I460" s="56"/>
      <c r="J460" s="56"/>
      <c r="K460" s="56"/>
      <c r="L460" s="95" t="s">
        <v>81</v>
      </c>
      <c r="M460" s="58">
        <f>O459-B460</f>
        <v>0</v>
      </c>
      <c r="N460" s="96"/>
      <c r="O460" s="200"/>
      <c r="Q460" s="197" t="str">
        <f>Q$10</f>
        <v>Сравнить с теоретическими.</v>
      </c>
    </row>
    <row r="461" spans="1:17" ht="19.5" thickTop="1" thickBot="1">
      <c r="A461" s="198" t="s">
        <v>68</v>
      </c>
      <c r="B461" s="107"/>
      <c r="C461" s="132">
        <v>1</v>
      </c>
      <c r="D461" s="132"/>
      <c r="E461" s="133">
        <v>2</v>
      </c>
      <c r="F461" s="134"/>
      <c r="G461" s="133">
        <v>3</v>
      </c>
      <c r="H461" s="134"/>
      <c r="I461" s="107"/>
      <c r="J461" s="122" t="s">
        <v>84</v>
      </c>
      <c r="K461" s="206"/>
      <c r="L461" s="107">
        <v>0</v>
      </c>
      <c r="M461" s="63">
        <v>1</v>
      </c>
      <c r="N461" s="104"/>
      <c r="O461" s="200"/>
      <c r="Q461" s="197" t="str">
        <f>Q$11</f>
        <v>Сравнить M[X] и D[X] с выборочными</v>
      </c>
    </row>
    <row r="462" spans="1:17" ht="18.75" thickBot="1">
      <c r="A462" s="201" t="s">
        <v>63</v>
      </c>
      <c r="B462" s="40"/>
      <c r="C462" s="45">
        <v>0</v>
      </c>
      <c r="D462" s="46">
        <v>1</v>
      </c>
      <c r="E462" s="42">
        <v>0</v>
      </c>
      <c r="F462" s="40">
        <v>1</v>
      </c>
      <c r="G462" s="45">
        <v>0</v>
      </c>
      <c r="H462" s="46">
        <v>1</v>
      </c>
      <c r="I462" s="42"/>
      <c r="J462" s="116" t="s">
        <v>85</v>
      </c>
      <c r="K462" s="207"/>
      <c r="L462" s="152">
        <f>IF(O453&lt;1,0,12-SUM(C453:N453))</f>
        <v>0</v>
      </c>
      <c r="M462" s="42">
        <f>IF(O453&lt;1,0,SUM(C453:N453))</f>
        <v>0</v>
      </c>
      <c r="N462" s="36"/>
      <c r="O462" s="200"/>
      <c r="Q462" s="197" t="str">
        <f>Q$12</f>
        <v>для  а), б)</v>
      </c>
    </row>
    <row r="463" spans="1:17" ht="19.5" thickTop="1" thickBot="1">
      <c r="A463" s="202" t="s">
        <v>64</v>
      </c>
      <c r="B463" s="30"/>
      <c r="C463" s="48">
        <f>4-SUM(C453:F453)</f>
        <v>4</v>
      </c>
      <c r="D463" s="29">
        <f>SUM(C453:F453)</f>
        <v>0</v>
      </c>
      <c r="E463" s="48">
        <f>4-SUM(G453:J453)</f>
        <v>4</v>
      </c>
      <c r="F463" s="29">
        <f>SUM(G453:J453)</f>
        <v>0</v>
      </c>
      <c r="G463" s="48">
        <f>4-SUM(K453:N453)</f>
        <v>4</v>
      </c>
      <c r="H463" s="29">
        <f>SUM(K453:N453)</f>
        <v>0</v>
      </c>
      <c r="I463" s="25"/>
      <c r="J463" s="118" t="s">
        <v>112</v>
      </c>
      <c r="K463" s="208"/>
      <c r="L463" s="153">
        <f>IF(O453&lt;1,0,L462/12)</f>
        <v>0</v>
      </c>
      <c r="M463" s="151">
        <f>IF(O453&lt;1,0,M462/12)</f>
        <v>0</v>
      </c>
      <c r="N463" s="22"/>
      <c r="O463" s="200"/>
      <c r="Q463" s="197" t="str">
        <f>Q$13</f>
        <v>Разбивается на</v>
      </c>
    </row>
    <row r="464" spans="1:17" ht="19.5" thickTop="1" thickBot="1">
      <c r="A464" s="202" t="s">
        <v>65</v>
      </c>
      <c r="B464" s="30"/>
      <c r="C464" s="48">
        <f t="shared" ref="C464:H464" si="49">C463/4</f>
        <v>1</v>
      </c>
      <c r="D464" s="29">
        <f t="shared" si="49"/>
        <v>0</v>
      </c>
      <c r="E464" s="25">
        <f t="shared" si="49"/>
        <v>1</v>
      </c>
      <c r="F464" s="30">
        <f t="shared" si="49"/>
        <v>0</v>
      </c>
      <c r="G464" s="48">
        <f t="shared" si="49"/>
        <v>1</v>
      </c>
      <c r="H464" s="29">
        <f t="shared" si="49"/>
        <v>0</v>
      </c>
      <c r="I464" s="25"/>
      <c r="J464" s="21"/>
      <c r="K464" s="21"/>
      <c r="L464" s="21"/>
      <c r="M464" s="22"/>
      <c r="N464" s="27"/>
      <c r="O464" s="200"/>
      <c r="Q464" s="197" t="str">
        <f>Q$14</f>
        <v>а) 6 серий по 2 броска;</v>
      </c>
    </row>
    <row r="465" spans="1:17" ht="18.75" thickTop="1">
      <c r="A465" s="202" t="s">
        <v>93</v>
      </c>
      <c r="B465" s="30">
        <f>(C465+E465+G465)/3</f>
        <v>0</v>
      </c>
      <c r="C465" s="48">
        <f>C462*C464+D462*D464</f>
        <v>0</v>
      </c>
      <c r="D465" s="29"/>
      <c r="E465" s="25">
        <f>E462*E464+F462*F464</f>
        <v>0</v>
      </c>
      <c r="F465" s="30"/>
      <c r="G465" s="48">
        <f>G462*G464+H462*H464</f>
        <v>0</v>
      </c>
      <c r="H465" s="29"/>
      <c r="I465" s="25"/>
      <c r="J465" s="21"/>
      <c r="K465" s="21"/>
      <c r="L465" s="21"/>
      <c r="M465" s="30"/>
      <c r="N465" s="61" t="s">
        <v>77</v>
      </c>
      <c r="O465" s="203">
        <f>SUM(C453:N453)/12</f>
        <v>0</v>
      </c>
      <c r="Q465" s="197" t="str">
        <f>Q$15</f>
        <v>б) 3 серии по 4 броска;</v>
      </c>
    </row>
    <row r="466" spans="1:17" ht="18.75" thickBot="1">
      <c r="A466" s="202" t="s">
        <v>94</v>
      </c>
      <c r="B466" s="30">
        <f>(C466+E466+G466)/3</f>
        <v>0</v>
      </c>
      <c r="C466" s="48">
        <f>SUMPRODUCT(C462:D462,C462:D462,C464:D464)-C465*C465</f>
        <v>0</v>
      </c>
      <c r="D466" s="29"/>
      <c r="E466" s="25">
        <f>SUMPRODUCT(E462:F462,E462:F462,E464:F464)-E465*E465</f>
        <v>0</v>
      </c>
      <c r="F466" s="30"/>
      <c r="G466" s="48">
        <f>SUMPRODUCT(G462:H462,G462:H462,G464:H464)-G465*G465</f>
        <v>0</v>
      </c>
      <c r="H466" s="29"/>
      <c r="I466" s="25"/>
      <c r="J466" s="21"/>
      <c r="K466" s="21"/>
      <c r="L466" s="21"/>
      <c r="M466" s="30"/>
      <c r="N466" s="62" t="s">
        <v>78</v>
      </c>
      <c r="O466" s="204">
        <f>(12/11)*SUMPRODUCT(C453:N453,C453:N453)/12-O458*O458</f>
        <v>0</v>
      </c>
      <c r="Q466" s="197">
        <f>Q$16</f>
        <v>0</v>
      </c>
    </row>
    <row r="467" spans="1:17" ht="18.75" thickTop="1">
      <c r="A467" s="202" t="s">
        <v>83</v>
      </c>
      <c r="B467" s="53">
        <f>(4/3)*B466</f>
        <v>0</v>
      </c>
      <c r="C467" s="53"/>
      <c r="D467" s="53"/>
      <c r="E467" s="53"/>
      <c r="F467" s="84" t="s">
        <v>79</v>
      </c>
      <c r="G467" s="55">
        <f>O466-B466</f>
        <v>0</v>
      </c>
      <c r="H467" s="53"/>
      <c r="I467" s="53"/>
      <c r="J467" s="53"/>
      <c r="K467" s="53"/>
      <c r="L467" s="84" t="s">
        <v>82</v>
      </c>
      <c r="M467" s="55">
        <f>O466-B467</f>
        <v>0</v>
      </c>
      <c r="N467" s="83"/>
      <c r="O467" s="200"/>
      <c r="Q467" s="209" t="str">
        <f>Q$17</f>
        <v>См. Образец</v>
      </c>
    </row>
    <row r="469" spans="1:17" ht="18.75">
      <c r="A469" s="187">
        <f>'Название и список группы'!A27</f>
        <v>26</v>
      </c>
      <c r="B469" s="187"/>
      <c r="C469" s="188">
        <f>'Название и список группы'!B27</f>
        <v>0</v>
      </c>
      <c r="D469" s="188"/>
      <c r="E469" s="188"/>
      <c r="F469" s="188"/>
      <c r="G469" s="188"/>
      <c r="H469" s="188"/>
      <c r="I469" s="188"/>
      <c r="J469" s="188"/>
      <c r="K469" s="188"/>
      <c r="L469" s="188"/>
      <c r="M469" s="188"/>
      <c r="N469" s="188"/>
      <c r="O469" s="188"/>
    </row>
    <row r="470" spans="1:17" ht="18.75" thickBot="1">
      <c r="A470" s="189" t="s">
        <v>50</v>
      </c>
      <c r="B470" s="190"/>
      <c r="C470" s="191">
        <v>1</v>
      </c>
      <c r="D470" s="165">
        <v>2</v>
      </c>
      <c r="E470" s="165">
        <v>3</v>
      </c>
      <c r="F470" s="165">
        <v>4</v>
      </c>
      <c r="G470" s="165">
        <v>5</v>
      </c>
      <c r="H470" s="165">
        <v>6</v>
      </c>
      <c r="I470" s="165">
        <v>7</v>
      </c>
      <c r="J470" s="165">
        <v>8</v>
      </c>
      <c r="K470" s="165">
        <v>9</v>
      </c>
      <c r="L470" s="165">
        <v>10</v>
      </c>
      <c r="M470" s="165">
        <v>11</v>
      </c>
      <c r="N470" s="165">
        <v>12</v>
      </c>
      <c r="O470" s="166" t="s">
        <v>1</v>
      </c>
      <c r="Q470" s="167" t="str">
        <f>Q$2</f>
        <v>Выполняется 12 бросков монеты</v>
      </c>
    </row>
    <row r="471" spans="1:17" ht="19.5" thickTop="1" thickBot="1">
      <c r="A471" s="192" t="s">
        <v>53</v>
      </c>
      <c r="B471" s="193"/>
      <c r="C471" s="194">
        <f>РезультатЭксперимента!C471</f>
        <v>0</v>
      </c>
      <c r="D471" s="194">
        <f>РезультатЭксперимента!D471</f>
        <v>0</v>
      </c>
      <c r="E471" s="194">
        <f>РезультатЭксперимента!E471</f>
        <v>0</v>
      </c>
      <c r="F471" s="194">
        <f>РезультатЭксперимента!F471</f>
        <v>0</v>
      </c>
      <c r="G471" s="194">
        <f>РезультатЭксперимента!G471</f>
        <v>0</v>
      </c>
      <c r="H471" s="194">
        <f>РезультатЭксперимента!H471</f>
        <v>0</v>
      </c>
      <c r="I471" s="194">
        <f>РезультатЭксперимента!I471</f>
        <v>0</v>
      </c>
      <c r="J471" s="194">
        <f>РезультатЭксперимента!J471</f>
        <v>0</v>
      </c>
      <c r="K471" s="194">
        <f>РезультатЭксперимента!K471</f>
        <v>0</v>
      </c>
      <c r="L471" s="194">
        <f>РезультатЭксперимента!L471</f>
        <v>0</v>
      </c>
      <c r="M471" s="194">
        <f>РезультатЭксперимента!M471</f>
        <v>0</v>
      </c>
      <c r="N471" s="195">
        <f>РезультатЭксперимента!N471</f>
        <v>0</v>
      </c>
      <c r="O471" s="196">
        <f>IF(SUM(C471:N471)&gt;0,1,10^(-5))</f>
        <v>1.0000000000000001E-5</v>
      </c>
      <c r="Q471" s="197" t="str">
        <f>Q$3</f>
        <v>Если выпадает орел, начисляется 1 балл,</v>
      </c>
    </row>
    <row r="472" spans="1:17" ht="19.5" thickTop="1" thickBot="1">
      <c r="A472" s="198" t="s">
        <v>67</v>
      </c>
      <c r="B472" s="199"/>
      <c r="C472" s="140">
        <v>1</v>
      </c>
      <c r="D472" s="140"/>
      <c r="E472" s="141">
        <v>2</v>
      </c>
      <c r="F472" s="142"/>
      <c r="G472" s="141">
        <v>3</v>
      </c>
      <c r="H472" s="142"/>
      <c r="I472" s="141">
        <v>4</v>
      </c>
      <c r="J472" s="142"/>
      <c r="K472" s="141">
        <v>5</v>
      </c>
      <c r="L472" s="142"/>
      <c r="M472" s="141">
        <v>6</v>
      </c>
      <c r="N472" s="142"/>
      <c r="O472" s="200"/>
      <c r="Q472" s="197" t="str">
        <f>Q$4</f>
        <v>если "решка", начисляется 0 баллов</v>
      </c>
    </row>
    <row r="473" spans="1:17">
      <c r="A473" s="201" t="s">
        <v>55</v>
      </c>
      <c r="B473" s="40"/>
      <c r="C473" s="45">
        <v>0</v>
      </c>
      <c r="D473" s="46">
        <v>1</v>
      </c>
      <c r="E473" s="42">
        <v>0</v>
      </c>
      <c r="F473" s="40">
        <v>1</v>
      </c>
      <c r="G473" s="45">
        <v>0</v>
      </c>
      <c r="H473" s="46">
        <v>1</v>
      </c>
      <c r="I473" s="42">
        <v>0</v>
      </c>
      <c r="J473" s="40">
        <v>1</v>
      </c>
      <c r="K473" s="45">
        <v>0</v>
      </c>
      <c r="L473" s="46">
        <v>1</v>
      </c>
      <c r="M473" s="42">
        <v>0</v>
      </c>
      <c r="N473" s="24">
        <v>1</v>
      </c>
      <c r="O473" s="200"/>
      <c r="Q473" s="197" t="str">
        <f>Q$5</f>
        <v>Разбивается на</v>
      </c>
    </row>
    <row r="474" spans="1:17">
      <c r="A474" s="202" t="s">
        <v>54</v>
      </c>
      <c r="B474" s="30"/>
      <c r="C474" s="48">
        <f>IF(C471=0,IF(D471=0,2,1),IF(D471=0,1,0))</f>
        <v>2</v>
      </c>
      <c r="D474" s="29">
        <f>IF(C471=0,IF(D471=0,0,1),IF(D471=0,1,2))</f>
        <v>0</v>
      </c>
      <c r="E474" s="48">
        <f>IF(E471=0,IF(F471=0,2,1),IF(F471=0,1,0))</f>
        <v>2</v>
      </c>
      <c r="F474" s="29">
        <f>IF(E471=0,IF(F471=0,0,1),IF(F471=0,1,2))</f>
        <v>0</v>
      </c>
      <c r="G474" s="48">
        <f>IF(G471=0,IF(H471=0,2,1),IF(H471=0,1,0))</f>
        <v>2</v>
      </c>
      <c r="H474" s="29">
        <f>IF(G471=0,IF(H471=0,0,1),IF(H471=0,1,2))</f>
        <v>0</v>
      </c>
      <c r="I474" s="48">
        <f>IF(I471=0,IF(J471=0,2,1),IF(J471=0,1,0))</f>
        <v>2</v>
      </c>
      <c r="J474" s="29">
        <f>IF(I471=0,IF(J471=0,0,1),IF(J471=0,1,2))</f>
        <v>0</v>
      </c>
      <c r="K474" s="48">
        <f>IF(K471=0,IF(L471=0,2,1),IF(L471=0,1,0))</f>
        <v>2</v>
      </c>
      <c r="L474" s="29">
        <f>IF(K471=0,IF(L471=0,0,1),IF(L471=0,1,2))</f>
        <v>0</v>
      </c>
      <c r="M474" s="48">
        <f>IF(M471=0,IF(N471=0,2,1),IF(N471=0,1,0))</f>
        <v>2</v>
      </c>
      <c r="N474" s="29">
        <f>IF(M471=0,IF(N471=0,0,1),IF(N471=0,1,2))</f>
        <v>0</v>
      </c>
      <c r="O474" s="200"/>
      <c r="Q474" s="197" t="str">
        <f>Q$6</f>
        <v>а) 6 выборок по 2 броска в выборке;</v>
      </c>
    </row>
    <row r="475" spans="1:17" ht="18.75" thickBot="1">
      <c r="A475" s="202" t="s">
        <v>62</v>
      </c>
      <c r="B475" s="30"/>
      <c r="C475" s="48">
        <f>C474/2</f>
        <v>1</v>
      </c>
      <c r="D475" s="29">
        <f t="shared" ref="D475:N475" si="50">D474/2</f>
        <v>0</v>
      </c>
      <c r="E475" s="25">
        <f t="shared" si="50"/>
        <v>1</v>
      </c>
      <c r="F475" s="30">
        <f t="shared" si="50"/>
        <v>0</v>
      </c>
      <c r="G475" s="48">
        <f t="shared" si="50"/>
        <v>1</v>
      </c>
      <c r="H475" s="29">
        <f t="shared" si="50"/>
        <v>0</v>
      </c>
      <c r="I475" s="25">
        <f t="shared" si="50"/>
        <v>1</v>
      </c>
      <c r="J475" s="30">
        <f t="shared" si="50"/>
        <v>0</v>
      </c>
      <c r="K475" s="48">
        <f t="shared" si="50"/>
        <v>1</v>
      </c>
      <c r="L475" s="29">
        <f t="shared" si="50"/>
        <v>0</v>
      </c>
      <c r="M475" s="25">
        <f t="shared" si="50"/>
        <v>1</v>
      </c>
      <c r="N475" s="28">
        <f t="shared" si="50"/>
        <v>0</v>
      </c>
      <c r="O475" s="200"/>
      <c r="Q475" s="197" t="str">
        <f>Q$7</f>
        <v>б) 3 выборки по 4 броска в выборке.</v>
      </c>
    </row>
    <row r="476" spans="1:17" ht="18.75" thickTop="1">
      <c r="A476" s="202" t="s">
        <v>75</v>
      </c>
      <c r="B476" s="30">
        <f>(C476+E476+G476+I476+K476+M476)/6</f>
        <v>0</v>
      </c>
      <c r="C476" s="48">
        <f>C473*C475+D473*D475</f>
        <v>0</v>
      </c>
      <c r="D476" s="29"/>
      <c r="E476" s="25">
        <f>E473*E475+F473*F475</f>
        <v>0</v>
      </c>
      <c r="F476" s="30"/>
      <c r="G476" s="48">
        <f>G473*G475+H473*H475</f>
        <v>0</v>
      </c>
      <c r="H476" s="29"/>
      <c r="I476" s="25">
        <f>I473*I475+J473*J475</f>
        <v>0</v>
      </c>
      <c r="J476" s="30"/>
      <c r="K476" s="48">
        <f>K473*K475+L473*L475</f>
        <v>0</v>
      </c>
      <c r="L476" s="29"/>
      <c r="M476" s="31">
        <f>M473*M475+N473*N475</f>
        <v>0</v>
      </c>
      <c r="N476" s="61" t="s">
        <v>77</v>
      </c>
      <c r="O476" s="203">
        <f>SUM(C471:N471)/12</f>
        <v>0</v>
      </c>
      <c r="Q476" s="197" t="str">
        <f>Q$8</f>
        <v>Составить эмпирические законы</v>
      </c>
    </row>
    <row r="477" spans="1:17" ht="18.75" thickBot="1">
      <c r="A477" s="202" t="s">
        <v>76</v>
      </c>
      <c r="B477" s="30">
        <f>(C477+E477+G477+I477+K477+M477)/6</f>
        <v>0</v>
      </c>
      <c r="C477" s="48">
        <f>SUMPRODUCT(C473:D473,C473:D473,C475:D475)-C476*C476</f>
        <v>0</v>
      </c>
      <c r="D477" s="29"/>
      <c r="E477" s="25">
        <f>SUMPRODUCT(E473:F473,E473:F473,E475:F475)-E476*E476</f>
        <v>0</v>
      </c>
      <c r="F477" s="30"/>
      <c r="G477" s="48">
        <f>SUMPRODUCT(G473:H473,G473:H473,G475:H475)-G476*G476</f>
        <v>0</v>
      </c>
      <c r="H477" s="29"/>
      <c r="I477" s="25">
        <f>SUMPRODUCT(I473:J473,I473:J473,I475:J475)-I476*I476</f>
        <v>0</v>
      </c>
      <c r="J477" s="30"/>
      <c r="K477" s="48">
        <f>SUMPRODUCT(K473:L473,K473:L473,K475:L475)-K476*K476</f>
        <v>0</v>
      </c>
      <c r="L477" s="29"/>
      <c r="M477" s="31">
        <f>SUMPRODUCT(M473:N473,M473:N473,M475:N475)-M476*M476</f>
        <v>0</v>
      </c>
      <c r="N477" s="62" t="s">
        <v>78</v>
      </c>
      <c r="O477" s="204">
        <f>(12/11)*SUMPRODUCT(C471:N471,C471:N471)/12-O476*O476</f>
        <v>0</v>
      </c>
      <c r="Q477" s="197" t="str">
        <f>Q$9</f>
        <v>распределения для а), б)</v>
      </c>
    </row>
    <row r="478" spans="1:17" ht="19.5" thickTop="1" thickBot="1">
      <c r="A478" s="205" t="s">
        <v>80</v>
      </c>
      <c r="B478" s="28">
        <f>(2/1)*B477</f>
        <v>0</v>
      </c>
      <c r="C478" s="56"/>
      <c r="D478" s="56"/>
      <c r="E478" s="56"/>
      <c r="F478" s="95" t="s">
        <v>74</v>
      </c>
      <c r="G478" s="58">
        <f>O477-B477</f>
        <v>0</v>
      </c>
      <c r="H478" s="56"/>
      <c r="I478" s="56"/>
      <c r="J478" s="56"/>
      <c r="K478" s="56"/>
      <c r="L478" s="95" t="s">
        <v>81</v>
      </c>
      <c r="M478" s="58">
        <f>O477-B478</f>
        <v>0</v>
      </c>
      <c r="N478" s="96"/>
      <c r="O478" s="200"/>
      <c r="Q478" s="197" t="str">
        <f>Q$10</f>
        <v>Сравнить с теоретическими.</v>
      </c>
    </row>
    <row r="479" spans="1:17" ht="19.5" thickTop="1" thickBot="1">
      <c r="A479" s="198" t="s">
        <v>68</v>
      </c>
      <c r="B479" s="107"/>
      <c r="C479" s="132">
        <v>1</v>
      </c>
      <c r="D479" s="132"/>
      <c r="E479" s="133">
        <v>2</v>
      </c>
      <c r="F479" s="134"/>
      <c r="G479" s="133">
        <v>3</v>
      </c>
      <c r="H479" s="134"/>
      <c r="I479" s="107"/>
      <c r="J479" s="122" t="s">
        <v>84</v>
      </c>
      <c r="K479" s="206"/>
      <c r="L479" s="107">
        <v>0</v>
      </c>
      <c r="M479" s="63">
        <v>1</v>
      </c>
      <c r="N479" s="104"/>
      <c r="O479" s="200"/>
      <c r="Q479" s="197" t="str">
        <f>Q$11</f>
        <v>Сравнить M[X] и D[X] с выборочными</v>
      </c>
    </row>
    <row r="480" spans="1:17" ht="18.75" thickBot="1">
      <c r="A480" s="201" t="s">
        <v>63</v>
      </c>
      <c r="B480" s="40"/>
      <c r="C480" s="45">
        <v>0</v>
      </c>
      <c r="D480" s="46">
        <v>1</v>
      </c>
      <c r="E480" s="42">
        <v>0</v>
      </c>
      <c r="F480" s="40">
        <v>1</v>
      </c>
      <c r="G480" s="45">
        <v>0</v>
      </c>
      <c r="H480" s="46">
        <v>1</v>
      </c>
      <c r="I480" s="42"/>
      <c r="J480" s="116" t="s">
        <v>85</v>
      </c>
      <c r="K480" s="207"/>
      <c r="L480" s="152">
        <f>IF(O471&lt;1,0,12-SUM(C471:N471))</f>
        <v>0</v>
      </c>
      <c r="M480" s="42">
        <f>IF(O471&lt;1,0,SUM(C471:N471))</f>
        <v>0</v>
      </c>
      <c r="N480" s="36"/>
      <c r="O480" s="200"/>
      <c r="Q480" s="197" t="str">
        <f>Q$12</f>
        <v>для  а), б)</v>
      </c>
    </row>
    <row r="481" spans="1:17" ht="19.5" thickTop="1" thickBot="1">
      <c r="A481" s="202" t="s">
        <v>64</v>
      </c>
      <c r="B481" s="30"/>
      <c r="C481" s="48">
        <f>4-SUM(C471:F471)</f>
        <v>4</v>
      </c>
      <c r="D481" s="29">
        <f>SUM(C471:F471)</f>
        <v>0</v>
      </c>
      <c r="E481" s="48">
        <f>4-SUM(G471:J471)</f>
        <v>4</v>
      </c>
      <c r="F481" s="29">
        <f>SUM(G471:J471)</f>
        <v>0</v>
      </c>
      <c r="G481" s="48">
        <f>4-SUM(K471:N471)</f>
        <v>4</v>
      </c>
      <c r="H481" s="29">
        <f>SUM(K471:N471)</f>
        <v>0</v>
      </c>
      <c r="I481" s="25"/>
      <c r="J481" s="118" t="s">
        <v>112</v>
      </c>
      <c r="K481" s="208"/>
      <c r="L481" s="153">
        <f>IF(O471&lt;1,0,L480/12)</f>
        <v>0</v>
      </c>
      <c r="M481" s="151">
        <f>IF(O471&lt;1,0,M480/12)</f>
        <v>0</v>
      </c>
      <c r="N481" s="22"/>
      <c r="O481" s="200"/>
      <c r="Q481" s="197" t="str">
        <f>Q$13</f>
        <v>Разбивается на</v>
      </c>
    </row>
    <row r="482" spans="1:17" ht="19.5" thickTop="1" thickBot="1">
      <c r="A482" s="202" t="s">
        <v>65</v>
      </c>
      <c r="B482" s="30"/>
      <c r="C482" s="48">
        <f t="shared" ref="C482:H482" si="51">C481/4</f>
        <v>1</v>
      </c>
      <c r="D482" s="29">
        <f t="shared" si="51"/>
        <v>0</v>
      </c>
      <c r="E482" s="25">
        <f t="shared" si="51"/>
        <v>1</v>
      </c>
      <c r="F482" s="30">
        <f t="shared" si="51"/>
        <v>0</v>
      </c>
      <c r="G482" s="48">
        <f t="shared" si="51"/>
        <v>1</v>
      </c>
      <c r="H482" s="29">
        <f t="shared" si="51"/>
        <v>0</v>
      </c>
      <c r="I482" s="25"/>
      <c r="J482" s="21"/>
      <c r="K482" s="21"/>
      <c r="L482" s="21"/>
      <c r="M482" s="22"/>
      <c r="N482" s="27"/>
      <c r="O482" s="200"/>
      <c r="Q482" s="197" t="str">
        <f>Q$14</f>
        <v>а) 6 серий по 2 броска;</v>
      </c>
    </row>
    <row r="483" spans="1:17" ht="18.75" thickTop="1">
      <c r="A483" s="202" t="s">
        <v>93</v>
      </c>
      <c r="B483" s="30">
        <f>(C483+E483+G483)/3</f>
        <v>0</v>
      </c>
      <c r="C483" s="48">
        <f>C480*C482+D480*D482</f>
        <v>0</v>
      </c>
      <c r="D483" s="29"/>
      <c r="E483" s="25">
        <f>E480*E482+F480*F482</f>
        <v>0</v>
      </c>
      <c r="F483" s="30"/>
      <c r="G483" s="48">
        <f>G480*G482+H480*H482</f>
        <v>0</v>
      </c>
      <c r="H483" s="29"/>
      <c r="I483" s="25"/>
      <c r="J483" s="21"/>
      <c r="K483" s="21"/>
      <c r="L483" s="21"/>
      <c r="M483" s="30"/>
      <c r="N483" s="61" t="s">
        <v>77</v>
      </c>
      <c r="O483" s="203">
        <f>SUM(C471:N471)/12</f>
        <v>0</v>
      </c>
      <c r="Q483" s="197" t="str">
        <f>Q$15</f>
        <v>б) 3 серии по 4 броска;</v>
      </c>
    </row>
    <row r="484" spans="1:17" ht="18.75" thickBot="1">
      <c r="A484" s="202" t="s">
        <v>94</v>
      </c>
      <c r="B484" s="30">
        <f>(C484+E484+G484)/3</f>
        <v>0</v>
      </c>
      <c r="C484" s="48">
        <f>SUMPRODUCT(C480:D480,C480:D480,C482:D482)-C483*C483</f>
        <v>0</v>
      </c>
      <c r="D484" s="29"/>
      <c r="E484" s="25">
        <f>SUMPRODUCT(E480:F480,E480:F480,E482:F482)-E483*E483</f>
        <v>0</v>
      </c>
      <c r="F484" s="30"/>
      <c r="G484" s="48">
        <f>SUMPRODUCT(G480:H480,G480:H480,G482:H482)-G483*G483</f>
        <v>0</v>
      </c>
      <c r="H484" s="29"/>
      <c r="I484" s="25"/>
      <c r="J484" s="21"/>
      <c r="K484" s="21"/>
      <c r="L484" s="21"/>
      <c r="M484" s="30"/>
      <c r="N484" s="62" t="s">
        <v>78</v>
      </c>
      <c r="O484" s="204">
        <f>(12/11)*SUMPRODUCT(C471:N471,C471:N471)/12-O476*O476</f>
        <v>0</v>
      </c>
      <c r="Q484" s="197">
        <f>Q$16</f>
        <v>0</v>
      </c>
    </row>
    <row r="485" spans="1:17" ht="18.75" thickTop="1">
      <c r="A485" s="202" t="s">
        <v>83</v>
      </c>
      <c r="B485" s="53">
        <f>(4/3)*B484</f>
        <v>0</v>
      </c>
      <c r="C485" s="53"/>
      <c r="D485" s="53"/>
      <c r="E485" s="53"/>
      <c r="F485" s="84" t="s">
        <v>79</v>
      </c>
      <c r="G485" s="55">
        <f>O484-B484</f>
        <v>0</v>
      </c>
      <c r="H485" s="53"/>
      <c r="I485" s="53"/>
      <c r="J485" s="53"/>
      <c r="K485" s="53"/>
      <c r="L485" s="84" t="s">
        <v>82</v>
      </c>
      <c r="M485" s="55">
        <f>O484-B485</f>
        <v>0</v>
      </c>
      <c r="N485" s="83"/>
      <c r="O485" s="200"/>
      <c r="Q485" s="209" t="str">
        <f>Q$17</f>
        <v>См. Образец</v>
      </c>
    </row>
    <row r="487" spans="1:17" ht="18.75">
      <c r="A487" s="187">
        <f>'Название и список группы'!A28</f>
        <v>27</v>
      </c>
      <c r="B487" s="187"/>
      <c r="C487" s="188">
        <f>'Название и список группы'!B28</f>
        <v>0</v>
      </c>
      <c r="D487" s="188"/>
      <c r="E487" s="188"/>
      <c r="F487" s="188"/>
      <c r="G487" s="188"/>
      <c r="H487" s="188"/>
      <c r="I487" s="188"/>
      <c r="J487" s="188"/>
      <c r="K487" s="188"/>
      <c r="L487" s="188"/>
      <c r="M487" s="188"/>
      <c r="N487" s="188"/>
      <c r="O487" s="188"/>
    </row>
    <row r="488" spans="1:17" ht="18.75" thickBot="1">
      <c r="A488" s="189" t="s">
        <v>50</v>
      </c>
      <c r="B488" s="190"/>
      <c r="C488" s="191">
        <v>1</v>
      </c>
      <c r="D488" s="165">
        <v>2</v>
      </c>
      <c r="E488" s="165">
        <v>3</v>
      </c>
      <c r="F488" s="165">
        <v>4</v>
      </c>
      <c r="G488" s="165">
        <v>5</v>
      </c>
      <c r="H488" s="165">
        <v>6</v>
      </c>
      <c r="I488" s="165">
        <v>7</v>
      </c>
      <c r="J488" s="165">
        <v>8</v>
      </c>
      <c r="K488" s="165">
        <v>9</v>
      </c>
      <c r="L488" s="165">
        <v>10</v>
      </c>
      <c r="M488" s="165">
        <v>11</v>
      </c>
      <c r="N488" s="165">
        <v>12</v>
      </c>
      <c r="O488" s="166" t="s">
        <v>1</v>
      </c>
      <c r="Q488" s="167" t="str">
        <f>Q$2</f>
        <v>Выполняется 12 бросков монеты</v>
      </c>
    </row>
    <row r="489" spans="1:17" ht="19.5" thickTop="1" thickBot="1">
      <c r="A489" s="192" t="s">
        <v>53</v>
      </c>
      <c r="B489" s="193"/>
      <c r="C489" s="194">
        <f>РезультатЭксперимента!C489</f>
        <v>0</v>
      </c>
      <c r="D489" s="194">
        <f>РезультатЭксперимента!D489</f>
        <v>0</v>
      </c>
      <c r="E489" s="194">
        <f>РезультатЭксперимента!E489</f>
        <v>0</v>
      </c>
      <c r="F489" s="194">
        <f>РезультатЭксперимента!F489</f>
        <v>0</v>
      </c>
      <c r="G489" s="194">
        <f>РезультатЭксперимента!G489</f>
        <v>0</v>
      </c>
      <c r="H489" s="194">
        <f>РезультатЭксперимента!H489</f>
        <v>0</v>
      </c>
      <c r="I489" s="194">
        <f>РезультатЭксперимента!I489</f>
        <v>0</v>
      </c>
      <c r="J489" s="194">
        <f>РезультатЭксперимента!J489</f>
        <v>0</v>
      </c>
      <c r="K489" s="194">
        <f>РезультатЭксперимента!K489</f>
        <v>0</v>
      </c>
      <c r="L489" s="194">
        <f>РезультатЭксперимента!L489</f>
        <v>0</v>
      </c>
      <c r="M489" s="194">
        <f>РезультатЭксперимента!M489</f>
        <v>0</v>
      </c>
      <c r="N489" s="195">
        <f>РезультатЭксперимента!N489</f>
        <v>0</v>
      </c>
      <c r="O489" s="196">
        <f>IF(SUM(C489:N489)&gt;0,1,10^(-5))</f>
        <v>1.0000000000000001E-5</v>
      </c>
      <c r="Q489" s="197" t="str">
        <f>Q$3</f>
        <v>Если выпадает орел, начисляется 1 балл,</v>
      </c>
    </row>
    <row r="490" spans="1:17" ht="19.5" thickTop="1" thickBot="1">
      <c r="A490" s="198" t="s">
        <v>67</v>
      </c>
      <c r="B490" s="199"/>
      <c r="C490" s="140">
        <v>1</v>
      </c>
      <c r="D490" s="140"/>
      <c r="E490" s="141">
        <v>2</v>
      </c>
      <c r="F490" s="142"/>
      <c r="G490" s="141">
        <v>3</v>
      </c>
      <c r="H490" s="142"/>
      <c r="I490" s="141">
        <v>4</v>
      </c>
      <c r="J490" s="142"/>
      <c r="K490" s="141">
        <v>5</v>
      </c>
      <c r="L490" s="142"/>
      <c r="M490" s="141">
        <v>6</v>
      </c>
      <c r="N490" s="142"/>
      <c r="O490" s="200"/>
      <c r="Q490" s="197" t="str">
        <f>Q$4</f>
        <v>если "решка", начисляется 0 баллов</v>
      </c>
    </row>
    <row r="491" spans="1:17">
      <c r="A491" s="201" t="s">
        <v>55</v>
      </c>
      <c r="B491" s="40"/>
      <c r="C491" s="45">
        <v>0</v>
      </c>
      <c r="D491" s="46">
        <v>1</v>
      </c>
      <c r="E491" s="42">
        <v>0</v>
      </c>
      <c r="F491" s="40">
        <v>1</v>
      </c>
      <c r="G491" s="45">
        <v>0</v>
      </c>
      <c r="H491" s="46">
        <v>1</v>
      </c>
      <c r="I491" s="42">
        <v>0</v>
      </c>
      <c r="J491" s="40">
        <v>1</v>
      </c>
      <c r="K491" s="45">
        <v>0</v>
      </c>
      <c r="L491" s="46">
        <v>1</v>
      </c>
      <c r="M491" s="42">
        <v>0</v>
      </c>
      <c r="N491" s="24">
        <v>1</v>
      </c>
      <c r="O491" s="200"/>
      <c r="Q491" s="197" t="str">
        <f>Q$5</f>
        <v>Разбивается на</v>
      </c>
    </row>
    <row r="492" spans="1:17">
      <c r="A492" s="202" t="s">
        <v>54</v>
      </c>
      <c r="B492" s="30"/>
      <c r="C492" s="48">
        <f>IF(C489=0,IF(D489=0,2,1),IF(D489=0,1,0))</f>
        <v>2</v>
      </c>
      <c r="D492" s="29">
        <f>IF(C489=0,IF(D489=0,0,1),IF(D489=0,1,2))</f>
        <v>0</v>
      </c>
      <c r="E492" s="48">
        <f>IF(E489=0,IF(F489=0,2,1),IF(F489=0,1,0))</f>
        <v>2</v>
      </c>
      <c r="F492" s="29">
        <f>IF(E489=0,IF(F489=0,0,1),IF(F489=0,1,2))</f>
        <v>0</v>
      </c>
      <c r="G492" s="48">
        <f>IF(G489=0,IF(H489=0,2,1),IF(H489=0,1,0))</f>
        <v>2</v>
      </c>
      <c r="H492" s="29">
        <f>IF(G489=0,IF(H489=0,0,1),IF(H489=0,1,2))</f>
        <v>0</v>
      </c>
      <c r="I492" s="48">
        <f>IF(I489=0,IF(J489=0,2,1),IF(J489=0,1,0))</f>
        <v>2</v>
      </c>
      <c r="J492" s="29">
        <f>IF(I489=0,IF(J489=0,0,1),IF(J489=0,1,2))</f>
        <v>0</v>
      </c>
      <c r="K492" s="48">
        <f>IF(K489=0,IF(L489=0,2,1),IF(L489=0,1,0))</f>
        <v>2</v>
      </c>
      <c r="L492" s="29">
        <f>IF(K489=0,IF(L489=0,0,1),IF(L489=0,1,2))</f>
        <v>0</v>
      </c>
      <c r="M492" s="48">
        <f>IF(M489=0,IF(N489=0,2,1),IF(N489=0,1,0))</f>
        <v>2</v>
      </c>
      <c r="N492" s="29">
        <f>IF(M489=0,IF(N489=0,0,1),IF(N489=0,1,2))</f>
        <v>0</v>
      </c>
      <c r="O492" s="200"/>
      <c r="Q492" s="197" t="str">
        <f>Q$6</f>
        <v>а) 6 выборок по 2 броска в выборке;</v>
      </c>
    </row>
    <row r="493" spans="1:17" ht="18.75" thickBot="1">
      <c r="A493" s="202" t="s">
        <v>62</v>
      </c>
      <c r="B493" s="30"/>
      <c r="C493" s="48">
        <f>C492/2</f>
        <v>1</v>
      </c>
      <c r="D493" s="29">
        <f t="shared" ref="D493:N493" si="52">D492/2</f>
        <v>0</v>
      </c>
      <c r="E493" s="25">
        <f t="shared" si="52"/>
        <v>1</v>
      </c>
      <c r="F493" s="30">
        <f t="shared" si="52"/>
        <v>0</v>
      </c>
      <c r="G493" s="48">
        <f t="shared" si="52"/>
        <v>1</v>
      </c>
      <c r="H493" s="29">
        <f t="shared" si="52"/>
        <v>0</v>
      </c>
      <c r="I493" s="25">
        <f t="shared" si="52"/>
        <v>1</v>
      </c>
      <c r="J493" s="30">
        <f t="shared" si="52"/>
        <v>0</v>
      </c>
      <c r="K493" s="48">
        <f t="shared" si="52"/>
        <v>1</v>
      </c>
      <c r="L493" s="29">
        <f t="shared" si="52"/>
        <v>0</v>
      </c>
      <c r="M493" s="25">
        <f t="shared" si="52"/>
        <v>1</v>
      </c>
      <c r="N493" s="28">
        <f t="shared" si="52"/>
        <v>0</v>
      </c>
      <c r="O493" s="200"/>
      <c r="Q493" s="197" t="str">
        <f>Q$7</f>
        <v>б) 3 выборки по 4 броска в выборке.</v>
      </c>
    </row>
    <row r="494" spans="1:17" ht="18.75" thickTop="1">
      <c r="A494" s="202" t="s">
        <v>75</v>
      </c>
      <c r="B494" s="30">
        <f>(C494+E494+G494+I494+K494+M494)/6</f>
        <v>0</v>
      </c>
      <c r="C494" s="48">
        <f>C491*C493+D491*D493</f>
        <v>0</v>
      </c>
      <c r="D494" s="29"/>
      <c r="E494" s="25">
        <f>E491*E493+F491*F493</f>
        <v>0</v>
      </c>
      <c r="F494" s="30"/>
      <c r="G494" s="48">
        <f>G491*G493+H491*H493</f>
        <v>0</v>
      </c>
      <c r="H494" s="29"/>
      <c r="I494" s="25">
        <f>I491*I493+J491*J493</f>
        <v>0</v>
      </c>
      <c r="J494" s="30"/>
      <c r="K494" s="48">
        <f>K491*K493+L491*L493</f>
        <v>0</v>
      </c>
      <c r="L494" s="29"/>
      <c r="M494" s="31">
        <f>M491*M493+N491*N493</f>
        <v>0</v>
      </c>
      <c r="N494" s="61" t="s">
        <v>77</v>
      </c>
      <c r="O494" s="203">
        <f>SUM(C489:N489)/12</f>
        <v>0</v>
      </c>
      <c r="Q494" s="197" t="str">
        <f>Q$8</f>
        <v>Составить эмпирические законы</v>
      </c>
    </row>
    <row r="495" spans="1:17" ht="18.75" thickBot="1">
      <c r="A495" s="202" t="s">
        <v>76</v>
      </c>
      <c r="B495" s="30">
        <f>(C495+E495+G495+I495+K495+M495)/6</f>
        <v>0</v>
      </c>
      <c r="C495" s="48">
        <f>SUMPRODUCT(C491:D491,C491:D491,C493:D493)-C494*C494</f>
        <v>0</v>
      </c>
      <c r="D495" s="29"/>
      <c r="E495" s="25">
        <f>SUMPRODUCT(E491:F491,E491:F491,E493:F493)-E494*E494</f>
        <v>0</v>
      </c>
      <c r="F495" s="30"/>
      <c r="G495" s="48">
        <f>SUMPRODUCT(G491:H491,G491:H491,G493:H493)-G494*G494</f>
        <v>0</v>
      </c>
      <c r="H495" s="29"/>
      <c r="I495" s="25">
        <f>SUMPRODUCT(I491:J491,I491:J491,I493:J493)-I494*I494</f>
        <v>0</v>
      </c>
      <c r="J495" s="30"/>
      <c r="K495" s="48">
        <f>SUMPRODUCT(K491:L491,K491:L491,K493:L493)-K494*K494</f>
        <v>0</v>
      </c>
      <c r="L495" s="29"/>
      <c r="M495" s="31">
        <f>SUMPRODUCT(M491:N491,M491:N491,M493:N493)-M494*M494</f>
        <v>0</v>
      </c>
      <c r="N495" s="62" t="s">
        <v>78</v>
      </c>
      <c r="O495" s="204">
        <f>(12/11)*SUMPRODUCT(C489:N489,C489:N489)/12-O494*O494</f>
        <v>0</v>
      </c>
      <c r="Q495" s="197" t="str">
        <f>Q$9</f>
        <v>распределения для а), б)</v>
      </c>
    </row>
    <row r="496" spans="1:17" ht="19.5" thickTop="1" thickBot="1">
      <c r="A496" s="205" t="s">
        <v>80</v>
      </c>
      <c r="B496" s="28">
        <f>(2/1)*B495</f>
        <v>0</v>
      </c>
      <c r="C496" s="56"/>
      <c r="D496" s="56"/>
      <c r="E496" s="56"/>
      <c r="F496" s="95" t="s">
        <v>74</v>
      </c>
      <c r="G496" s="58">
        <f>O495-B495</f>
        <v>0</v>
      </c>
      <c r="H496" s="56"/>
      <c r="I496" s="56"/>
      <c r="J496" s="56"/>
      <c r="K496" s="56"/>
      <c r="L496" s="95" t="s">
        <v>81</v>
      </c>
      <c r="M496" s="58">
        <f>O495-B496</f>
        <v>0</v>
      </c>
      <c r="N496" s="96"/>
      <c r="O496" s="200"/>
      <c r="Q496" s="197" t="str">
        <f>Q$10</f>
        <v>Сравнить с теоретическими.</v>
      </c>
    </row>
    <row r="497" spans="1:17" ht="19.5" thickTop="1" thickBot="1">
      <c r="A497" s="198" t="s">
        <v>68</v>
      </c>
      <c r="B497" s="107"/>
      <c r="C497" s="132">
        <v>1</v>
      </c>
      <c r="D497" s="132"/>
      <c r="E497" s="133">
        <v>2</v>
      </c>
      <c r="F497" s="134"/>
      <c r="G497" s="133">
        <v>3</v>
      </c>
      <c r="H497" s="134"/>
      <c r="I497" s="107"/>
      <c r="J497" s="122" t="s">
        <v>84</v>
      </c>
      <c r="K497" s="206"/>
      <c r="L497" s="107">
        <v>0</v>
      </c>
      <c r="M497" s="63">
        <v>1</v>
      </c>
      <c r="N497" s="104"/>
      <c r="O497" s="200"/>
      <c r="Q497" s="197" t="str">
        <f>Q$11</f>
        <v>Сравнить M[X] и D[X] с выборочными</v>
      </c>
    </row>
    <row r="498" spans="1:17" ht="18.75" thickBot="1">
      <c r="A498" s="201" t="s">
        <v>63</v>
      </c>
      <c r="B498" s="40"/>
      <c r="C498" s="45">
        <v>0</v>
      </c>
      <c r="D498" s="46">
        <v>1</v>
      </c>
      <c r="E498" s="42">
        <v>0</v>
      </c>
      <c r="F498" s="40">
        <v>1</v>
      </c>
      <c r="G498" s="45">
        <v>0</v>
      </c>
      <c r="H498" s="46">
        <v>1</v>
      </c>
      <c r="I498" s="42"/>
      <c r="J498" s="116" t="s">
        <v>85</v>
      </c>
      <c r="K498" s="207"/>
      <c r="L498" s="152">
        <f>IF(O489&lt;1,0,12-SUM(C489:N489))</f>
        <v>0</v>
      </c>
      <c r="M498" s="42">
        <f>IF(O489&lt;1,0,SUM(C489:N489))</f>
        <v>0</v>
      </c>
      <c r="N498" s="36"/>
      <c r="O498" s="200"/>
      <c r="Q498" s="197" t="str">
        <f>Q$12</f>
        <v>для  а), б)</v>
      </c>
    </row>
    <row r="499" spans="1:17" ht="19.5" thickTop="1" thickBot="1">
      <c r="A499" s="202" t="s">
        <v>64</v>
      </c>
      <c r="B499" s="30"/>
      <c r="C499" s="48">
        <f>4-SUM(C489:F489)</f>
        <v>4</v>
      </c>
      <c r="D499" s="29">
        <f>SUM(C489:F489)</f>
        <v>0</v>
      </c>
      <c r="E499" s="48">
        <f>4-SUM(G489:J489)</f>
        <v>4</v>
      </c>
      <c r="F499" s="29">
        <f>SUM(G489:J489)</f>
        <v>0</v>
      </c>
      <c r="G499" s="48">
        <f>4-SUM(K489:N489)</f>
        <v>4</v>
      </c>
      <c r="H499" s="29">
        <f>SUM(K489:N489)</f>
        <v>0</v>
      </c>
      <c r="I499" s="25"/>
      <c r="J499" s="118" t="s">
        <v>112</v>
      </c>
      <c r="K499" s="208"/>
      <c r="L499" s="153">
        <f>IF(O489&lt;1,0,L498/12)</f>
        <v>0</v>
      </c>
      <c r="M499" s="151">
        <f>IF(O489&lt;1,0,M498/12)</f>
        <v>0</v>
      </c>
      <c r="N499" s="22"/>
      <c r="O499" s="200"/>
      <c r="Q499" s="197" t="str">
        <f>Q$13</f>
        <v>Разбивается на</v>
      </c>
    </row>
    <row r="500" spans="1:17" ht="19.5" thickTop="1" thickBot="1">
      <c r="A500" s="202" t="s">
        <v>65</v>
      </c>
      <c r="B500" s="30"/>
      <c r="C500" s="48">
        <f t="shared" ref="C500:H500" si="53">C499/4</f>
        <v>1</v>
      </c>
      <c r="D500" s="29">
        <f t="shared" si="53"/>
        <v>0</v>
      </c>
      <c r="E500" s="25">
        <f t="shared" si="53"/>
        <v>1</v>
      </c>
      <c r="F500" s="30">
        <f t="shared" si="53"/>
        <v>0</v>
      </c>
      <c r="G500" s="48">
        <f t="shared" si="53"/>
        <v>1</v>
      </c>
      <c r="H500" s="29">
        <f t="shared" si="53"/>
        <v>0</v>
      </c>
      <c r="I500" s="25"/>
      <c r="J500" s="21"/>
      <c r="K500" s="21"/>
      <c r="L500" s="21"/>
      <c r="M500" s="22"/>
      <c r="N500" s="27"/>
      <c r="O500" s="200"/>
      <c r="Q500" s="197" t="str">
        <f>Q$14</f>
        <v>а) 6 серий по 2 броска;</v>
      </c>
    </row>
    <row r="501" spans="1:17" ht="18.75" thickTop="1">
      <c r="A501" s="202" t="s">
        <v>93</v>
      </c>
      <c r="B501" s="30">
        <f>(C501+E501+G501)/3</f>
        <v>0</v>
      </c>
      <c r="C501" s="48">
        <f>C498*C500+D498*D500</f>
        <v>0</v>
      </c>
      <c r="D501" s="29"/>
      <c r="E501" s="25">
        <f>E498*E500+F498*F500</f>
        <v>0</v>
      </c>
      <c r="F501" s="30"/>
      <c r="G501" s="48">
        <f>G498*G500+H498*H500</f>
        <v>0</v>
      </c>
      <c r="H501" s="29"/>
      <c r="I501" s="25"/>
      <c r="J501" s="21"/>
      <c r="K501" s="21"/>
      <c r="L501" s="21"/>
      <c r="M501" s="30"/>
      <c r="N501" s="61" t="s">
        <v>77</v>
      </c>
      <c r="O501" s="203">
        <f>SUM(C489:N489)/12</f>
        <v>0</v>
      </c>
      <c r="Q501" s="197" t="str">
        <f>Q$15</f>
        <v>б) 3 серии по 4 броска;</v>
      </c>
    </row>
    <row r="502" spans="1:17" ht="18.75" thickBot="1">
      <c r="A502" s="202" t="s">
        <v>94</v>
      </c>
      <c r="B502" s="30">
        <f>(C502+E502+G502)/3</f>
        <v>0</v>
      </c>
      <c r="C502" s="48">
        <f>SUMPRODUCT(C498:D498,C498:D498,C500:D500)-C501*C501</f>
        <v>0</v>
      </c>
      <c r="D502" s="29"/>
      <c r="E502" s="25">
        <f>SUMPRODUCT(E498:F498,E498:F498,E500:F500)-E501*E501</f>
        <v>0</v>
      </c>
      <c r="F502" s="30"/>
      <c r="G502" s="48">
        <f>SUMPRODUCT(G498:H498,G498:H498,G500:H500)-G501*G501</f>
        <v>0</v>
      </c>
      <c r="H502" s="29"/>
      <c r="I502" s="25"/>
      <c r="J502" s="21"/>
      <c r="K502" s="21"/>
      <c r="L502" s="21"/>
      <c r="M502" s="30"/>
      <c r="N502" s="62" t="s">
        <v>78</v>
      </c>
      <c r="O502" s="204">
        <f>(12/11)*SUMPRODUCT(C489:N489,C489:N489)/12-O494*O494</f>
        <v>0</v>
      </c>
      <c r="Q502" s="197">
        <f>Q$16</f>
        <v>0</v>
      </c>
    </row>
    <row r="503" spans="1:17" ht="18.75" thickTop="1">
      <c r="A503" s="202" t="s">
        <v>83</v>
      </c>
      <c r="B503" s="53">
        <f>(4/3)*B502</f>
        <v>0</v>
      </c>
      <c r="C503" s="53"/>
      <c r="D503" s="53"/>
      <c r="E503" s="53"/>
      <c r="F503" s="84" t="s">
        <v>79</v>
      </c>
      <c r="G503" s="55">
        <f>O502-B502</f>
        <v>0</v>
      </c>
      <c r="H503" s="53"/>
      <c r="I503" s="53"/>
      <c r="J503" s="53"/>
      <c r="K503" s="53"/>
      <c r="L503" s="84" t="s">
        <v>82</v>
      </c>
      <c r="M503" s="55">
        <f>O502-B503</f>
        <v>0</v>
      </c>
      <c r="N503" s="83"/>
      <c r="O503" s="200"/>
      <c r="Q503" s="209" t="str">
        <f>Q$17</f>
        <v>См. Образец</v>
      </c>
    </row>
    <row r="505" spans="1:17" ht="18.75">
      <c r="A505" s="187">
        <f>'Название и список группы'!A29</f>
        <v>28</v>
      </c>
      <c r="B505" s="187"/>
      <c r="C505" s="188">
        <f>'Название и список группы'!B29</f>
        <v>0</v>
      </c>
      <c r="D505" s="188"/>
      <c r="E505" s="188"/>
      <c r="F505" s="188"/>
      <c r="G505" s="188"/>
      <c r="H505" s="188"/>
      <c r="I505" s="188"/>
      <c r="J505" s="188"/>
      <c r="K505" s="188"/>
      <c r="L505" s="188"/>
      <c r="M505" s="188"/>
      <c r="N505" s="188"/>
      <c r="O505" s="188"/>
    </row>
    <row r="506" spans="1:17" ht="18.75" thickBot="1">
      <c r="A506" s="189" t="s">
        <v>50</v>
      </c>
      <c r="B506" s="190"/>
      <c r="C506" s="191">
        <v>1</v>
      </c>
      <c r="D506" s="165">
        <v>2</v>
      </c>
      <c r="E506" s="165">
        <v>3</v>
      </c>
      <c r="F506" s="165">
        <v>4</v>
      </c>
      <c r="G506" s="165">
        <v>5</v>
      </c>
      <c r="H506" s="165">
        <v>6</v>
      </c>
      <c r="I506" s="165">
        <v>7</v>
      </c>
      <c r="J506" s="165">
        <v>8</v>
      </c>
      <c r="K506" s="165">
        <v>9</v>
      </c>
      <c r="L506" s="165">
        <v>10</v>
      </c>
      <c r="M506" s="165">
        <v>11</v>
      </c>
      <c r="N506" s="165">
        <v>12</v>
      </c>
      <c r="O506" s="166" t="s">
        <v>1</v>
      </c>
      <c r="Q506" s="167" t="str">
        <f>Q$2</f>
        <v>Выполняется 12 бросков монеты</v>
      </c>
    </row>
    <row r="507" spans="1:17" ht="19.5" thickTop="1" thickBot="1">
      <c r="A507" s="192" t="s">
        <v>53</v>
      </c>
      <c r="B507" s="193"/>
      <c r="C507" s="194">
        <f>РезультатЭксперимента!C507</f>
        <v>0</v>
      </c>
      <c r="D507" s="194">
        <f>РезультатЭксперимента!D507</f>
        <v>0</v>
      </c>
      <c r="E507" s="194">
        <f>РезультатЭксперимента!E507</f>
        <v>0</v>
      </c>
      <c r="F507" s="194">
        <f>РезультатЭксперимента!F507</f>
        <v>0</v>
      </c>
      <c r="G507" s="194">
        <f>РезультатЭксперимента!G507</f>
        <v>0</v>
      </c>
      <c r="H507" s="194">
        <f>РезультатЭксперимента!H507</f>
        <v>0</v>
      </c>
      <c r="I507" s="194">
        <f>РезультатЭксперимента!I507</f>
        <v>0</v>
      </c>
      <c r="J507" s="194">
        <f>РезультатЭксперимента!J507</f>
        <v>0</v>
      </c>
      <c r="K507" s="194">
        <f>РезультатЭксперимента!K507</f>
        <v>0</v>
      </c>
      <c r="L507" s="194">
        <f>РезультатЭксперимента!L507</f>
        <v>0</v>
      </c>
      <c r="M507" s="194">
        <f>РезультатЭксперимента!M507</f>
        <v>0</v>
      </c>
      <c r="N507" s="195">
        <f>РезультатЭксперимента!N507</f>
        <v>0</v>
      </c>
      <c r="O507" s="196">
        <f>IF(SUM(C507:N507)&gt;0,1,10^(-5))</f>
        <v>1.0000000000000001E-5</v>
      </c>
      <c r="Q507" s="197" t="str">
        <f>Q$3</f>
        <v>Если выпадает орел, начисляется 1 балл,</v>
      </c>
    </row>
    <row r="508" spans="1:17" ht="19.5" thickTop="1" thickBot="1">
      <c r="A508" s="198" t="s">
        <v>67</v>
      </c>
      <c r="B508" s="199"/>
      <c r="C508" s="140">
        <v>1</v>
      </c>
      <c r="D508" s="140"/>
      <c r="E508" s="141">
        <v>2</v>
      </c>
      <c r="F508" s="142"/>
      <c r="G508" s="141">
        <v>3</v>
      </c>
      <c r="H508" s="142"/>
      <c r="I508" s="141">
        <v>4</v>
      </c>
      <c r="J508" s="142"/>
      <c r="K508" s="141">
        <v>5</v>
      </c>
      <c r="L508" s="142"/>
      <c r="M508" s="141">
        <v>6</v>
      </c>
      <c r="N508" s="142"/>
      <c r="O508" s="200"/>
      <c r="Q508" s="197" t="str">
        <f>Q$4</f>
        <v>если "решка", начисляется 0 баллов</v>
      </c>
    </row>
    <row r="509" spans="1:17">
      <c r="A509" s="201" t="s">
        <v>55</v>
      </c>
      <c r="B509" s="40"/>
      <c r="C509" s="45">
        <v>0</v>
      </c>
      <c r="D509" s="46">
        <v>1</v>
      </c>
      <c r="E509" s="42">
        <v>0</v>
      </c>
      <c r="F509" s="40">
        <v>1</v>
      </c>
      <c r="G509" s="45">
        <v>0</v>
      </c>
      <c r="H509" s="46">
        <v>1</v>
      </c>
      <c r="I509" s="42">
        <v>0</v>
      </c>
      <c r="J509" s="40">
        <v>1</v>
      </c>
      <c r="K509" s="45">
        <v>0</v>
      </c>
      <c r="L509" s="46">
        <v>1</v>
      </c>
      <c r="M509" s="42">
        <v>0</v>
      </c>
      <c r="N509" s="24">
        <v>1</v>
      </c>
      <c r="O509" s="200"/>
      <c r="Q509" s="197" t="str">
        <f>Q$5</f>
        <v>Разбивается на</v>
      </c>
    </row>
    <row r="510" spans="1:17">
      <c r="A510" s="202" t="s">
        <v>54</v>
      </c>
      <c r="B510" s="30"/>
      <c r="C510" s="48">
        <f>IF(C507=0,IF(D507=0,2,1),IF(D507=0,1,0))</f>
        <v>2</v>
      </c>
      <c r="D510" s="29">
        <f>IF(C507=0,IF(D507=0,0,1),IF(D507=0,1,2))</f>
        <v>0</v>
      </c>
      <c r="E510" s="48">
        <f>IF(E507=0,IF(F507=0,2,1),IF(F507=0,1,0))</f>
        <v>2</v>
      </c>
      <c r="F510" s="29">
        <f>IF(E507=0,IF(F507=0,0,1),IF(F507=0,1,2))</f>
        <v>0</v>
      </c>
      <c r="G510" s="48">
        <f>IF(G507=0,IF(H507=0,2,1),IF(H507=0,1,0))</f>
        <v>2</v>
      </c>
      <c r="H510" s="29">
        <f>IF(G507=0,IF(H507=0,0,1),IF(H507=0,1,2))</f>
        <v>0</v>
      </c>
      <c r="I510" s="48">
        <f>IF(I507=0,IF(J507=0,2,1),IF(J507=0,1,0))</f>
        <v>2</v>
      </c>
      <c r="J510" s="29">
        <f>IF(I507=0,IF(J507=0,0,1),IF(J507=0,1,2))</f>
        <v>0</v>
      </c>
      <c r="K510" s="48">
        <f>IF(K507=0,IF(L507=0,2,1),IF(L507=0,1,0))</f>
        <v>2</v>
      </c>
      <c r="L510" s="29">
        <f>IF(K507=0,IF(L507=0,0,1),IF(L507=0,1,2))</f>
        <v>0</v>
      </c>
      <c r="M510" s="48">
        <f>IF(M507=0,IF(N507=0,2,1),IF(N507=0,1,0))</f>
        <v>2</v>
      </c>
      <c r="N510" s="29">
        <f>IF(M507=0,IF(N507=0,0,1),IF(N507=0,1,2))</f>
        <v>0</v>
      </c>
      <c r="O510" s="200"/>
      <c r="Q510" s="197" t="str">
        <f>Q$6</f>
        <v>а) 6 выборок по 2 броска в выборке;</v>
      </c>
    </row>
    <row r="511" spans="1:17" ht="18.75" thickBot="1">
      <c r="A511" s="202" t="s">
        <v>62</v>
      </c>
      <c r="B511" s="30"/>
      <c r="C511" s="48">
        <f>C510/2</f>
        <v>1</v>
      </c>
      <c r="D511" s="29">
        <f t="shared" ref="D511:N511" si="54">D510/2</f>
        <v>0</v>
      </c>
      <c r="E511" s="25">
        <f t="shared" si="54"/>
        <v>1</v>
      </c>
      <c r="F511" s="30">
        <f t="shared" si="54"/>
        <v>0</v>
      </c>
      <c r="G511" s="48">
        <f t="shared" si="54"/>
        <v>1</v>
      </c>
      <c r="H511" s="29">
        <f t="shared" si="54"/>
        <v>0</v>
      </c>
      <c r="I511" s="25">
        <f t="shared" si="54"/>
        <v>1</v>
      </c>
      <c r="J511" s="30">
        <f t="shared" si="54"/>
        <v>0</v>
      </c>
      <c r="K511" s="48">
        <f t="shared" si="54"/>
        <v>1</v>
      </c>
      <c r="L511" s="29">
        <f t="shared" si="54"/>
        <v>0</v>
      </c>
      <c r="M511" s="25">
        <f t="shared" si="54"/>
        <v>1</v>
      </c>
      <c r="N511" s="28">
        <f t="shared" si="54"/>
        <v>0</v>
      </c>
      <c r="O511" s="200"/>
      <c r="Q511" s="197" t="str">
        <f>Q$7</f>
        <v>б) 3 выборки по 4 броска в выборке.</v>
      </c>
    </row>
    <row r="512" spans="1:17" ht="18.75" thickTop="1">
      <c r="A512" s="202" t="s">
        <v>75</v>
      </c>
      <c r="B512" s="30">
        <f>(C512+E512+G512+I512+K512+M512)/6</f>
        <v>0</v>
      </c>
      <c r="C512" s="48">
        <f>C509*C511+D509*D511</f>
        <v>0</v>
      </c>
      <c r="D512" s="29"/>
      <c r="E512" s="25">
        <f>E509*E511+F509*F511</f>
        <v>0</v>
      </c>
      <c r="F512" s="30"/>
      <c r="G512" s="48">
        <f>G509*G511+H509*H511</f>
        <v>0</v>
      </c>
      <c r="H512" s="29"/>
      <c r="I512" s="25">
        <f>I509*I511+J509*J511</f>
        <v>0</v>
      </c>
      <c r="J512" s="30"/>
      <c r="K512" s="48">
        <f>K509*K511+L509*L511</f>
        <v>0</v>
      </c>
      <c r="L512" s="29"/>
      <c r="M512" s="31">
        <f>M509*M511+N509*N511</f>
        <v>0</v>
      </c>
      <c r="N512" s="61" t="s">
        <v>77</v>
      </c>
      <c r="O512" s="203">
        <f>SUM(C507:N507)/12</f>
        <v>0</v>
      </c>
      <c r="Q512" s="197" t="str">
        <f>Q$8</f>
        <v>Составить эмпирические законы</v>
      </c>
    </row>
    <row r="513" spans="1:17" ht="18.75" thickBot="1">
      <c r="A513" s="202" t="s">
        <v>76</v>
      </c>
      <c r="B513" s="30">
        <f>(C513+E513+G513+I513+K513+M513)/6</f>
        <v>0</v>
      </c>
      <c r="C513" s="48">
        <f>SUMPRODUCT(C509:D509,C509:D509,C511:D511)-C512*C512</f>
        <v>0</v>
      </c>
      <c r="D513" s="29"/>
      <c r="E513" s="25">
        <f>SUMPRODUCT(E509:F509,E509:F509,E511:F511)-E512*E512</f>
        <v>0</v>
      </c>
      <c r="F513" s="30"/>
      <c r="G513" s="48">
        <f>SUMPRODUCT(G509:H509,G509:H509,G511:H511)-G512*G512</f>
        <v>0</v>
      </c>
      <c r="H513" s="29"/>
      <c r="I513" s="25">
        <f>SUMPRODUCT(I509:J509,I509:J509,I511:J511)-I512*I512</f>
        <v>0</v>
      </c>
      <c r="J513" s="30"/>
      <c r="K513" s="48">
        <f>SUMPRODUCT(K509:L509,K509:L509,K511:L511)-K512*K512</f>
        <v>0</v>
      </c>
      <c r="L513" s="29"/>
      <c r="M513" s="31">
        <f>SUMPRODUCT(M509:N509,M509:N509,M511:N511)-M512*M512</f>
        <v>0</v>
      </c>
      <c r="N513" s="62" t="s">
        <v>78</v>
      </c>
      <c r="O513" s="204">
        <f>(12/11)*SUMPRODUCT(C507:N507,C507:N507)/12-O512*O512</f>
        <v>0</v>
      </c>
      <c r="Q513" s="197" t="str">
        <f>Q$9</f>
        <v>распределения для а), б)</v>
      </c>
    </row>
    <row r="514" spans="1:17" ht="19.5" thickTop="1" thickBot="1">
      <c r="A514" s="205" t="s">
        <v>80</v>
      </c>
      <c r="B514" s="28">
        <f>(2/1)*B513</f>
        <v>0</v>
      </c>
      <c r="C514" s="56"/>
      <c r="D514" s="56"/>
      <c r="E514" s="56"/>
      <c r="F514" s="95" t="s">
        <v>74</v>
      </c>
      <c r="G514" s="58">
        <f>O513-B513</f>
        <v>0</v>
      </c>
      <c r="H514" s="56"/>
      <c r="I514" s="56"/>
      <c r="J514" s="56"/>
      <c r="K514" s="56"/>
      <c r="L514" s="95" t="s">
        <v>81</v>
      </c>
      <c r="M514" s="58">
        <f>O513-B514</f>
        <v>0</v>
      </c>
      <c r="N514" s="96"/>
      <c r="O514" s="200"/>
      <c r="Q514" s="197" t="str">
        <f>Q$10</f>
        <v>Сравнить с теоретическими.</v>
      </c>
    </row>
    <row r="515" spans="1:17" ht="19.5" thickTop="1" thickBot="1">
      <c r="A515" s="198" t="s">
        <v>68</v>
      </c>
      <c r="B515" s="107"/>
      <c r="C515" s="132">
        <v>1</v>
      </c>
      <c r="D515" s="132"/>
      <c r="E515" s="133">
        <v>2</v>
      </c>
      <c r="F515" s="134"/>
      <c r="G515" s="133">
        <v>3</v>
      </c>
      <c r="H515" s="134"/>
      <c r="I515" s="107"/>
      <c r="J515" s="122" t="s">
        <v>84</v>
      </c>
      <c r="K515" s="206"/>
      <c r="L515" s="107">
        <v>0</v>
      </c>
      <c r="M515" s="63">
        <v>1</v>
      </c>
      <c r="N515" s="104"/>
      <c r="O515" s="200"/>
      <c r="Q515" s="197" t="str">
        <f>Q$11</f>
        <v>Сравнить M[X] и D[X] с выборочными</v>
      </c>
    </row>
    <row r="516" spans="1:17" ht="18.75" thickBot="1">
      <c r="A516" s="201" t="s">
        <v>63</v>
      </c>
      <c r="B516" s="40"/>
      <c r="C516" s="45">
        <v>0</v>
      </c>
      <c r="D516" s="46">
        <v>1</v>
      </c>
      <c r="E516" s="42">
        <v>0</v>
      </c>
      <c r="F516" s="40">
        <v>1</v>
      </c>
      <c r="G516" s="45">
        <v>0</v>
      </c>
      <c r="H516" s="46">
        <v>1</v>
      </c>
      <c r="I516" s="42"/>
      <c r="J516" s="116" t="s">
        <v>85</v>
      </c>
      <c r="K516" s="207"/>
      <c r="L516" s="152">
        <f>IF(O507&lt;1,0,12-SUM(C507:N507))</f>
        <v>0</v>
      </c>
      <c r="M516" s="42">
        <f>IF(O507&lt;1,0,SUM(C507:N507))</f>
        <v>0</v>
      </c>
      <c r="N516" s="36"/>
      <c r="O516" s="200"/>
      <c r="Q516" s="197" t="str">
        <f>Q$12</f>
        <v>для  а), б)</v>
      </c>
    </row>
    <row r="517" spans="1:17" ht="19.5" thickTop="1" thickBot="1">
      <c r="A517" s="202" t="s">
        <v>64</v>
      </c>
      <c r="B517" s="30"/>
      <c r="C517" s="48">
        <f>4-SUM(C507:F507)</f>
        <v>4</v>
      </c>
      <c r="D517" s="29">
        <f>SUM(C507:F507)</f>
        <v>0</v>
      </c>
      <c r="E517" s="48">
        <f>4-SUM(G507:J507)</f>
        <v>4</v>
      </c>
      <c r="F517" s="29">
        <f>SUM(G507:J507)</f>
        <v>0</v>
      </c>
      <c r="G517" s="48">
        <f>4-SUM(K507:N507)</f>
        <v>4</v>
      </c>
      <c r="H517" s="29">
        <f>SUM(K507:N507)</f>
        <v>0</v>
      </c>
      <c r="I517" s="25"/>
      <c r="J517" s="118" t="s">
        <v>112</v>
      </c>
      <c r="K517" s="208"/>
      <c r="L517" s="153">
        <f>IF(O507&lt;1,0,L516/12)</f>
        <v>0</v>
      </c>
      <c r="M517" s="151">
        <f>IF(O507&lt;1,0,M516/12)</f>
        <v>0</v>
      </c>
      <c r="N517" s="22"/>
      <c r="O517" s="200"/>
      <c r="Q517" s="197" t="str">
        <f>Q$13</f>
        <v>Разбивается на</v>
      </c>
    </row>
    <row r="518" spans="1:17" ht="19.5" thickTop="1" thickBot="1">
      <c r="A518" s="202" t="s">
        <v>65</v>
      </c>
      <c r="B518" s="30"/>
      <c r="C518" s="48">
        <f t="shared" ref="C518:H518" si="55">C517/4</f>
        <v>1</v>
      </c>
      <c r="D518" s="29">
        <f t="shared" si="55"/>
        <v>0</v>
      </c>
      <c r="E518" s="25">
        <f t="shared" si="55"/>
        <v>1</v>
      </c>
      <c r="F518" s="30">
        <f t="shared" si="55"/>
        <v>0</v>
      </c>
      <c r="G518" s="48">
        <f t="shared" si="55"/>
        <v>1</v>
      </c>
      <c r="H518" s="29">
        <f t="shared" si="55"/>
        <v>0</v>
      </c>
      <c r="I518" s="25"/>
      <c r="J518" s="21"/>
      <c r="K518" s="21"/>
      <c r="L518" s="21"/>
      <c r="M518" s="22"/>
      <c r="N518" s="27"/>
      <c r="O518" s="200"/>
      <c r="Q518" s="197" t="str">
        <f>Q$14</f>
        <v>а) 6 серий по 2 броска;</v>
      </c>
    </row>
    <row r="519" spans="1:17" ht="18.75" thickTop="1">
      <c r="A519" s="202" t="s">
        <v>93</v>
      </c>
      <c r="B519" s="30">
        <f>(C519+E519+G519)/3</f>
        <v>0</v>
      </c>
      <c r="C519" s="48">
        <f>C516*C518+D516*D518</f>
        <v>0</v>
      </c>
      <c r="D519" s="29"/>
      <c r="E519" s="25">
        <f>E516*E518+F516*F518</f>
        <v>0</v>
      </c>
      <c r="F519" s="30"/>
      <c r="G519" s="48">
        <f>G516*G518+H516*H518</f>
        <v>0</v>
      </c>
      <c r="H519" s="29"/>
      <c r="I519" s="25"/>
      <c r="J519" s="21"/>
      <c r="K519" s="21"/>
      <c r="L519" s="21"/>
      <c r="M519" s="30"/>
      <c r="N519" s="61" t="s">
        <v>77</v>
      </c>
      <c r="O519" s="203">
        <f>SUM(C507:N507)/12</f>
        <v>0</v>
      </c>
      <c r="Q519" s="197" t="str">
        <f>Q$15</f>
        <v>б) 3 серии по 4 броска;</v>
      </c>
    </row>
    <row r="520" spans="1:17" ht="18.75" thickBot="1">
      <c r="A520" s="202" t="s">
        <v>94</v>
      </c>
      <c r="B520" s="30">
        <f>(C520+E520+G520)/3</f>
        <v>0</v>
      </c>
      <c r="C520" s="48">
        <f>SUMPRODUCT(C516:D516,C516:D516,C518:D518)-C519*C519</f>
        <v>0</v>
      </c>
      <c r="D520" s="29"/>
      <c r="E520" s="25">
        <f>SUMPRODUCT(E516:F516,E516:F516,E518:F518)-E519*E519</f>
        <v>0</v>
      </c>
      <c r="F520" s="30"/>
      <c r="G520" s="48">
        <f>SUMPRODUCT(G516:H516,G516:H516,G518:H518)-G519*G519</f>
        <v>0</v>
      </c>
      <c r="H520" s="29"/>
      <c r="I520" s="25"/>
      <c r="J520" s="21"/>
      <c r="K520" s="21"/>
      <c r="L520" s="21"/>
      <c r="M520" s="30"/>
      <c r="N520" s="62" t="s">
        <v>78</v>
      </c>
      <c r="O520" s="204">
        <f>(12/11)*SUMPRODUCT(C507:N507,C507:N507)/12-O512*O512</f>
        <v>0</v>
      </c>
      <c r="Q520" s="197">
        <f>Q$16</f>
        <v>0</v>
      </c>
    </row>
    <row r="521" spans="1:17" ht="18.75" thickTop="1">
      <c r="A521" s="202" t="s">
        <v>83</v>
      </c>
      <c r="B521" s="53">
        <f>(4/3)*B520</f>
        <v>0</v>
      </c>
      <c r="C521" s="53"/>
      <c r="D521" s="53"/>
      <c r="E521" s="53"/>
      <c r="F521" s="84" t="s">
        <v>79</v>
      </c>
      <c r="G521" s="55">
        <f>O520-B520</f>
        <v>0</v>
      </c>
      <c r="H521" s="53"/>
      <c r="I521" s="53"/>
      <c r="J521" s="53"/>
      <c r="K521" s="53"/>
      <c r="L521" s="84" t="s">
        <v>82</v>
      </c>
      <c r="M521" s="55">
        <f>O520-B521</f>
        <v>0</v>
      </c>
      <c r="N521" s="83"/>
      <c r="O521" s="200"/>
      <c r="Q521" s="209" t="str">
        <f>Q$17</f>
        <v>См. Образец</v>
      </c>
    </row>
    <row r="523" spans="1:17" ht="18.75">
      <c r="A523" s="187">
        <f>'Название и список группы'!A30</f>
        <v>29</v>
      </c>
      <c r="B523" s="187"/>
      <c r="C523" s="188">
        <f>'Название и список группы'!B30</f>
        <v>0</v>
      </c>
      <c r="D523" s="188"/>
      <c r="E523" s="188"/>
      <c r="F523" s="188"/>
      <c r="G523" s="188"/>
      <c r="H523" s="188"/>
      <c r="I523" s="188"/>
      <c r="J523" s="188"/>
      <c r="K523" s="188"/>
      <c r="L523" s="188"/>
      <c r="M523" s="188"/>
      <c r="N523" s="188"/>
      <c r="O523" s="188"/>
    </row>
    <row r="524" spans="1:17" ht="18.75" thickBot="1">
      <c r="A524" s="189" t="s">
        <v>50</v>
      </c>
      <c r="B524" s="190"/>
      <c r="C524" s="191">
        <v>1</v>
      </c>
      <c r="D524" s="165">
        <v>2</v>
      </c>
      <c r="E524" s="165">
        <v>3</v>
      </c>
      <c r="F524" s="165">
        <v>4</v>
      </c>
      <c r="G524" s="165">
        <v>5</v>
      </c>
      <c r="H524" s="165">
        <v>6</v>
      </c>
      <c r="I524" s="165">
        <v>7</v>
      </c>
      <c r="J524" s="165">
        <v>8</v>
      </c>
      <c r="K524" s="165">
        <v>9</v>
      </c>
      <c r="L524" s="165">
        <v>10</v>
      </c>
      <c r="M524" s="165">
        <v>11</v>
      </c>
      <c r="N524" s="165">
        <v>12</v>
      </c>
      <c r="O524" s="166" t="s">
        <v>1</v>
      </c>
      <c r="Q524" s="167" t="str">
        <f>Q$2</f>
        <v>Выполняется 12 бросков монеты</v>
      </c>
    </row>
    <row r="525" spans="1:17" ht="19.5" thickTop="1" thickBot="1">
      <c r="A525" s="192" t="s">
        <v>53</v>
      </c>
      <c r="B525" s="193"/>
      <c r="C525" s="194">
        <f>РезультатЭксперимента!C525</f>
        <v>0</v>
      </c>
      <c r="D525" s="194">
        <f>РезультатЭксперимента!D525</f>
        <v>0</v>
      </c>
      <c r="E525" s="194">
        <f>РезультатЭксперимента!E525</f>
        <v>0</v>
      </c>
      <c r="F525" s="194">
        <f>РезультатЭксперимента!F525</f>
        <v>0</v>
      </c>
      <c r="G525" s="194">
        <f>РезультатЭксперимента!G525</f>
        <v>0</v>
      </c>
      <c r="H525" s="194">
        <f>РезультатЭксперимента!H525</f>
        <v>0</v>
      </c>
      <c r="I525" s="194">
        <f>РезультатЭксперимента!I525</f>
        <v>0</v>
      </c>
      <c r="J525" s="194">
        <f>РезультатЭксперимента!J525</f>
        <v>0</v>
      </c>
      <c r="K525" s="194">
        <f>РезультатЭксперимента!K525</f>
        <v>0</v>
      </c>
      <c r="L525" s="194">
        <f>РезультатЭксперимента!L525</f>
        <v>0</v>
      </c>
      <c r="M525" s="194">
        <f>РезультатЭксперимента!M525</f>
        <v>0</v>
      </c>
      <c r="N525" s="195">
        <f>РезультатЭксперимента!N525</f>
        <v>0</v>
      </c>
      <c r="O525" s="196">
        <f>IF(SUM(C525:N525)&gt;0,1,10^(-5))</f>
        <v>1.0000000000000001E-5</v>
      </c>
      <c r="Q525" s="197" t="str">
        <f>Q$3</f>
        <v>Если выпадает орел, начисляется 1 балл,</v>
      </c>
    </row>
    <row r="526" spans="1:17" ht="19.5" thickTop="1" thickBot="1">
      <c r="A526" s="198" t="s">
        <v>67</v>
      </c>
      <c r="B526" s="199"/>
      <c r="C526" s="140">
        <v>1</v>
      </c>
      <c r="D526" s="140"/>
      <c r="E526" s="141">
        <v>2</v>
      </c>
      <c r="F526" s="142"/>
      <c r="G526" s="141">
        <v>3</v>
      </c>
      <c r="H526" s="142"/>
      <c r="I526" s="141">
        <v>4</v>
      </c>
      <c r="J526" s="142"/>
      <c r="K526" s="141">
        <v>5</v>
      </c>
      <c r="L526" s="142"/>
      <c r="M526" s="141">
        <v>6</v>
      </c>
      <c r="N526" s="142"/>
      <c r="O526" s="200"/>
      <c r="Q526" s="197" t="str">
        <f>Q$4</f>
        <v>если "решка", начисляется 0 баллов</v>
      </c>
    </row>
    <row r="527" spans="1:17">
      <c r="A527" s="201" t="s">
        <v>55</v>
      </c>
      <c r="B527" s="40"/>
      <c r="C527" s="45">
        <v>0</v>
      </c>
      <c r="D527" s="46">
        <v>1</v>
      </c>
      <c r="E527" s="42">
        <v>0</v>
      </c>
      <c r="F527" s="40">
        <v>1</v>
      </c>
      <c r="G527" s="45">
        <v>0</v>
      </c>
      <c r="H527" s="46">
        <v>1</v>
      </c>
      <c r="I527" s="42">
        <v>0</v>
      </c>
      <c r="J527" s="40">
        <v>1</v>
      </c>
      <c r="K527" s="45">
        <v>0</v>
      </c>
      <c r="L527" s="46">
        <v>1</v>
      </c>
      <c r="M527" s="42">
        <v>0</v>
      </c>
      <c r="N527" s="24">
        <v>1</v>
      </c>
      <c r="O527" s="200"/>
      <c r="Q527" s="197" t="str">
        <f>Q$5</f>
        <v>Разбивается на</v>
      </c>
    </row>
    <row r="528" spans="1:17">
      <c r="A528" s="202" t="s">
        <v>54</v>
      </c>
      <c r="B528" s="30"/>
      <c r="C528" s="48">
        <f>IF(C525=0,IF(D525=0,2,1),IF(D525=0,1,0))</f>
        <v>2</v>
      </c>
      <c r="D528" s="29">
        <f>IF(C525=0,IF(D525=0,0,1),IF(D525=0,1,2))</f>
        <v>0</v>
      </c>
      <c r="E528" s="48">
        <f>IF(E525=0,IF(F525=0,2,1),IF(F525=0,1,0))</f>
        <v>2</v>
      </c>
      <c r="F528" s="29">
        <f>IF(E525=0,IF(F525=0,0,1),IF(F525=0,1,2))</f>
        <v>0</v>
      </c>
      <c r="G528" s="48">
        <f>IF(G525=0,IF(H525=0,2,1),IF(H525=0,1,0))</f>
        <v>2</v>
      </c>
      <c r="H528" s="29">
        <f>IF(G525=0,IF(H525=0,0,1),IF(H525=0,1,2))</f>
        <v>0</v>
      </c>
      <c r="I528" s="48">
        <f>IF(I525=0,IF(J525=0,2,1),IF(J525=0,1,0))</f>
        <v>2</v>
      </c>
      <c r="J528" s="29">
        <f>IF(I525=0,IF(J525=0,0,1),IF(J525=0,1,2))</f>
        <v>0</v>
      </c>
      <c r="K528" s="48">
        <f>IF(K525=0,IF(L525=0,2,1),IF(L525=0,1,0))</f>
        <v>2</v>
      </c>
      <c r="L528" s="29">
        <f>IF(K525=0,IF(L525=0,0,1),IF(L525=0,1,2))</f>
        <v>0</v>
      </c>
      <c r="M528" s="48">
        <f>IF(M525=0,IF(N525=0,2,1),IF(N525=0,1,0))</f>
        <v>2</v>
      </c>
      <c r="N528" s="29">
        <f>IF(M525=0,IF(N525=0,0,1),IF(N525=0,1,2))</f>
        <v>0</v>
      </c>
      <c r="O528" s="200"/>
      <c r="Q528" s="197" t="str">
        <f>Q$6</f>
        <v>а) 6 выборок по 2 броска в выборке;</v>
      </c>
    </row>
    <row r="529" spans="1:17" ht="18.75" thickBot="1">
      <c r="A529" s="202" t="s">
        <v>62</v>
      </c>
      <c r="B529" s="30"/>
      <c r="C529" s="48">
        <f>C528/2</f>
        <v>1</v>
      </c>
      <c r="D529" s="29">
        <f t="shared" ref="D529:N529" si="56">D528/2</f>
        <v>0</v>
      </c>
      <c r="E529" s="25">
        <f t="shared" si="56"/>
        <v>1</v>
      </c>
      <c r="F529" s="30">
        <f t="shared" si="56"/>
        <v>0</v>
      </c>
      <c r="G529" s="48">
        <f t="shared" si="56"/>
        <v>1</v>
      </c>
      <c r="H529" s="29">
        <f t="shared" si="56"/>
        <v>0</v>
      </c>
      <c r="I529" s="25">
        <f t="shared" si="56"/>
        <v>1</v>
      </c>
      <c r="J529" s="30">
        <f t="shared" si="56"/>
        <v>0</v>
      </c>
      <c r="K529" s="48">
        <f t="shared" si="56"/>
        <v>1</v>
      </c>
      <c r="L529" s="29">
        <f t="shared" si="56"/>
        <v>0</v>
      </c>
      <c r="M529" s="25">
        <f t="shared" si="56"/>
        <v>1</v>
      </c>
      <c r="N529" s="28">
        <f t="shared" si="56"/>
        <v>0</v>
      </c>
      <c r="O529" s="200"/>
      <c r="Q529" s="197" t="str">
        <f>Q$7</f>
        <v>б) 3 выборки по 4 броска в выборке.</v>
      </c>
    </row>
    <row r="530" spans="1:17" ht="18.75" thickTop="1">
      <c r="A530" s="202" t="s">
        <v>75</v>
      </c>
      <c r="B530" s="30">
        <f>(C530+E530+G530+I530+K530+M530)/6</f>
        <v>0</v>
      </c>
      <c r="C530" s="48">
        <f>C527*C529+D527*D529</f>
        <v>0</v>
      </c>
      <c r="D530" s="29"/>
      <c r="E530" s="25">
        <f>E527*E529+F527*F529</f>
        <v>0</v>
      </c>
      <c r="F530" s="30"/>
      <c r="G530" s="48">
        <f>G527*G529+H527*H529</f>
        <v>0</v>
      </c>
      <c r="H530" s="29"/>
      <c r="I530" s="25">
        <f>I527*I529+J527*J529</f>
        <v>0</v>
      </c>
      <c r="J530" s="30"/>
      <c r="K530" s="48">
        <f>K527*K529+L527*L529</f>
        <v>0</v>
      </c>
      <c r="L530" s="29"/>
      <c r="M530" s="31">
        <f>M527*M529+N527*N529</f>
        <v>0</v>
      </c>
      <c r="N530" s="61" t="s">
        <v>77</v>
      </c>
      <c r="O530" s="203">
        <f>SUM(C525:N525)/12</f>
        <v>0</v>
      </c>
      <c r="Q530" s="197" t="str">
        <f>Q$8</f>
        <v>Составить эмпирические законы</v>
      </c>
    </row>
    <row r="531" spans="1:17" ht="18.75" thickBot="1">
      <c r="A531" s="202" t="s">
        <v>76</v>
      </c>
      <c r="B531" s="30">
        <f>(C531+E531+G531+I531+K531+M531)/6</f>
        <v>0</v>
      </c>
      <c r="C531" s="48">
        <f>SUMPRODUCT(C527:D527,C527:D527,C529:D529)-C530*C530</f>
        <v>0</v>
      </c>
      <c r="D531" s="29"/>
      <c r="E531" s="25">
        <f>SUMPRODUCT(E527:F527,E527:F527,E529:F529)-E530*E530</f>
        <v>0</v>
      </c>
      <c r="F531" s="30"/>
      <c r="G531" s="48">
        <f>SUMPRODUCT(G527:H527,G527:H527,G529:H529)-G530*G530</f>
        <v>0</v>
      </c>
      <c r="H531" s="29"/>
      <c r="I531" s="25">
        <f>SUMPRODUCT(I527:J527,I527:J527,I529:J529)-I530*I530</f>
        <v>0</v>
      </c>
      <c r="J531" s="30"/>
      <c r="K531" s="48">
        <f>SUMPRODUCT(K527:L527,K527:L527,K529:L529)-K530*K530</f>
        <v>0</v>
      </c>
      <c r="L531" s="29"/>
      <c r="M531" s="31">
        <f>SUMPRODUCT(M527:N527,M527:N527,M529:N529)-M530*M530</f>
        <v>0</v>
      </c>
      <c r="N531" s="62" t="s">
        <v>78</v>
      </c>
      <c r="O531" s="204">
        <f>(12/11)*SUMPRODUCT(C525:N525,C525:N525)/12-O530*O530</f>
        <v>0</v>
      </c>
      <c r="Q531" s="197" t="str">
        <f>Q$9</f>
        <v>распределения для а), б)</v>
      </c>
    </row>
    <row r="532" spans="1:17" ht="19.5" thickTop="1" thickBot="1">
      <c r="A532" s="205" t="s">
        <v>80</v>
      </c>
      <c r="B532" s="28">
        <f>(2/1)*B531</f>
        <v>0</v>
      </c>
      <c r="C532" s="56"/>
      <c r="D532" s="56"/>
      <c r="E532" s="56"/>
      <c r="F532" s="95" t="s">
        <v>74</v>
      </c>
      <c r="G532" s="58">
        <f>O531-B531</f>
        <v>0</v>
      </c>
      <c r="H532" s="56"/>
      <c r="I532" s="56"/>
      <c r="J532" s="56"/>
      <c r="K532" s="56"/>
      <c r="L532" s="95" t="s">
        <v>81</v>
      </c>
      <c r="M532" s="58">
        <f>O531-B532</f>
        <v>0</v>
      </c>
      <c r="N532" s="96"/>
      <c r="O532" s="200"/>
      <c r="Q532" s="197" t="str">
        <f>Q$10</f>
        <v>Сравнить с теоретическими.</v>
      </c>
    </row>
    <row r="533" spans="1:17" ht="19.5" thickTop="1" thickBot="1">
      <c r="A533" s="198" t="s">
        <v>68</v>
      </c>
      <c r="B533" s="107"/>
      <c r="C533" s="132">
        <v>1</v>
      </c>
      <c r="D533" s="132"/>
      <c r="E533" s="133">
        <v>2</v>
      </c>
      <c r="F533" s="134"/>
      <c r="G533" s="133">
        <v>3</v>
      </c>
      <c r="H533" s="134"/>
      <c r="I533" s="107"/>
      <c r="J533" s="122" t="s">
        <v>84</v>
      </c>
      <c r="K533" s="206"/>
      <c r="L533" s="107">
        <v>0</v>
      </c>
      <c r="M533" s="63">
        <v>1</v>
      </c>
      <c r="N533" s="104"/>
      <c r="O533" s="200"/>
      <c r="Q533" s="197" t="str">
        <f>Q$11</f>
        <v>Сравнить M[X] и D[X] с выборочными</v>
      </c>
    </row>
    <row r="534" spans="1:17" ht="18.75" thickBot="1">
      <c r="A534" s="201" t="s">
        <v>63</v>
      </c>
      <c r="B534" s="40"/>
      <c r="C534" s="45">
        <v>0</v>
      </c>
      <c r="D534" s="46">
        <v>1</v>
      </c>
      <c r="E534" s="42">
        <v>0</v>
      </c>
      <c r="F534" s="40">
        <v>1</v>
      </c>
      <c r="G534" s="45">
        <v>0</v>
      </c>
      <c r="H534" s="46">
        <v>1</v>
      </c>
      <c r="I534" s="42"/>
      <c r="J534" s="116" t="s">
        <v>85</v>
      </c>
      <c r="K534" s="207"/>
      <c r="L534" s="152">
        <f>IF(O525&lt;1,0,12-SUM(C525:N525))</f>
        <v>0</v>
      </c>
      <c r="M534" s="42">
        <f>IF(O525&lt;1,0,SUM(C525:N525))</f>
        <v>0</v>
      </c>
      <c r="N534" s="36"/>
      <c r="O534" s="200"/>
      <c r="Q534" s="197" t="str">
        <f>Q$12</f>
        <v>для  а), б)</v>
      </c>
    </row>
    <row r="535" spans="1:17" ht="19.5" thickTop="1" thickBot="1">
      <c r="A535" s="202" t="s">
        <v>64</v>
      </c>
      <c r="B535" s="30"/>
      <c r="C535" s="48">
        <f>4-SUM(C525:F525)</f>
        <v>4</v>
      </c>
      <c r="D535" s="29">
        <f>SUM(C525:F525)</f>
        <v>0</v>
      </c>
      <c r="E535" s="48">
        <f>4-SUM(G525:J525)</f>
        <v>4</v>
      </c>
      <c r="F535" s="29">
        <f>SUM(G525:J525)</f>
        <v>0</v>
      </c>
      <c r="G535" s="48">
        <f>4-SUM(K525:N525)</f>
        <v>4</v>
      </c>
      <c r="H535" s="29">
        <f>SUM(K525:N525)</f>
        <v>0</v>
      </c>
      <c r="I535" s="25"/>
      <c r="J535" s="118" t="s">
        <v>112</v>
      </c>
      <c r="K535" s="208"/>
      <c r="L535" s="153">
        <f>IF(O525&lt;1,0,L534/12)</f>
        <v>0</v>
      </c>
      <c r="M535" s="151">
        <f>IF(O525&lt;1,0,M534/12)</f>
        <v>0</v>
      </c>
      <c r="N535" s="22"/>
      <c r="O535" s="200"/>
      <c r="Q535" s="197" t="str">
        <f>Q$13</f>
        <v>Разбивается на</v>
      </c>
    </row>
    <row r="536" spans="1:17" ht="19.5" thickTop="1" thickBot="1">
      <c r="A536" s="202" t="s">
        <v>65</v>
      </c>
      <c r="B536" s="30"/>
      <c r="C536" s="48">
        <f t="shared" ref="C536:H536" si="57">C535/4</f>
        <v>1</v>
      </c>
      <c r="D536" s="29">
        <f t="shared" si="57"/>
        <v>0</v>
      </c>
      <c r="E536" s="25">
        <f t="shared" si="57"/>
        <v>1</v>
      </c>
      <c r="F536" s="30">
        <f t="shared" si="57"/>
        <v>0</v>
      </c>
      <c r="G536" s="48">
        <f t="shared" si="57"/>
        <v>1</v>
      </c>
      <c r="H536" s="29">
        <f t="shared" si="57"/>
        <v>0</v>
      </c>
      <c r="I536" s="25"/>
      <c r="J536" s="21"/>
      <c r="K536" s="21"/>
      <c r="L536" s="21"/>
      <c r="M536" s="22"/>
      <c r="N536" s="27"/>
      <c r="O536" s="200"/>
      <c r="Q536" s="197" t="str">
        <f>Q$14</f>
        <v>а) 6 серий по 2 броска;</v>
      </c>
    </row>
    <row r="537" spans="1:17" ht="18.75" thickTop="1">
      <c r="A537" s="202" t="s">
        <v>93</v>
      </c>
      <c r="B537" s="30">
        <f>(C537+E537+G537)/3</f>
        <v>0</v>
      </c>
      <c r="C537" s="48">
        <f>C534*C536+D534*D536</f>
        <v>0</v>
      </c>
      <c r="D537" s="29"/>
      <c r="E537" s="25">
        <f>E534*E536+F534*F536</f>
        <v>0</v>
      </c>
      <c r="F537" s="30"/>
      <c r="G537" s="48">
        <f>G534*G536+H534*H536</f>
        <v>0</v>
      </c>
      <c r="H537" s="29"/>
      <c r="I537" s="25"/>
      <c r="J537" s="21"/>
      <c r="K537" s="21"/>
      <c r="L537" s="21"/>
      <c r="M537" s="30"/>
      <c r="N537" s="61" t="s">
        <v>77</v>
      </c>
      <c r="O537" s="203">
        <f>SUM(C525:N525)/12</f>
        <v>0</v>
      </c>
      <c r="Q537" s="197" t="str">
        <f>Q$15</f>
        <v>б) 3 серии по 4 броска;</v>
      </c>
    </row>
    <row r="538" spans="1:17" ht="18.75" thickBot="1">
      <c r="A538" s="202" t="s">
        <v>94</v>
      </c>
      <c r="B538" s="30">
        <f>(C538+E538+G538)/3</f>
        <v>0</v>
      </c>
      <c r="C538" s="48">
        <f>SUMPRODUCT(C534:D534,C534:D534,C536:D536)-C537*C537</f>
        <v>0</v>
      </c>
      <c r="D538" s="29"/>
      <c r="E538" s="25">
        <f>SUMPRODUCT(E534:F534,E534:F534,E536:F536)-E537*E537</f>
        <v>0</v>
      </c>
      <c r="F538" s="30"/>
      <c r="G538" s="48">
        <f>SUMPRODUCT(G534:H534,G534:H534,G536:H536)-G537*G537</f>
        <v>0</v>
      </c>
      <c r="H538" s="29"/>
      <c r="I538" s="25"/>
      <c r="J538" s="21"/>
      <c r="K538" s="21"/>
      <c r="L538" s="21"/>
      <c r="M538" s="30"/>
      <c r="N538" s="62" t="s">
        <v>78</v>
      </c>
      <c r="O538" s="204">
        <f>(12/11)*SUMPRODUCT(C525:N525,C525:N525)/12-O530*O530</f>
        <v>0</v>
      </c>
      <c r="Q538" s="197">
        <f>Q$16</f>
        <v>0</v>
      </c>
    </row>
    <row r="539" spans="1:17" ht="18.75" thickTop="1">
      <c r="A539" s="202" t="s">
        <v>83</v>
      </c>
      <c r="B539" s="53">
        <f>(4/3)*B538</f>
        <v>0</v>
      </c>
      <c r="C539" s="53"/>
      <c r="D539" s="53"/>
      <c r="E539" s="53"/>
      <c r="F539" s="84" t="s">
        <v>79</v>
      </c>
      <c r="G539" s="55">
        <f>O538-B538</f>
        <v>0</v>
      </c>
      <c r="H539" s="53"/>
      <c r="I539" s="53"/>
      <c r="J539" s="53"/>
      <c r="K539" s="53"/>
      <c r="L539" s="84" t="s">
        <v>82</v>
      </c>
      <c r="M539" s="55">
        <f>O538-B539</f>
        <v>0</v>
      </c>
      <c r="N539" s="83"/>
      <c r="O539" s="200"/>
      <c r="Q539" s="209" t="str">
        <f>Q$17</f>
        <v>См. Образец</v>
      </c>
    </row>
    <row r="541" spans="1:17" ht="18.75">
      <c r="A541" s="187">
        <f>'Название и список группы'!A31</f>
        <v>30</v>
      </c>
      <c r="B541" s="187"/>
      <c r="C541" s="188">
        <f>'Название и список группы'!B31</f>
        <v>0</v>
      </c>
      <c r="D541" s="188"/>
      <c r="E541" s="188"/>
      <c r="F541" s="188"/>
      <c r="G541" s="188"/>
      <c r="H541" s="188"/>
      <c r="I541" s="188"/>
      <c r="J541" s="188"/>
      <c r="K541" s="188"/>
      <c r="L541" s="188"/>
      <c r="M541" s="188"/>
      <c r="N541" s="188"/>
      <c r="O541" s="188"/>
    </row>
    <row r="542" spans="1:17" ht="18.75" thickBot="1">
      <c r="A542" s="189" t="s">
        <v>50</v>
      </c>
      <c r="B542" s="190"/>
      <c r="C542" s="191">
        <v>1</v>
      </c>
      <c r="D542" s="165">
        <v>2</v>
      </c>
      <c r="E542" s="165">
        <v>3</v>
      </c>
      <c r="F542" s="165">
        <v>4</v>
      </c>
      <c r="G542" s="165">
        <v>5</v>
      </c>
      <c r="H542" s="165">
        <v>6</v>
      </c>
      <c r="I542" s="165">
        <v>7</v>
      </c>
      <c r="J542" s="165">
        <v>8</v>
      </c>
      <c r="K542" s="165">
        <v>9</v>
      </c>
      <c r="L542" s="165">
        <v>10</v>
      </c>
      <c r="M542" s="165">
        <v>11</v>
      </c>
      <c r="N542" s="165">
        <v>12</v>
      </c>
      <c r="O542" s="166" t="s">
        <v>1</v>
      </c>
      <c r="Q542" s="167" t="str">
        <f>Q$2</f>
        <v>Выполняется 12 бросков монеты</v>
      </c>
    </row>
    <row r="543" spans="1:17" ht="19.5" thickTop="1" thickBot="1">
      <c r="A543" s="192" t="s">
        <v>53</v>
      </c>
      <c r="B543" s="193"/>
      <c r="C543" s="194">
        <f>РезультатЭксперимента!C543</f>
        <v>0</v>
      </c>
      <c r="D543" s="194">
        <f>РезультатЭксперимента!D543</f>
        <v>0</v>
      </c>
      <c r="E543" s="194">
        <f>РезультатЭксперимента!E543</f>
        <v>0</v>
      </c>
      <c r="F543" s="194">
        <f>РезультатЭксперимента!F543</f>
        <v>0</v>
      </c>
      <c r="G543" s="194">
        <f>РезультатЭксперимента!G543</f>
        <v>0</v>
      </c>
      <c r="H543" s="194">
        <f>РезультатЭксперимента!H543</f>
        <v>0</v>
      </c>
      <c r="I543" s="194">
        <f>РезультатЭксперимента!I543</f>
        <v>0</v>
      </c>
      <c r="J543" s="194">
        <f>РезультатЭксперимента!J543</f>
        <v>0</v>
      </c>
      <c r="K543" s="194">
        <f>РезультатЭксперимента!K543</f>
        <v>0</v>
      </c>
      <c r="L543" s="194">
        <f>РезультатЭксперимента!L543</f>
        <v>0</v>
      </c>
      <c r="M543" s="194">
        <f>РезультатЭксперимента!M543</f>
        <v>0</v>
      </c>
      <c r="N543" s="195">
        <f>РезультатЭксперимента!N543</f>
        <v>0</v>
      </c>
      <c r="O543" s="196">
        <f>IF(SUM(C543:N543)&gt;0,1,10^(-5))</f>
        <v>1.0000000000000001E-5</v>
      </c>
      <c r="Q543" s="197" t="str">
        <f>Q$3</f>
        <v>Если выпадает орел, начисляется 1 балл,</v>
      </c>
    </row>
    <row r="544" spans="1:17" ht="19.5" thickTop="1" thickBot="1">
      <c r="A544" s="198" t="s">
        <v>67</v>
      </c>
      <c r="B544" s="199"/>
      <c r="C544" s="140">
        <v>1</v>
      </c>
      <c r="D544" s="140"/>
      <c r="E544" s="141">
        <v>2</v>
      </c>
      <c r="F544" s="142"/>
      <c r="G544" s="141">
        <v>3</v>
      </c>
      <c r="H544" s="142"/>
      <c r="I544" s="141">
        <v>4</v>
      </c>
      <c r="J544" s="142"/>
      <c r="K544" s="141">
        <v>5</v>
      </c>
      <c r="L544" s="142"/>
      <c r="M544" s="141">
        <v>6</v>
      </c>
      <c r="N544" s="142"/>
      <c r="O544" s="200"/>
      <c r="Q544" s="197" t="str">
        <f>Q$4</f>
        <v>если "решка", начисляется 0 баллов</v>
      </c>
    </row>
    <row r="545" spans="1:17">
      <c r="A545" s="201" t="s">
        <v>55</v>
      </c>
      <c r="B545" s="40"/>
      <c r="C545" s="45">
        <v>0</v>
      </c>
      <c r="D545" s="46">
        <v>1</v>
      </c>
      <c r="E545" s="42">
        <v>0</v>
      </c>
      <c r="F545" s="40">
        <v>1</v>
      </c>
      <c r="G545" s="45">
        <v>0</v>
      </c>
      <c r="H545" s="46">
        <v>1</v>
      </c>
      <c r="I545" s="42">
        <v>0</v>
      </c>
      <c r="J545" s="40">
        <v>1</v>
      </c>
      <c r="K545" s="45">
        <v>0</v>
      </c>
      <c r="L545" s="46">
        <v>1</v>
      </c>
      <c r="M545" s="42">
        <v>0</v>
      </c>
      <c r="N545" s="24">
        <v>1</v>
      </c>
      <c r="O545" s="200"/>
      <c r="Q545" s="197" t="str">
        <f>Q$5</f>
        <v>Разбивается на</v>
      </c>
    </row>
    <row r="546" spans="1:17">
      <c r="A546" s="202" t="s">
        <v>54</v>
      </c>
      <c r="B546" s="30"/>
      <c r="C546" s="48">
        <f>IF(C543=0,IF(D543=0,2,1),IF(D543=0,1,0))</f>
        <v>2</v>
      </c>
      <c r="D546" s="29">
        <f>IF(C543=0,IF(D543=0,0,1),IF(D543=0,1,2))</f>
        <v>0</v>
      </c>
      <c r="E546" s="48">
        <f>IF(E543=0,IF(F543=0,2,1),IF(F543=0,1,0))</f>
        <v>2</v>
      </c>
      <c r="F546" s="29">
        <f>IF(E543=0,IF(F543=0,0,1),IF(F543=0,1,2))</f>
        <v>0</v>
      </c>
      <c r="G546" s="48">
        <f>IF(G543=0,IF(H543=0,2,1),IF(H543=0,1,0))</f>
        <v>2</v>
      </c>
      <c r="H546" s="29">
        <f>IF(G543=0,IF(H543=0,0,1),IF(H543=0,1,2))</f>
        <v>0</v>
      </c>
      <c r="I546" s="48">
        <f>IF(I543=0,IF(J543=0,2,1),IF(J543=0,1,0))</f>
        <v>2</v>
      </c>
      <c r="J546" s="29">
        <f>IF(I543=0,IF(J543=0,0,1),IF(J543=0,1,2))</f>
        <v>0</v>
      </c>
      <c r="K546" s="48">
        <f>IF(K543=0,IF(L543=0,2,1),IF(L543=0,1,0))</f>
        <v>2</v>
      </c>
      <c r="L546" s="29">
        <f>IF(K543=0,IF(L543=0,0,1),IF(L543=0,1,2))</f>
        <v>0</v>
      </c>
      <c r="M546" s="48">
        <f>IF(M543=0,IF(N543=0,2,1),IF(N543=0,1,0))</f>
        <v>2</v>
      </c>
      <c r="N546" s="29">
        <f>IF(M543=0,IF(N543=0,0,1),IF(N543=0,1,2))</f>
        <v>0</v>
      </c>
      <c r="O546" s="200"/>
      <c r="Q546" s="197" t="str">
        <f>Q$6</f>
        <v>а) 6 выборок по 2 броска в выборке;</v>
      </c>
    </row>
    <row r="547" spans="1:17" ht="18.75" thickBot="1">
      <c r="A547" s="202" t="s">
        <v>62</v>
      </c>
      <c r="B547" s="30"/>
      <c r="C547" s="48">
        <f>C546/2</f>
        <v>1</v>
      </c>
      <c r="D547" s="29">
        <f t="shared" ref="D547:N547" si="58">D546/2</f>
        <v>0</v>
      </c>
      <c r="E547" s="25">
        <f t="shared" si="58"/>
        <v>1</v>
      </c>
      <c r="F547" s="30">
        <f t="shared" si="58"/>
        <v>0</v>
      </c>
      <c r="G547" s="48">
        <f t="shared" si="58"/>
        <v>1</v>
      </c>
      <c r="H547" s="29">
        <f t="shared" si="58"/>
        <v>0</v>
      </c>
      <c r="I547" s="25">
        <f t="shared" si="58"/>
        <v>1</v>
      </c>
      <c r="J547" s="30">
        <f t="shared" si="58"/>
        <v>0</v>
      </c>
      <c r="K547" s="48">
        <f t="shared" si="58"/>
        <v>1</v>
      </c>
      <c r="L547" s="29">
        <f t="shared" si="58"/>
        <v>0</v>
      </c>
      <c r="M547" s="25">
        <f t="shared" si="58"/>
        <v>1</v>
      </c>
      <c r="N547" s="28">
        <f t="shared" si="58"/>
        <v>0</v>
      </c>
      <c r="O547" s="200"/>
      <c r="Q547" s="197" t="str">
        <f>Q$7</f>
        <v>б) 3 выборки по 4 броска в выборке.</v>
      </c>
    </row>
    <row r="548" spans="1:17" ht="18.75" thickTop="1">
      <c r="A548" s="202" t="s">
        <v>75</v>
      </c>
      <c r="B548" s="30">
        <f>(C548+E548+G548+I548+K548+M548)/6</f>
        <v>0</v>
      </c>
      <c r="C548" s="48">
        <f>C545*C547+D545*D547</f>
        <v>0</v>
      </c>
      <c r="D548" s="29"/>
      <c r="E548" s="25">
        <f>E545*E547+F545*F547</f>
        <v>0</v>
      </c>
      <c r="F548" s="30"/>
      <c r="G548" s="48">
        <f>G545*G547+H545*H547</f>
        <v>0</v>
      </c>
      <c r="H548" s="29"/>
      <c r="I548" s="25">
        <f>I545*I547+J545*J547</f>
        <v>0</v>
      </c>
      <c r="J548" s="30"/>
      <c r="K548" s="48">
        <f>K545*K547+L545*L547</f>
        <v>0</v>
      </c>
      <c r="L548" s="29"/>
      <c r="M548" s="31">
        <f>M545*M547+N545*N547</f>
        <v>0</v>
      </c>
      <c r="N548" s="61" t="s">
        <v>77</v>
      </c>
      <c r="O548" s="203">
        <f>SUM(C543:N543)/12</f>
        <v>0</v>
      </c>
      <c r="Q548" s="197" t="str">
        <f>Q$8</f>
        <v>Составить эмпирические законы</v>
      </c>
    </row>
    <row r="549" spans="1:17" ht="18.75" thickBot="1">
      <c r="A549" s="202" t="s">
        <v>76</v>
      </c>
      <c r="B549" s="30">
        <f>(C549+E549+G549+I549+K549+M549)/6</f>
        <v>0</v>
      </c>
      <c r="C549" s="48">
        <f>SUMPRODUCT(C545:D545,C545:D545,C547:D547)-C548*C548</f>
        <v>0</v>
      </c>
      <c r="D549" s="29"/>
      <c r="E549" s="25">
        <f>SUMPRODUCT(E545:F545,E545:F545,E547:F547)-E548*E548</f>
        <v>0</v>
      </c>
      <c r="F549" s="30"/>
      <c r="G549" s="48">
        <f>SUMPRODUCT(G545:H545,G545:H545,G547:H547)-G548*G548</f>
        <v>0</v>
      </c>
      <c r="H549" s="29"/>
      <c r="I549" s="25">
        <f>SUMPRODUCT(I545:J545,I545:J545,I547:J547)-I548*I548</f>
        <v>0</v>
      </c>
      <c r="J549" s="30"/>
      <c r="K549" s="48">
        <f>SUMPRODUCT(K545:L545,K545:L545,K547:L547)-K548*K548</f>
        <v>0</v>
      </c>
      <c r="L549" s="29"/>
      <c r="M549" s="31">
        <f>SUMPRODUCT(M545:N545,M545:N545,M547:N547)-M548*M548</f>
        <v>0</v>
      </c>
      <c r="N549" s="62" t="s">
        <v>78</v>
      </c>
      <c r="O549" s="204">
        <f>(12/11)*SUMPRODUCT(C543:N543,C543:N543)/12-O548*O548</f>
        <v>0</v>
      </c>
      <c r="Q549" s="197" t="str">
        <f>Q$9</f>
        <v>распределения для а), б)</v>
      </c>
    </row>
    <row r="550" spans="1:17" ht="19.5" thickTop="1" thickBot="1">
      <c r="A550" s="205" t="s">
        <v>80</v>
      </c>
      <c r="B550" s="28">
        <f>(2/1)*B549</f>
        <v>0</v>
      </c>
      <c r="C550" s="56"/>
      <c r="D550" s="56"/>
      <c r="E550" s="56"/>
      <c r="F550" s="95" t="s">
        <v>74</v>
      </c>
      <c r="G550" s="58">
        <f>O549-B549</f>
        <v>0</v>
      </c>
      <c r="H550" s="56"/>
      <c r="I550" s="56"/>
      <c r="J550" s="56"/>
      <c r="K550" s="56"/>
      <c r="L550" s="95" t="s">
        <v>81</v>
      </c>
      <c r="M550" s="58">
        <f>O549-B550</f>
        <v>0</v>
      </c>
      <c r="N550" s="96"/>
      <c r="O550" s="200"/>
      <c r="Q550" s="197" t="str">
        <f>Q$10</f>
        <v>Сравнить с теоретическими.</v>
      </c>
    </row>
    <row r="551" spans="1:17" ht="19.5" thickTop="1" thickBot="1">
      <c r="A551" s="198" t="s">
        <v>68</v>
      </c>
      <c r="B551" s="107"/>
      <c r="C551" s="132">
        <v>1</v>
      </c>
      <c r="D551" s="132"/>
      <c r="E551" s="133">
        <v>2</v>
      </c>
      <c r="F551" s="134"/>
      <c r="G551" s="133">
        <v>3</v>
      </c>
      <c r="H551" s="134"/>
      <c r="I551" s="107"/>
      <c r="J551" s="122" t="s">
        <v>84</v>
      </c>
      <c r="K551" s="206"/>
      <c r="L551" s="107">
        <v>0</v>
      </c>
      <c r="M551" s="63">
        <v>1</v>
      </c>
      <c r="N551" s="104"/>
      <c r="O551" s="200"/>
      <c r="Q551" s="197" t="str">
        <f>Q$11</f>
        <v>Сравнить M[X] и D[X] с выборочными</v>
      </c>
    </row>
    <row r="552" spans="1:17" ht="18.75" thickBot="1">
      <c r="A552" s="201" t="s">
        <v>63</v>
      </c>
      <c r="B552" s="40"/>
      <c r="C552" s="45">
        <v>0</v>
      </c>
      <c r="D552" s="46">
        <v>1</v>
      </c>
      <c r="E552" s="42">
        <v>0</v>
      </c>
      <c r="F552" s="40">
        <v>1</v>
      </c>
      <c r="G552" s="45">
        <v>0</v>
      </c>
      <c r="H552" s="46">
        <v>1</v>
      </c>
      <c r="I552" s="42"/>
      <c r="J552" s="116" t="s">
        <v>85</v>
      </c>
      <c r="K552" s="207"/>
      <c r="L552" s="152">
        <f>IF(O543&lt;1,0,12-SUM(C543:N543))</f>
        <v>0</v>
      </c>
      <c r="M552" s="42">
        <f>IF(O543&lt;1,0,SUM(C543:N543))</f>
        <v>0</v>
      </c>
      <c r="N552" s="36"/>
      <c r="O552" s="200"/>
      <c r="Q552" s="197" t="str">
        <f>Q$12</f>
        <v>для  а), б)</v>
      </c>
    </row>
    <row r="553" spans="1:17" ht="19.5" thickTop="1" thickBot="1">
      <c r="A553" s="202" t="s">
        <v>64</v>
      </c>
      <c r="B553" s="30"/>
      <c r="C553" s="48">
        <f>4-SUM(C543:F543)</f>
        <v>4</v>
      </c>
      <c r="D553" s="29">
        <f>SUM(C543:F543)</f>
        <v>0</v>
      </c>
      <c r="E553" s="48">
        <f>4-SUM(G543:J543)</f>
        <v>4</v>
      </c>
      <c r="F553" s="29">
        <f>SUM(G543:J543)</f>
        <v>0</v>
      </c>
      <c r="G553" s="48">
        <f>4-SUM(K543:N543)</f>
        <v>4</v>
      </c>
      <c r="H553" s="29">
        <f>SUM(K543:N543)</f>
        <v>0</v>
      </c>
      <c r="I553" s="25"/>
      <c r="J553" s="118" t="s">
        <v>112</v>
      </c>
      <c r="K553" s="208"/>
      <c r="L553" s="153">
        <f>IF(O543&lt;1,0,L552/12)</f>
        <v>0</v>
      </c>
      <c r="M553" s="151">
        <f>IF(O543&lt;1,0,M552/12)</f>
        <v>0</v>
      </c>
      <c r="N553" s="22"/>
      <c r="O553" s="200"/>
      <c r="Q553" s="197" t="str">
        <f>Q$13</f>
        <v>Разбивается на</v>
      </c>
    </row>
    <row r="554" spans="1:17" ht="19.5" thickTop="1" thickBot="1">
      <c r="A554" s="202" t="s">
        <v>65</v>
      </c>
      <c r="B554" s="30"/>
      <c r="C554" s="48">
        <f t="shared" ref="C554:H554" si="59">C553/4</f>
        <v>1</v>
      </c>
      <c r="D554" s="29">
        <f t="shared" si="59"/>
        <v>0</v>
      </c>
      <c r="E554" s="25">
        <f t="shared" si="59"/>
        <v>1</v>
      </c>
      <c r="F554" s="30">
        <f t="shared" si="59"/>
        <v>0</v>
      </c>
      <c r="G554" s="48">
        <f t="shared" si="59"/>
        <v>1</v>
      </c>
      <c r="H554" s="29">
        <f t="shared" si="59"/>
        <v>0</v>
      </c>
      <c r="I554" s="25"/>
      <c r="J554" s="21"/>
      <c r="K554" s="21"/>
      <c r="L554" s="21"/>
      <c r="M554" s="22"/>
      <c r="N554" s="27"/>
      <c r="O554" s="200"/>
      <c r="Q554" s="197" t="str">
        <f>Q$14</f>
        <v>а) 6 серий по 2 броска;</v>
      </c>
    </row>
    <row r="555" spans="1:17" ht="18.75" thickTop="1">
      <c r="A555" s="202" t="s">
        <v>93</v>
      </c>
      <c r="B555" s="30">
        <f>(C555+E555+G555)/3</f>
        <v>0</v>
      </c>
      <c r="C555" s="48">
        <f>C552*C554+D552*D554</f>
        <v>0</v>
      </c>
      <c r="D555" s="29"/>
      <c r="E555" s="25">
        <f>E552*E554+F552*F554</f>
        <v>0</v>
      </c>
      <c r="F555" s="30"/>
      <c r="G555" s="48">
        <f>G552*G554+H552*H554</f>
        <v>0</v>
      </c>
      <c r="H555" s="29"/>
      <c r="I555" s="25"/>
      <c r="J555" s="21"/>
      <c r="K555" s="21"/>
      <c r="L555" s="21"/>
      <c r="M555" s="30"/>
      <c r="N555" s="61" t="s">
        <v>77</v>
      </c>
      <c r="O555" s="203">
        <f>SUM(C543:N543)/12</f>
        <v>0</v>
      </c>
      <c r="Q555" s="197" t="str">
        <f>Q$15</f>
        <v>б) 3 серии по 4 броска;</v>
      </c>
    </row>
    <row r="556" spans="1:17" ht="18.75" thickBot="1">
      <c r="A556" s="202" t="s">
        <v>94</v>
      </c>
      <c r="B556" s="30">
        <f>(C556+E556+G556)/3</f>
        <v>0</v>
      </c>
      <c r="C556" s="48">
        <f>SUMPRODUCT(C552:D552,C552:D552,C554:D554)-C555*C555</f>
        <v>0</v>
      </c>
      <c r="D556" s="29"/>
      <c r="E556" s="25">
        <f>SUMPRODUCT(E552:F552,E552:F552,E554:F554)-E555*E555</f>
        <v>0</v>
      </c>
      <c r="F556" s="30"/>
      <c r="G556" s="48">
        <f>SUMPRODUCT(G552:H552,G552:H552,G554:H554)-G555*G555</f>
        <v>0</v>
      </c>
      <c r="H556" s="29"/>
      <c r="I556" s="25"/>
      <c r="J556" s="21"/>
      <c r="K556" s="21"/>
      <c r="L556" s="21"/>
      <c r="M556" s="30"/>
      <c r="N556" s="62" t="s">
        <v>78</v>
      </c>
      <c r="O556" s="204">
        <f>(12/11)*SUMPRODUCT(C543:N543,C543:N543)/12-O548*O548</f>
        <v>0</v>
      </c>
      <c r="Q556" s="197">
        <f>Q$16</f>
        <v>0</v>
      </c>
    </row>
    <row r="557" spans="1:17" ht="18.75" thickTop="1">
      <c r="A557" s="202" t="s">
        <v>83</v>
      </c>
      <c r="B557" s="53">
        <f>(4/3)*B556</f>
        <v>0</v>
      </c>
      <c r="C557" s="53"/>
      <c r="D557" s="53"/>
      <c r="E557" s="53"/>
      <c r="F557" s="84" t="s">
        <v>79</v>
      </c>
      <c r="G557" s="55">
        <f>O556-B556</f>
        <v>0</v>
      </c>
      <c r="H557" s="53"/>
      <c r="I557" s="53"/>
      <c r="J557" s="53"/>
      <c r="K557" s="53"/>
      <c r="L557" s="84" t="s">
        <v>82</v>
      </c>
      <c r="M557" s="55">
        <f>O556-B557</f>
        <v>0</v>
      </c>
      <c r="N557" s="83"/>
      <c r="O557" s="200"/>
      <c r="Q557" s="209" t="str">
        <f>Q$17</f>
        <v>См. Образец</v>
      </c>
    </row>
    <row r="559" spans="1:17" ht="18.75">
      <c r="A559" s="187">
        <f>'Название и список группы'!A32</f>
        <v>31</v>
      </c>
      <c r="B559" s="187"/>
      <c r="C559" s="188">
        <f>'Название и список группы'!B32</f>
        <v>0</v>
      </c>
      <c r="D559" s="188"/>
      <c r="E559" s="188"/>
      <c r="F559" s="188"/>
      <c r="G559" s="188"/>
      <c r="H559" s="188"/>
      <c r="I559" s="188"/>
      <c r="J559" s="188"/>
      <c r="K559" s="188"/>
      <c r="L559" s="188"/>
      <c r="M559" s="188"/>
      <c r="N559" s="188"/>
      <c r="O559" s="188"/>
    </row>
    <row r="560" spans="1:17" ht="18.75" thickBot="1">
      <c r="A560" s="189" t="s">
        <v>50</v>
      </c>
      <c r="B560" s="190"/>
      <c r="C560" s="191">
        <v>1</v>
      </c>
      <c r="D560" s="165">
        <v>2</v>
      </c>
      <c r="E560" s="165">
        <v>3</v>
      </c>
      <c r="F560" s="165">
        <v>4</v>
      </c>
      <c r="G560" s="165">
        <v>5</v>
      </c>
      <c r="H560" s="165">
        <v>6</v>
      </c>
      <c r="I560" s="165">
        <v>7</v>
      </c>
      <c r="J560" s="165">
        <v>8</v>
      </c>
      <c r="K560" s="165">
        <v>9</v>
      </c>
      <c r="L560" s="165">
        <v>10</v>
      </c>
      <c r="M560" s="165">
        <v>11</v>
      </c>
      <c r="N560" s="165">
        <v>12</v>
      </c>
      <c r="O560" s="166" t="s">
        <v>1</v>
      </c>
      <c r="Q560" s="167" t="str">
        <f>Q$2</f>
        <v>Выполняется 12 бросков монеты</v>
      </c>
    </row>
    <row r="561" spans="1:17" ht="19.5" thickTop="1" thickBot="1">
      <c r="A561" s="192" t="s">
        <v>53</v>
      </c>
      <c r="B561" s="193"/>
      <c r="C561" s="194">
        <f>РезультатЭксперимента!C561</f>
        <v>0</v>
      </c>
      <c r="D561" s="194">
        <f>РезультатЭксперимента!D561</f>
        <v>0</v>
      </c>
      <c r="E561" s="194">
        <f>РезультатЭксперимента!E561</f>
        <v>0</v>
      </c>
      <c r="F561" s="194">
        <f>РезультатЭксперимента!F561</f>
        <v>0</v>
      </c>
      <c r="G561" s="194">
        <f>РезультатЭксперимента!G561</f>
        <v>0</v>
      </c>
      <c r="H561" s="194">
        <f>РезультатЭксперимента!H561</f>
        <v>0</v>
      </c>
      <c r="I561" s="194">
        <f>РезультатЭксперимента!I561</f>
        <v>0</v>
      </c>
      <c r="J561" s="194">
        <f>РезультатЭксперимента!J561</f>
        <v>0</v>
      </c>
      <c r="K561" s="194">
        <f>РезультатЭксперимента!K561</f>
        <v>0</v>
      </c>
      <c r="L561" s="194">
        <f>РезультатЭксперимента!L561</f>
        <v>0</v>
      </c>
      <c r="M561" s="194">
        <f>РезультатЭксперимента!M561</f>
        <v>0</v>
      </c>
      <c r="N561" s="195">
        <f>РезультатЭксперимента!N561</f>
        <v>0</v>
      </c>
      <c r="O561" s="196">
        <f>IF(SUM(C561:N561)&gt;0,1,10^(-5))</f>
        <v>1.0000000000000001E-5</v>
      </c>
      <c r="Q561" s="197" t="str">
        <f>Q$3</f>
        <v>Если выпадает орел, начисляется 1 балл,</v>
      </c>
    </row>
    <row r="562" spans="1:17" ht="19.5" thickTop="1" thickBot="1">
      <c r="A562" s="198" t="s">
        <v>67</v>
      </c>
      <c r="B562" s="199"/>
      <c r="C562" s="140">
        <v>1</v>
      </c>
      <c r="D562" s="140"/>
      <c r="E562" s="141">
        <v>2</v>
      </c>
      <c r="F562" s="142"/>
      <c r="G562" s="141">
        <v>3</v>
      </c>
      <c r="H562" s="142"/>
      <c r="I562" s="141">
        <v>4</v>
      </c>
      <c r="J562" s="142"/>
      <c r="K562" s="141">
        <v>5</v>
      </c>
      <c r="L562" s="142"/>
      <c r="M562" s="141">
        <v>6</v>
      </c>
      <c r="N562" s="142"/>
      <c r="O562" s="200"/>
      <c r="Q562" s="197" t="str">
        <f>Q$4</f>
        <v>если "решка", начисляется 0 баллов</v>
      </c>
    </row>
    <row r="563" spans="1:17">
      <c r="A563" s="201" t="s">
        <v>55</v>
      </c>
      <c r="B563" s="40"/>
      <c r="C563" s="45">
        <v>0</v>
      </c>
      <c r="D563" s="46">
        <v>1</v>
      </c>
      <c r="E563" s="42">
        <v>0</v>
      </c>
      <c r="F563" s="40">
        <v>1</v>
      </c>
      <c r="G563" s="45">
        <v>0</v>
      </c>
      <c r="H563" s="46">
        <v>1</v>
      </c>
      <c r="I563" s="42">
        <v>0</v>
      </c>
      <c r="J563" s="40">
        <v>1</v>
      </c>
      <c r="K563" s="45">
        <v>0</v>
      </c>
      <c r="L563" s="46">
        <v>1</v>
      </c>
      <c r="M563" s="42">
        <v>0</v>
      </c>
      <c r="N563" s="24">
        <v>1</v>
      </c>
      <c r="O563" s="200"/>
      <c r="Q563" s="197" t="str">
        <f>Q$5</f>
        <v>Разбивается на</v>
      </c>
    </row>
    <row r="564" spans="1:17">
      <c r="A564" s="202" t="s">
        <v>54</v>
      </c>
      <c r="B564" s="30"/>
      <c r="C564" s="48">
        <f>IF(C561=0,IF(D561=0,2,1),IF(D561=0,1,0))</f>
        <v>2</v>
      </c>
      <c r="D564" s="29">
        <f>IF(C561=0,IF(D561=0,0,1),IF(D561=0,1,2))</f>
        <v>0</v>
      </c>
      <c r="E564" s="48">
        <f>IF(E561=0,IF(F561=0,2,1),IF(F561=0,1,0))</f>
        <v>2</v>
      </c>
      <c r="F564" s="29">
        <f>IF(E561=0,IF(F561=0,0,1),IF(F561=0,1,2))</f>
        <v>0</v>
      </c>
      <c r="G564" s="48">
        <f>IF(G561=0,IF(H561=0,2,1),IF(H561=0,1,0))</f>
        <v>2</v>
      </c>
      <c r="H564" s="29">
        <f>IF(G561=0,IF(H561=0,0,1),IF(H561=0,1,2))</f>
        <v>0</v>
      </c>
      <c r="I564" s="48">
        <f>IF(I561=0,IF(J561=0,2,1),IF(J561=0,1,0))</f>
        <v>2</v>
      </c>
      <c r="J564" s="29">
        <f>IF(I561=0,IF(J561=0,0,1),IF(J561=0,1,2))</f>
        <v>0</v>
      </c>
      <c r="K564" s="48">
        <f>IF(K561=0,IF(L561=0,2,1),IF(L561=0,1,0))</f>
        <v>2</v>
      </c>
      <c r="L564" s="29">
        <f>IF(K561=0,IF(L561=0,0,1),IF(L561=0,1,2))</f>
        <v>0</v>
      </c>
      <c r="M564" s="48">
        <f>IF(M561=0,IF(N561=0,2,1),IF(N561=0,1,0))</f>
        <v>2</v>
      </c>
      <c r="N564" s="29">
        <f>IF(M561=0,IF(N561=0,0,1),IF(N561=0,1,2))</f>
        <v>0</v>
      </c>
      <c r="O564" s="200"/>
      <c r="Q564" s="197" t="str">
        <f>Q$6</f>
        <v>а) 6 выборок по 2 броска в выборке;</v>
      </c>
    </row>
    <row r="565" spans="1:17" ht="18.75" thickBot="1">
      <c r="A565" s="202" t="s">
        <v>62</v>
      </c>
      <c r="B565" s="30"/>
      <c r="C565" s="48">
        <f>C564/2</f>
        <v>1</v>
      </c>
      <c r="D565" s="29">
        <f t="shared" ref="D565:N565" si="60">D564/2</f>
        <v>0</v>
      </c>
      <c r="E565" s="25">
        <f t="shared" si="60"/>
        <v>1</v>
      </c>
      <c r="F565" s="30">
        <f t="shared" si="60"/>
        <v>0</v>
      </c>
      <c r="G565" s="48">
        <f t="shared" si="60"/>
        <v>1</v>
      </c>
      <c r="H565" s="29">
        <f t="shared" si="60"/>
        <v>0</v>
      </c>
      <c r="I565" s="25">
        <f t="shared" si="60"/>
        <v>1</v>
      </c>
      <c r="J565" s="30">
        <f t="shared" si="60"/>
        <v>0</v>
      </c>
      <c r="K565" s="48">
        <f t="shared" si="60"/>
        <v>1</v>
      </c>
      <c r="L565" s="29">
        <f t="shared" si="60"/>
        <v>0</v>
      </c>
      <c r="M565" s="25">
        <f t="shared" si="60"/>
        <v>1</v>
      </c>
      <c r="N565" s="28">
        <f t="shared" si="60"/>
        <v>0</v>
      </c>
      <c r="O565" s="200"/>
      <c r="Q565" s="197" t="str">
        <f>Q$7</f>
        <v>б) 3 выборки по 4 броска в выборке.</v>
      </c>
    </row>
    <row r="566" spans="1:17" ht="18.75" thickTop="1">
      <c r="A566" s="202" t="s">
        <v>75</v>
      </c>
      <c r="B566" s="30">
        <f>(C566+E566+G566+I566+K566+M566)/6</f>
        <v>0</v>
      </c>
      <c r="C566" s="48">
        <f>C563*C565+D563*D565</f>
        <v>0</v>
      </c>
      <c r="D566" s="29"/>
      <c r="E566" s="25">
        <f>E563*E565+F563*F565</f>
        <v>0</v>
      </c>
      <c r="F566" s="30"/>
      <c r="G566" s="48">
        <f>G563*G565+H563*H565</f>
        <v>0</v>
      </c>
      <c r="H566" s="29"/>
      <c r="I566" s="25">
        <f>I563*I565+J563*J565</f>
        <v>0</v>
      </c>
      <c r="J566" s="30"/>
      <c r="K566" s="48">
        <f>K563*K565+L563*L565</f>
        <v>0</v>
      </c>
      <c r="L566" s="29"/>
      <c r="M566" s="31">
        <f>M563*M565+N563*N565</f>
        <v>0</v>
      </c>
      <c r="N566" s="61" t="s">
        <v>77</v>
      </c>
      <c r="O566" s="203">
        <f>SUM(C561:N561)/12</f>
        <v>0</v>
      </c>
      <c r="Q566" s="197" t="str">
        <f>Q$8</f>
        <v>Составить эмпирические законы</v>
      </c>
    </row>
    <row r="567" spans="1:17" ht="18.75" thickBot="1">
      <c r="A567" s="202" t="s">
        <v>76</v>
      </c>
      <c r="B567" s="30">
        <f>(C567+E567+G567+I567+K567+M567)/6</f>
        <v>0</v>
      </c>
      <c r="C567" s="48">
        <f>SUMPRODUCT(C563:D563,C563:D563,C565:D565)-C566*C566</f>
        <v>0</v>
      </c>
      <c r="D567" s="29"/>
      <c r="E567" s="25">
        <f>SUMPRODUCT(E563:F563,E563:F563,E565:F565)-E566*E566</f>
        <v>0</v>
      </c>
      <c r="F567" s="30"/>
      <c r="G567" s="48">
        <f>SUMPRODUCT(G563:H563,G563:H563,G565:H565)-G566*G566</f>
        <v>0</v>
      </c>
      <c r="H567" s="29"/>
      <c r="I567" s="25">
        <f>SUMPRODUCT(I563:J563,I563:J563,I565:J565)-I566*I566</f>
        <v>0</v>
      </c>
      <c r="J567" s="30"/>
      <c r="K567" s="48">
        <f>SUMPRODUCT(K563:L563,K563:L563,K565:L565)-K566*K566</f>
        <v>0</v>
      </c>
      <c r="L567" s="29"/>
      <c r="M567" s="31">
        <f>SUMPRODUCT(M563:N563,M563:N563,M565:N565)-M566*M566</f>
        <v>0</v>
      </c>
      <c r="N567" s="62" t="s">
        <v>78</v>
      </c>
      <c r="O567" s="204">
        <f>(12/11)*SUMPRODUCT(C561:N561,C561:N561)/12-O566*O566</f>
        <v>0</v>
      </c>
      <c r="Q567" s="197" t="str">
        <f>Q$9</f>
        <v>распределения для а), б)</v>
      </c>
    </row>
    <row r="568" spans="1:17" ht="19.5" thickTop="1" thickBot="1">
      <c r="A568" s="205" t="s">
        <v>80</v>
      </c>
      <c r="B568" s="28">
        <f>(2/1)*B567</f>
        <v>0</v>
      </c>
      <c r="C568" s="56"/>
      <c r="D568" s="56"/>
      <c r="E568" s="56"/>
      <c r="F568" s="95" t="s">
        <v>74</v>
      </c>
      <c r="G568" s="58">
        <f>O567-B567</f>
        <v>0</v>
      </c>
      <c r="H568" s="56"/>
      <c r="I568" s="56"/>
      <c r="J568" s="56"/>
      <c r="K568" s="56"/>
      <c r="L568" s="95" t="s">
        <v>81</v>
      </c>
      <c r="M568" s="58">
        <f>O567-B568</f>
        <v>0</v>
      </c>
      <c r="N568" s="96"/>
      <c r="O568" s="200"/>
      <c r="Q568" s="197" t="str">
        <f>Q$10</f>
        <v>Сравнить с теоретическими.</v>
      </c>
    </row>
    <row r="569" spans="1:17" ht="19.5" thickTop="1" thickBot="1">
      <c r="A569" s="198" t="s">
        <v>68</v>
      </c>
      <c r="B569" s="107"/>
      <c r="C569" s="132">
        <v>1</v>
      </c>
      <c r="D569" s="132"/>
      <c r="E569" s="133">
        <v>2</v>
      </c>
      <c r="F569" s="134"/>
      <c r="G569" s="133">
        <v>3</v>
      </c>
      <c r="H569" s="134"/>
      <c r="I569" s="107"/>
      <c r="J569" s="122" t="s">
        <v>84</v>
      </c>
      <c r="K569" s="206"/>
      <c r="L569" s="107">
        <v>0</v>
      </c>
      <c r="M569" s="63">
        <v>1</v>
      </c>
      <c r="N569" s="104"/>
      <c r="O569" s="200"/>
      <c r="Q569" s="197" t="str">
        <f>Q$11</f>
        <v>Сравнить M[X] и D[X] с выборочными</v>
      </c>
    </row>
    <row r="570" spans="1:17" ht="18.75" thickBot="1">
      <c r="A570" s="201" t="s">
        <v>63</v>
      </c>
      <c r="B570" s="40"/>
      <c r="C570" s="45">
        <v>0</v>
      </c>
      <c r="D570" s="46">
        <v>1</v>
      </c>
      <c r="E570" s="42">
        <v>0</v>
      </c>
      <c r="F570" s="40">
        <v>1</v>
      </c>
      <c r="G570" s="45">
        <v>0</v>
      </c>
      <c r="H570" s="46">
        <v>1</v>
      </c>
      <c r="I570" s="42"/>
      <c r="J570" s="116" t="s">
        <v>85</v>
      </c>
      <c r="K570" s="207"/>
      <c r="L570" s="152">
        <f>IF(O561&lt;1,0,12-SUM(C561:N561))</f>
        <v>0</v>
      </c>
      <c r="M570" s="42">
        <f>IF(O561&lt;1,0,SUM(C561:N561))</f>
        <v>0</v>
      </c>
      <c r="N570" s="36"/>
      <c r="O570" s="200"/>
      <c r="Q570" s="197" t="str">
        <f>Q$12</f>
        <v>для  а), б)</v>
      </c>
    </row>
    <row r="571" spans="1:17" ht="19.5" thickTop="1" thickBot="1">
      <c r="A571" s="202" t="s">
        <v>64</v>
      </c>
      <c r="B571" s="30"/>
      <c r="C571" s="48">
        <f>4-SUM(C561:F561)</f>
        <v>4</v>
      </c>
      <c r="D571" s="29">
        <f>SUM(C561:F561)</f>
        <v>0</v>
      </c>
      <c r="E571" s="48">
        <f>4-SUM(G561:J561)</f>
        <v>4</v>
      </c>
      <c r="F571" s="29">
        <f>SUM(G561:J561)</f>
        <v>0</v>
      </c>
      <c r="G571" s="48">
        <f>4-SUM(K561:N561)</f>
        <v>4</v>
      </c>
      <c r="H571" s="29">
        <f>SUM(K561:N561)</f>
        <v>0</v>
      </c>
      <c r="I571" s="25"/>
      <c r="J571" s="118" t="s">
        <v>112</v>
      </c>
      <c r="K571" s="208"/>
      <c r="L571" s="153">
        <f>IF(O561&lt;1,0,L570/12)</f>
        <v>0</v>
      </c>
      <c r="M571" s="151">
        <f>IF(O561&lt;1,0,M570/12)</f>
        <v>0</v>
      </c>
      <c r="N571" s="22"/>
      <c r="O571" s="200"/>
      <c r="Q571" s="197" t="str">
        <f>Q$13</f>
        <v>Разбивается на</v>
      </c>
    </row>
    <row r="572" spans="1:17" ht="19.5" thickTop="1" thickBot="1">
      <c r="A572" s="202" t="s">
        <v>65</v>
      </c>
      <c r="B572" s="30"/>
      <c r="C572" s="48">
        <f t="shared" ref="C572:H572" si="61">C571/4</f>
        <v>1</v>
      </c>
      <c r="D572" s="29">
        <f t="shared" si="61"/>
        <v>0</v>
      </c>
      <c r="E572" s="25">
        <f t="shared" si="61"/>
        <v>1</v>
      </c>
      <c r="F572" s="30">
        <f t="shared" si="61"/>
        <v>0</v>
      </c>
      <c r="G572" s="48">
        <f t="shared" si="61"/>
        <v>1</v>
      </c>
      <c r="H572" s="29">
        <f t="shared" si="61"/>
        <v>0</v>
      </c>
      <c r="I572" s="25"/>
      <c r="J572" s="21"/>
      <c r="K572" s="21"/>
      <c r="L572" s="21"/>
      <c r="M572" s="22"/>
      <c r="N572" s="27"/>
      <c r="O572" s="200"/>
      <c r="Q572" s="197" t="str">
        <f>Q$14</f>
        <v>а) 6 серий по 2 броска;</v>
      </c>
    </row>
    <row r="573" spans="1:17" ht="18.75" thickTop="1">
      <c r="A573" s="202" t="s">
        <v>93</v>
      </c>
      <c r="B573" s="30">
        <f>(C573+E573+G573)/3</f>
        <v>0</v>
      </c>
      <c r="C573" s="48">
        <f>C570*C572+D570*D572</f>
        <v>0</v>
      </c>
      <c r="D573" s="29"/>
      <c r="E573" s="25">
        <f>E570*E572+F570*F572</f>
        <v>0</v>
      </c>
      <c r="F573" s="30"/>
      <c r="G573" s="48">
        <f>G570*G572+H570*H572</f>
        <v>0</v>
      </c>
      <c r="H573" s="29"/>
      <c r="I573" s="25"/>
      <c r="J573" s="21"/>
      <c r="K573" s="21"/>
      <c r="L573" s="21"/>
      <c r="M573" s="30"/>
      <c r="N573" s="61" t="s">
        <v>77</v>
      </c>
      <c r="O573" s="203">
        <f>SUM(C561:N561)/12</f>
        <v>0</v>
      </c>
      <c r="Q573" s="197" t="str">
        <f>Q$15</f>
        <v>б) 3 серии по 4 броска;</v>
      </c>
    </row>
    <row r="574" spans="1:17" ht="18.75" thickBot="1">
      <c r="A574" s="202" t="s">
        <v>94</v>
      </c>
      <c r="B574" s="30">
        <f>(C574+E574+G574)/3</f>
        <v>0</v>
      </c>
      <c r="C574" s="48">
        <f>SUMPRODUCT(C570:D570,C570:D570,C572:D572)-C573*C573</f>
        <v>0</v>
      </c>
      <c r="D574" s="29"/>
      <c r="E574" s="25">
        <f>SUMPRODUCT(E570:F570,E570:F570,E572:F572)-E573*E573</f>
        <v>0</v>
      </c>
      <c r="F574" s="30"/>
      <c r="G574" s="48">
        <f>SUMPRODUCT(G570:H570,G570:H570,G572:H572)-G573*G573</f>
        <v>0</v>
      </c>
      <c r="H574" s="29"/>
      <c r="I574" s="25"/>
      <c r="J574" s="21"/>
      <c r="K574" s="21"/>
      <c r="L574" s="21"/>
      <c r="M574" s="30"/>
      <c r="N574" s="62" t="s">
        <v>78</v>
      </c>
      <c r="O574" s="204">
        <f>(12/11)*SUMPRODUCT(C561:N561,C561:N561)/12-O566*O566</f>
        <v>0</v>
      </c>
      <c r="Q574" s="197">
        <f>Q$16</f>
        <v>0</v>
      </c>
    </row>
    <row r="575" spans="1:17" ht="18.75" thickTop="1">
      <c r="A575" s="202" t="s">
        <v>83</v>
      </c>
      <c r="B575" s="53">
        <f>(4/3)*B574</f>
        <v>0</v>
      </c>
      <c r="C575" s="53"/>
      <c r="D575" s="53"/>
      <c r="E575" s="53"/>
      <c r="F575" s="84" t="s">
        <v>79</v>
      </c>
      <c r="G575" s="55">
        <f>O574-B574</f>
        <v>0</v>
      </c>
      <c r="H575" s="53"/>
      <c r="I575" s="53"/>
      <c r="J575" s="53"/>
      <c r="K575" s="53"/>
      <c r="L575" s="84" t="s">
        <v>82</v>
      </c>
      <c r="M575" s="55">
        <f>O574-B575</f>
        <v>0</v>
      </c>
      <c r="N575" s="83"/>
      <c r="O575" s="200"/>
      <c r="Q575" s="209" t="str">
        <f>Q$17</f>
        <v>См. Образец</v>
      </c>
    </row>
    <row r="577" spans="1:17" ht="18.75">
      <c r="A577" s="187">
        <f>'Название и список группы'!A33</f>
        <v>32</v>
      </c>
      <c r="B577" s="187"/>
      <c r="C577" s="188">
        <f>'Название и список группы'!B33</f>
        <v>0</v>
      </c>
      <c r="D577" s="188"/>
      <c r="E577" s="188"/>
      <c r="F577" s="188"/>
      <c r="G577" s="188"/>
      <c r="H577" s="188"/>
      <c r="I577" s="188"/>
      <c r="J577" s="188"/>
      <c r="K577" s="188"/>
      <c r="L577" s="188"/>
      <c r="M577" s="188"/>
      <c r="N577" s="188"/>
      <c r="O577" s="188"/>
    </row>
    <row r="578" spans="1:17" ht="18.75" thickBot="1">
      <c r="A578" s="189" t="s">
        <v>50</v>
      </c>
      <c r="B578" s="190"/>
      <c r="C578" s="191">
        <v>1</v>
      </c>
      <c r="D578" s="165">
        <v>2</v>
      </c>
      <c r="E578" s="165">
        <v>3</v>
      </c>
      <c r="F578" s="165">
        <v>4</v>
      </c>
      <c r="G578" s="165">
        <v>5</v>
      </c>
      <c r="H578" s="165">
        <v>6</v>
      </c>
      <c r="I578" s="165">
        <v>7</v>
      </c>
      <c r="J578" s="165">
        <v>8</v>
      </c>
      <c r="K578" s="165">
        <v>9</v>
      </c>
      <c r="L578" s="165">
        <v>10</v>
      </c>
      <c r="M578" s="165">
        <v>11</v>
      </c>
      <c r="N578" s="165">
        <v>12</v>
      </c>
      <c r="O578" s="166" t="s">
        <v>1</v>
      </c>
      <c r="Q578" s="167" t="str">
        <f>Q$2</f>
        <v>Выполняется 12 бросков монеты</v>
      </c>
    </row>
    <row r="579" spans="1:17" ht="19.5" thickTop="1" thickBot="1">
      <c r="A579" s="192" t="s">
        <v>53</v>
      </c>
      <c r="B579" s="193"/>
      <c r="C579" s="194">
        <f>РезультатЭксперимента!C579</f>
        <v>0</v>
      </c>
      <c r="D579" s="194">
        <f>РезультатЭксперимента!D579</f>
        <v>0</v>
      </c>
      <c r="E579" s="194">
        <f>РезультатЭксперимента!E579</f>
        <v>0</v>
      </c>
      <c r="F579" s="194">
        <f>РезультатЭксперимента!F579</f>
        <v>0</v>
      </c>
      <c r="G579" s="194">
        <f>РезультатЭксперимента!G579</f>
        <v>0</v>
      </c>
      <c r="H579" s="194">
        <f>РезультатЭксперимента!H579</f>
        <v>0</v>
      </c>
      <c r="I579" s="194">
        <f>РезультатЭксперимента!I579</f>
        <v>0</v>
      </c>
      <c r="J579" s="194">
        <f>РезультатЭксперимента!J579</f>
        <v>0</v>
      </c>
      <c r="K579" s="194">
        <f>РезультатЭксперимента!K579</f>
        <v>0</v>
      </c>
      <c r="L579" s="194">
        <f>РезультатЭксперимента!L579</f>
        <v>0</v>
      </c>
      <c r="M579" s="194">
        <f>РезультатЭксперимента!M579</f>
        <v>0</v>
      </c>
      <c r="N579" s="195">
        <f>РезультатЭксперимента!N579</f>
        <v>0</v>
      </c>
      <c r="O579" s="196">
        <f>IF(SUM(C579:N579)&gt;0,1,10^(-5))</f>
        <v>1.0000000000000001E-5</v>
      </c>
      <c r="Q579" s="197" t="str">
        <f>Q$3</f>
        <v>Если выпадает орел, начисляется 1 балл,</v>
      </c>
    </row>
    <row r="580" spans="1:17" ht="19.5" thickTop="1" thickBot="1">
      <c r="A580" s="198" t="s">
        <v>67</v>
      </c>
      <c r="B580" s="199"/>
      <c r="C580" s="140">
        <v>1</v>
      </c>
      <c r="D580" s="140"/>
      <c r="E580" s="141">
        <v>2</v>
      </c>
      <c r="F580" s="142"/>
      <c r="G580" s="141">
        <v>3</v>
      </c>
      <c r="H580" s="142"/>
      <c r="I580" s="141">
        <v>4</v>
      </c>
      <c r="J580" s="142"/>
      <c r="K580" s="141">
        <v>5</v>
      </c>
      <c r="L580" s="142"/>
      <c r="M580" s="141">
        <v>6</v>
      </c>
      <c r="N580" s="142"/>
      <c r="O580" s="200"/>
      <c r="Q580" s="197" t="str">
        <f>Q$4</f>
        <v>если "решка", начисляется 0 баллов</v>
      </c>
    </row>
    <row r="581" spans="1:17">
      <c r="A581" s="201" t="s">
        <v>55</v>
      </c>
      <c r="B581" s="40"/>
      <c r="C581" s="45">
        <v>0</v>
      </c>
      <c r="D581" s="46">
        <v>1</v>
      </c>
      <c r="E581" s="42">
        <v>0</v>
      </c>
      <c r="F581" s="40">
        <v>1</v>
      </c>
      <c r="G581" s="45">
        <v>0</v>
      </c>
      <c r="H581" s="46">
        <v>1</v>
      </c>
      <c r="I581" s="42">
        <v>0</v>
      </c>
      <c r="J581" s="40">
        <v>1</v>
      </c>
      <c r="K581" s="45">
        <v>0</v>
      </c>
      <c r="L581" s="46">
        <v>1</v>
      </c>
      <c r="M581" s="42">
        <v>0</v>
      </c>
      <c r="N581" s="24">
        <v>1</v>
      </c>
      <c r="O581" s="200"/>
      <c r="Q581" s="197" t="str">
        <f>Q$5</f>
        <v>Разбивается на</v>
      </c>
    </row>
    <row r="582" spans="1:17">
      <c r="A582" s="202" t="s">
        <v>54</v>
      </c>
      <c r="B582" s="30"/>
      <c r="C582" s="48">
        <f>IF(C579=0,IF(D579=0,2,1),IF(D579=0,1,0))</f>
        <v>2</v>
      </c>
      <c r="D582" s="29">
        <f>IF(C579=0,IF(D579=0,0,1),IF(D579=0,1,2))</f>
        <v>0</v>
      </c>
      <c r="E582" s="48">
        <f>IF(E579=0,IF(F579=0,2,1),IF(F579=0,1,0))</f>
        <v>2</v>
      </c>
      <c r="F582" s="29">
        <f>IF(E579=0,IF(F579=0,0,1),IF(F579=0,1,2))</f>
        <v>0</v>
      </c>
      <c r="G582" s="48">
        <f>IF(G579=0,IF(H579=0,2,1),IF(H579=0,1,0))</f>
        <v>2</v>
      </c>
      <c r="H582" s="29">
        <f>IF(G579=0,IF(H579=0,0,1),IF(H579=0,1,2))</f>
        <v>0</v>
      </c>
      <c r="I582" s="48">
        <f>IF(I579=0,IF(J579=0,2,1),IF(J579=0,1,0))</f>
        <v>2</v>
      </c>
      <c r="J582" s="29">
        <f>IF(I579=0,IF(J579=0,0,1),IF(J579=0,1,2))</f>
        <v>0</v>
      </c>
      <c r="K582" s="48">
        <f>IF(K579=0,IF(L579=0,2,1),IF(L579=0,1,0))</f>
        <v>2</v>
      </c>
      <c r="L582" s="29">
        <f>IF(K579=0,IF(L579=0,0,1),IF(L579=0,1,2))</f>
        <v>0</v>
      </c>
      <c r="M582" s="48">
        <f>IF(M579=0,IF(N579=0,2,1),IF(N579=0,1,0))</f>
        <v>2</v>
      </c>
      <c r="N582" s="29">
        <f>IF(M579=0,IF(N579=0,0,1),IF(N579=0,1,2))</f>
        <v>0</v>
      </c>
      <c r="O582" s="200"/>
      <c r="Q582" s="197" t="str">
        <f>Q$6</f>
        <v>а) 6 выборок по 2 броска в выборке;</v>
      </c>
    </row>
    <row r="583" spans="1:17" ht="18.75" thickBot="1">
      <c r="A583" s="202" t="s">
        <v>62</v>
      </c>
      <c r="B583" s="30"/>
      <c r="C583" s="48">
        <f>C582/2</f>
        <v>1</v>
      </c>
      <c r="D583" s="29">
        <f t="shared" ref="D583:N583" si="62">D582/2</f>
        <v>0</v>
      </c>
      <c r="E583" s="25">
        <f t="shared" si="62"/>
        <v>1</v>
      </c>
      <c r="F583" s="30">
        <f t="shared" si="62"/>
        <v>0</v>
      </c>
      <c r="G583" s="48">
        <f t="shared" si="62"/>
        <v>1</v>
      </c>
      <c r="H583" s="29">
        <f t="shared" si="62"/>
        <v>0</v>
      </c>
      <c r="I583" s="25">
        <f t="shared" si="62"/>
        <v>1</v>
      </c>
      <c r="J583" s="30">
        <f t="shared" si="62"/>
        <v>0</v>
      </c>
      <c r="K583" s="48">
        <f t="shared" si="62"/>
        <v>1</v>
      </c>
      <c r="L583" s="29">
        <f t="shared" si="62"/>
        <v>0</v>
      </c>
      <c r="M583" s="25">
        <f t="shared" si="62"/>
        <v>1</v>
      </c>
      <c r="N583" s="28">
        <f t="shared" si="62"/>
        <v>0</v>
      </c>
      <c r="O583" s="200"/>
      <c r="Q583" s="197" t="str">
        <f>Q$7</f>
        <v>б) 3 выборки по 4 броска в выборке.</v>
      </c>
    </row>
    <row r="584" spans="1:17" ht="18.75" thickTop="1">
      <c r="A584" s="202" t="s">
        <v>75</v>
      </c>
      <c r="B584" s="30">
        <f>(C584+E584+G584+I584+K584+M584)/6</f>
        <v>0</v>
      </c>
      <c r="C584" s="48">
        <f>C581*C583+D581*D583</f>
        <v>0</v>
      </c>
      <c r="D584" s="29"/>
      <c r="E584" s="25">
        <f>E581*E583+F581*F583</f>
        <v>0</v>
      </c>
      <c r="F584" s="30"/>
      <c r="G584" s="48">
        <f>G581*G583+H581*H583</f>
        <v>0</v>
      </c>
      <c r="H584" s="29"/>
      <c r="I584" s="25">
        <f>I581*I583+J581*J583</f>
        <v>0</v>
      </c>
      <c r="J584" s="30"/>
      <c r="K584" s="48">
        <f>K581*K583+L581*L583</f>
        <v>0</v>
      </c>
      <c r="L584" s="29"/>
      <c r="M584" s="31">
        <f>M581*M583+N581*N583</f>
        <v>0</v>
      </c>
      <c r="N584" s="61" t="s">
        <v>77</v>
      </c>
      <c r="O584" s="203">
        <f>SUM(C579:N579)/12</f>
        <v>0</v>
      </c>
      <c r="Q584" s="197" t="str">
        <f>Q$8</f>
        <v>Составить эмпирические законы</v>
      </c>
    </row>
    <row r="585" spans="1:17" ht="18.75" thickBot="1">
      <c r="A585" s="202" t="s">
        <v>76</v>
      </c>
      <c r="B585" s="30">
        <f>(C585+E585+G585+I585+K585+M585)/6</f>
        <v>0</v>
      </c>
      <c r="C585" s="48">
        <f>SUMPRODUCT(C581:D581,C581:D581,C583:D583)-C584*C584</f>
        <v>0</v>
      </c>
      <c r="D585" s="29"/>
      <c r="E585" s="25">
        <f>SUMPRODUCT(E581:F581,E581:F581,E583:F583)-E584*E584</f>
        <v>0</v>
      </c>
      <c r="F585" s="30"/>
      <c r="G585" s="48">
        <f>SUMPRODUCT(G581:H581,G581:H581,G583:H583)-G584*G584</f>
        <v>0</v>
      </c>
      <c r="H585" s="29"/>
      <c r="I585" s="25">
        <f>SUMPRODUCT(I581:J581,I581:J581,I583:J583)-I584*I584</f>
        <v>0</v>
      </c>
      <c r="J585" s="30"/>
      <c r="K585" s="48">
        <f>SUMPRODUCT(K581:L581,K581:L581,K583:L583)-K584*K584</f>
        <v>0</v>
      </c>
      <c r="L585" s="29"/>
      <c r="M585" s="31">
        <f>SUMPRODUCT(M581:N581,M581:N581,M583:N583)-M584*M584</f>
        <v>0</v>
      </c>
      <c r="N585" s="62" t="s">
        <v>78</v>
      </c>
      <c r="O585" s="204">
        <f>(12/11)*SUMPRODUCT(C579:N579,C579:N579)/12-O584*O584</f>
        <v>0</v>
      </c>
      <c r="Q585" s="197" t="str">
        <f>Q$9</f>
        <v>распределения для а), б)</v>
      </c>
    </row>
    <row r="586" spans="1:17" ht="19.5" thickTop="1" thickBot="1">
      <c r="A586" s="205" t="s">
        <v>80</v>
      </c>
      <c r="B586" s="28">
        <f>(2/1)*B585</f>
        <v>0</v>
      </c>
      <c r="C586" s="56"/>
      <c r="D586" s="56"/>
      <c r="E586" s="56"/>
      <c r="F586" s="95" t="s">
        <v>74</v>
      </c>
      <c r="G586" s="58">
        <f>O585-B585</f>
        <v>0</v>
      </c>
      <c r="H586" s="56"/>
      <c r="I586" s="56"/>
      <c r="J586" s="56"/>
      <c r="K586" s="56"/>
      <c r="L586" s="95" t="s">
        <v>81</v>
      </c>
      <c r="M586" s="58">
        <f>O585-B586</f>
        <v>0</v>
      </c>
      <c r="N586" s="96"/>
      <c r="O586" s="200"/>
      <c r="Q586" s="197" t="str">
        <f>Q$10</f>
        <v>Сравнить с теоретическими.</v>
      </c>
    </row>
    <row r="587" spans="1:17" ht="19.5" thickTop="1" thickBot="1">
      <c r="A587" s="198" t="s">
        <v>68</v>
      </c>
      <c r="B587" s="107"/>
      <c r="C587" s="132">
        <v>1</v>
      </c>
      <c r="D587" s="132"/>
      <c r="E587" s="133">
        <v>2</v>
      </c>
      <c r="F587" s="134"/>
      <c r="G587" s="133">
        <v>3</v>
      </c>
      <c r="H587" s="134"/>
      <c r="I587" s="107"/>
      <c r="J587" s="122" t="s">
        <v>84</v>
      </c>
      <c r="K587" s="206"/>
      <c r="L587" s="107">
        <v>0</v>
      </c>
      <c r="M587" s="63">
        <v>1</v>
      </c>
      <c r="N587" s="104"/>
      <c r="O587" s="200"/>
      <c r="Q587" s="197" t="str">
        <f>Q$11</f>
        <v>Сравнить M[X] и D[X] с выборочными</v>
      </c>
    </row>
    <row r="588" spans="1:17" ht="18.75" thickBot="1">
      <c r="A588" s="201" t="s">
        <v>63</v>
      </c>
      <c r="B588" s="40"/>
      <c r="C588" s="45">
        <v>0</v>
      </c>
      <c r="D588" s="46">
        <v>1</v>
      </c>
      <c r="E588" s="42">
        <v>0</v>
      </c>
      <c r="F588" s="40">
        <v>1</v>
      </c>
      <c r="G588" s="45">
        <v>0</v>
      </c>
      <c r="H588" s="46">
        <v>1</v>
      </c>
      <c r="I588" s="42"/>
      <c r="J588" s="116" t="s">
        <v>85</v>
      </c>
      <c r="K588" s="207"/>
      <c r="L588" s="152">
        <f>IF(O579&lt;1,0,12-SUM(C579:N579))</f>
        <v>0</v>
      </c>
      <c r="M588" s="42">
        <f>IF(O579&lt;1,0,SUM(C579:N579))</f>
        <v>0</v>
      </c>
      <c r="N588" s="36"/>
      <c r="O588" s="200"/>
      <c r="Q588" s="197" t="str">
        <f>Q$12</f>
        <v>для  а), б)</v>
      </c>
    </row>
    <row r="589" spans="1:17" ht="19.5" thickTop="1" thickBot="1">
      <c r="A589" s="202" t="s">
        <v>64</v>
      </c>
      <c r="B589" s="30"/>
      <c r="C589" s="48">
        <f>4-SUM(C579:F579)</f>
        <v>4</v>
      </c>
      <c r="D589" s="29">
        <f>SUM(C579:F579)</f>
        <v>0</v>
      </c>
      <c r="E589" s="48">
        <f>4-SUM(G579:J579)</f>
        <v>4</v>
      </c>
      <c r="F589" s="29">
        <f>SUM(G579:J579)</f>
        <v>0</v>
      </c>
      <c r="G589" s="48">
        <f>4-SUM(K579:N579)</f>
        <v>4</v>
      </c>
      <c r="H589" s="29">
        <f>SUM(K579:N579)</f>
        <v>0</v>
      </c>
      <c r="I589" s="25"/>
      <c r="J589" s="118" t="s">
        <v>112</v>
      </c>
      <c r="K589" s="208"/>
      <c r="L589" s="153">
        <f>IF(O579&lt;1,0,L588/12)</f>
        <v>0</v>
      </c>
      <c r="M589" s="151">
        <f>IF(O579&lt;1,0,M588/12)</f>
        <v>0</v>
      </c>
      <c r="N589" s="22"/>
      <c r="O589" s="200"/>
      <c r="Q589" s="197" t="str">
        <f>Q$13</f>
        <v>Разбивается на</v>
      </c>
    </row>
    <row r="590" spans="1:17" ht="19.5" thickTop="1" thickBot="1">
      <c r="A590" s="202" t="s">
        <v>65</v>
      </c>
      <c r="B590" s="30"/>
      <c r="C590" s="48">
        <f t="shared" ref="C590:H590" si="63">C589/4</f>
        <v>1</v>
      </c>
      <c r="D590" s="29">
        <f t="shared" si="63"/>
        <v>0</v>
      </c>
      <c r="E590" s="25">
        <f t="shared" si="63"/>
        <v>1</v>
      </c>
      <c r="F590" s="30">
        <f t="shared" si="63"/>
        <v>0</v>
      </c>
      <c r="G590" s="48">
        <f t="shared" si="63"/>
        <v>1</v>
      </c>
      <c r="H590" s="29">
        <f t="shared" si="63"/>
        <v>0</v>
      </c>
      <c r="I590" s="25"/>
      <c r="J590" s="21"/>
      <c r="K590" s="21"/>
      <c r="L590" s="21"/>
      <c r="M590" s="22"/>
      <c r="N590" s="27"/>
      <c r="O590" s="200"/>
      <c r="Q590" s="197" t="str">
        <f>Q$14</f>
        <v>а) 6 серий по 2 броска;</v>
      </c>
    </row>
    <row r="591" spans="1:17" ht="18.75" thickTop="1">
      <c r="A591" s="202" t="s">
        <v>93</v>
      </c>
      <c r="B591" s="30">
        <f>(C591+E591+G591)/3</f>
        <v>0</v>
      </c>
      <c r="C591" s="48">
        <f>C588*C590+D588*D590</f>
        <v>0</v>
      </c>
      <c r="D591" s="29"/>
      <c r="E591" s="25">
        <f>E588*E590+F588*F590</f>
        <v>0</v>
      </c>
      <c r="F591" s="30"/>
      <c r="G591" s="48">
        <f>G588*G590+H588*H590</f>
        <v>0</v>
      </c>
      <c r="H591" s="29"/>
      <c r="I591" s="25"/>
      <c r="J591" s="21"/>
      <c r="K591" s="21"/>
      <c r="L591" s="21"/>
      <c r="M591" s="30"/>
      <c r="N591" s="61" t="s">
        <v>77</v>
      </c>
      <c r="O591" s="203">
        <f>SUM(C579:N579)/12</f>
        <v>0</v>
      </c>
      <c r="Q591" s="197" t="str">
        <f>Q$15</f>
        <v>б) 3 серии по 4 броска;</v>
      </c>
    </row>
    <row r="592" spans="1:17" ht="18.75" thickBot="1">
      <c r="A592" s="202" t="s">
        <v>94</v>
      </c>
      <c r="B592" s="30">
        <f>(C592+E592+G592)/3</f>
        <v>0</v>
      </c>
      <c r="C592" s="48">
        <f>SUMPRODUCT(C588:D588,C588:D588,C590:D590)-C591*C591</f>
        <v>0</v>
      </c>
      <c r="D592" s="29"/>
      <c r="E592" s="25">
        <f>SUMPRODUCT(E588:F588,E588:F588,E590:F590)-E591*E591</f>
        <v>0</v>
      </c>
      <c r="F592" s="30"/>
      <c r="G592" s="48">
        <f>SUMPRODUCT(G588:H588,G588:H588,G590:H590)-G591*G591</f>
        <v>0</v>
      </c>
      <c r="H592" s="29"/>
      <c r="I592" s="25"/>
      <c r="J592" s="21"/>
      <c r="K592" s="21"/>
      <c r="L592" s="21"/>
      <c r="M592" s="30"/>
      <c r="N592" s="62" t="s">
        <v>78</v>
      </c>
      <c r="O592" s="204">
        <f>(12/11)*SUMPRODUCT(C579:N579,C579:N579)/12-O584*O584</f>
        <v>0</v>
      </c>
      <c r="Q592" s="197">
        <f>Q$16</f>
        <v>0</v>
      </c>
    </row>
    <row r="593" spans="1:17" ht="18.75" thickTop="1">
      <c r="A593" s="202" t="s">
        <v>83</v>
      </c>
      <c r="B593" s="53">
        <f>(4/3)*B592</f>
        <v>0</v>
      </c>
      <c r="C593" s="53"/>
      <c r="D593" s="53"/>
      <c r="E593" s="53"/>
      <c r="F593" s="84" t="s">
        <v>79</v>
      </c>
      <c r="G593" s="55">
        <f>O592-B592</f>
        <v>0</v>
      </c>
      <c r="H593" s="53"/>
      <c r="I593" s="53"/>
      <c r="J593" s="53"/>
      <c r="K593" s="53"/>
      <c r="L593" s="84" t="s">
        <v>82</v>
      </c>
      <c r="M593" s="55">
        <f>O592-B593</f>
        <v>0</v>
      </c>
      <c r="N593" s="83"/>
      <c r="O593" s="200"/>
      <c r="Q593" s="209" t="str">
        <f>Q$17</f>
        <v>См. Образец</v>
      </c>
    </row>
    <row r="595" spans="1:17" ht="18.75">
      <c r="A595" s="187">
        <f>'Название и список группы'!A34</f>
        <v>33</v>
      </c>
      <c r="B595" s="187"/>
      <c r="C595" s="188">
        <f>'Название и список группы'!B34</f>
        <v>0</v>
      </c>
      <c r="D595" s="188"/>
      <c r="E595" s="188"/>
      <c r="F595" s="188"/>
      <c r="G595" s="188"/>
      <c r="H595" s="188"/>
      <c r="I595" s="188"/>
      <c r="J595" s="188"/>
      <c r="K595" s="188"/>
      <c r="L595" s="188"/>
      <c r="M595" s="188"/>
      <c r="N595" s="188"/>
      <c r="O595" s="188"/>
    </row>
    <row r="596" spans="1:17" ht="18.75" thickBot="1">
      <c r="A596" s="189" t="s">
        <v>50</v>
      </c>
      <c r="B596" s="190"/>
      <c r="C596" s="191">
        <v>1</v>
      </c>
      <c r="D596" s="165">
        <v>2</v>
      </c>
      <c r="E596" s="165">
        <v>3</v>
      </c>
      <c r="F596" s="165">
        <v>4</v>
      </c>
      <c r="G596" s="165">
        <v>5</v>
      </c>
      <c r="H596" s="165">
        <v>6</v>
      </c>
      <c r="I596" s="165">
        <v>7</v>
      </c>
      <c r="J596" s="165">
        <v>8</v>
      </c>
      <c r="K596" s="165">
        <v>9</v>
      </c>
      <c r="L596" s="165">
        <v>10</v>
      </c>
      <c r="M596" s="165">
        <v>11</v>
      </c>
      <c r="N596" s="165">
        <v>12</v>
      </c>
      <c r="O596" s="166" t="s">
        <v>1</v>
      </c>
      <c r="Q596" s="167" t="str">
        <f>Q$2</f>
        <v>Выполняется 12 бросков монеты</v>
      </c>
    </row>
    <row r="597" spans="1:17" ht="19.5" thickTop="1" thickBot="1">
      <c r="A597" s="192" t="s">
        <v>53</v>
      </c>
      <c r="B597" s="193"/>
      <c r="C597" s="194">
        <f>РезультатЭксперимента!C597</f>
        <v>0</v>
      </c>
      <c r="D597" s="194">
        <f>РезультатЭксперимента!D597</f>
        <v>0</v>
      </c>
      <c r="E597" s="194">
        <f>РезультатЭксперимента!E597</f>
        <v>0</v>
      </c>
      <c r="F597" s="194">
        <f>РезультатЭксперимента!F597</f>
        <v>0</v>
      </c>
      <c r="G597" s="194">
        <f>РезультатЭксперимента!G597</f>
        <v>0</v>
      </c>
      <c r="H597" s="194">
        <f>РезультатЭксперимента!H597</f>
        <v>0</v>
      </c>
      <c r="I597" s="194">
        <f>РезультатЭксперимента!I597</f>
        <v>0</v>
      </c>
      <c r="J597" s="194">
        <f>РезультатЭксперимента!J597</f>
        <v>0</v>
      </c>
      <c r="K597" s="194">
        <f>РезультатЭксперимента!K597</f>
        <v>0</v>
      </c>
      <c r="L597" s="194">
        <f>РезультатЭксперимента!L597</f>
        <v>0</v>
      </c>
      <c r="M597" s="194">
        <f>РезультатЭксперимента!M597</f>
        <v>0</v>
      </c>
      <c r="N597" s="195">
        <f>РезультатЭксперимента!N597</f>
        <v>0</v>
      </c>
      <c r="O597" s="196">
        <f>IF(SUM(C597:N597)&gt;0,1,10^(-5))</f>
        <v>1.0000000000000001E-5</v>
      </c>
      <c r="Q597" s="197" t="str">
        <f>Q$3</f>
        <v>Если выпадает орел, начисляется 1 балл,</v>
      </c>
    </row>
    <row r="598" spans="1:17" ht="19.5" thickTop="1" thickBot="1">
      <c r="A598" s="198" t="s">
        <v>67</v>
      </c>
      <c r="B598" s="199"/>
      <c r="C598" s="140">
        <v>1</v>
      </c>
      <c r="D598" s="140"/>
      <c r="E598" s="141">
        <v>2</v>
      </c>
      <c r="F598" s="142"/>
      <c r="G598" s="141">
        <v>3</v>
      </c>
      <c r="H598" s="142"/>
      <c r="I598" s="141">
        <v>4</v>
      </c>
      <c r="J598" s="142"/>
      <c r="K598" s="141">
        <v>5</v>
      </c>
      <c r="L598" s="142"/>
      <c r="M598" s="141">
        <v>6</v>
      </c>
      <c r="N598" s="142"/>
      <c r="O598" s="200"/>
      <c r="Q598" s="197" t="str">
        <f>Q$4</f>
        <v>если "решка", начисляется 0 баллов</v>
      </c>
    </row>
    <row r="599" spans="1:17">
      <c r="A599" s="201" t="s">
        <v>55</v>
      </c>
      <c r="B599" s="40"/>
      <c r="C599" s="45">
        <v>0</v>
      </c>
      <c r="D599" s="46">
        <v>1</v>
      </c>
      <c r="E599" s="42">
        <v>0</v>
      </c>
      <c r="F599" s="40">
        <v>1</v>
      </c>
      <c r="G599" s="45">
        <v>0</v>
      </c>
      <c r="H599" s="46">
        <v>1</v>
      </c>
      <c r="I599" s="42">
        <v>0</v>
      </c>
      <c r="J599" s="40">
        <v>1</v>
      </c>
      <c r="K599" s="45">
        <v>0</v>
      </c>
      <c r="L599" s="46">
        <v>1</v>
      </c>
      <c r="M599" s="42">
        <v>0</v>
      </c>
      <c r="N599" s="24">
        <v>1</v>
      </c>
      <c r="O599" s="200"/>
      <c r="Q599" s="197" t="str">
        <f>Q$5</f>
        <v>Разбивается на</v>
      </c>
    </row>
    <row r="600" spans="1:17">
      <c r="A600" s="202" t="s">
        <v>54</v>
      </c>
      <c r="B600" s="30"/>
      <c r="C600" s="48">
        <f>IF(C597=0,IF(D597=0,2,1),IF(D597=0,1,0))</f>
        <v>2</v>
      </c>
      <c r="D600" s="29">
        <f>IF(C597=0,IF(D597=0,0,1),IF(D597=0,1,2))</f>
        <v>0</v>
      </c>
      <c r="E600" s="48">
        <f>IF(E597=0,IF(F597=0,2,1),IF(F597=0,1,0))</f>
        <v>2</v>
      </c>
      <c r="F600" s="29">
        <f>IF(E597=0,IF(F597=0,0,1),IF(F597=0,1,2))</f>
        <v>0</v>
      </c>
      <c r="G600" s="48">
        <f>IF(G597=0,IF(H597=0,2,1),IF(H597=0,1,0))</f>
        <v>2</v>
      </c>
      <c r="H600" s="29">
        <f>IF(G597=0,IF(H597=0,0,1),IF(H597=0,1,2))</f>
        <v>0</v>
      </c>
      <c r="I600" s="48">
        <f>IF(I597=0,IF(J597=0,2,1),IF(J597=0,1,0))</f>
        <v>2</v>
      </c>
      <c r="J600" s="29">
        <f>IF(I597=0,IF(J597=0,0,1),IF(J597=0,1,2))</f>
        <v>0</v>
      </c>
      <c r="K600" s="48">
        <f>IF(K597=0,IF(L597=0,2,1),IF(L597=0,1,0))</f>
        <v>2</v>
      </c>
      <c r="L600" s="29">
        <f>IF(K597=0,IF(L597=0,0,1),IF(L597=0,1,2))</f>
        <v>0</v>
      </c>
      <c r="M600" s="48">
        <f>IF(M597=0,IF(N597=0,2,1),IF(N597=0,1,0))</f>
        <v>2</v>
      </c>
      <c r="N600" s="29">
        <f>IF(M597=0,IF(N597=0,0,1),IF(N597=0,1,2))</f>
        <v>0</v>
      </c>
      <c r="O600" s="200"/>
      <c r="Q600" s="197" t="str">
        <f>Q$6</f>
        <v>а) 6 выборок по 2 броска в выборке;</v>
      </c>
    </row>
    <row r="601" spans="1:17" ht="18.75" thickBot="1">
      <c r="A601" s="202" t="s">
        <v>62</v>
      </c>
      <c r="B601" s="30"/>
      <c r="C601" s="48">
        <f>C600/2</f>
        <v>1</v>
      </c>
      <c r="D601" s="29">
        <f t="shared" ref="D601:N601" si="64">D600/2</f>
        <v>0</v>
      </c>
      <c r="E601" s="25">
        <f t="shared" si="64"/>
        <v>1</v>
      </c>
      <c r="F601" s="30">
        <f t="shared" si="64"/>
        <v>0</v>
      </c>
      <c r="G601" s="48">
        <f t="shared" si="64"/>
        <v>1</v>
      </c>
      <c r="H601" s="29">
        <f t="shared" si="64"/>
        <v>0</v>
      </c>
      <c r="I601" s="25">
        <f t="shared" si="64"/>
        <v>1</v>
      </c>
      <c r="J601" s="30">
        <f t="shared" si="64"/>
        <v>0</v>
      </c>
      <c r="K601" s="48">
        <f t="shared" si="64"/>
        <v>1</v>
      </c>
      <c r="L601" s="29">
        <f t="shared" si="64"/>
        <v>0</v>
      </c>
      <c r="M601" s="25">
        <f t="shared" si="64"/>
        <v>1</v>
      </c>
      <c r="N601" s="28">
        <f t="shared" si="64"/>
        <v>0</v>
      </c>
      <c r="O601" s="200"/>
      <c r="Q601" s="197" t="str">
        <f>Q$7</f>
        <v>б) 3 выборки по 4 броска в выборке.</v>
      </c>
    </row>
    <row r="602" spans="1:17" ht="18.75" thickTop="1">
      <c r="A602" s="202" t="s">
        <v>75</v>
      </c>
      <c r="B602" s="30">
        <f>(C602+E602+G602+I602+K602+M602)/6</f>
        <v>0</v>
      </c>
      <c r="C602" s="48">
        <f>C599*C601+D599*D601</f>
        <v>0</v>
      </c>
      <c r="D602" s="29"/>
      <c r="E602" s="25">
        <f>E599*E601+F599*F601</f>
        <v>0</v>
      </c>
      <c r="F602" s="30"/>
      <c r="G602" s="48">
        <f>G599*G601+H599*H601</f>
        <v>0</v>
      </c>
      <c r="H602" s="29"/>
      <c r="I602" s="25">
        <f>I599*I601+J599*J601</f>
        <v>0</v>
      </c>
      <c r="J602" s="30"/>
      <c r="K602" s="48">
        <f>K599*K601+L599*L601</f>
        <v>0</v>
      </c>
      <c r="L602" s="29"/>
      <c r="M602" s="31">
        <f>M599*M601+N599*N601</f>
        <v>0</v>
      </c>
      <c r="N602" s="61" t="s">
        <v>77</v>
      </c>
      <c r="O602" s="203">
        <f>SUM(C597:N597)/12</f>
        <v>0</v>
      </c>
      <c r="Q602" s="197" t="str">
        <f>Q$8</f>
        <v>Составить эмпирические законы</v>
      </c>
    </row>
    <row r="603" spans="1:17" ht="18.75" thickBot="1">
      <c r="A603" s="202" t="s">
        <v>76</v>
      </c>
      <c r="B603" s="30">
        <f>(C603+E603+G603+I603+K603+M603)/6</f>
        <v>0</v>
      </c>
      <c r="C603" s="48">
        <f>SUMPRODUCT(C599:D599,C599:D599,C601:D601)-C602*C602</f>
        <v>0</v>
      </c>
      <c r="D603" s="29"/>
      <c r="E603" s="25">
        <f>SUMPRODUCT(E599:F599,E599:F599,E601:F601)-E602*E602</f>
        <v>0</v>
      </c>
      <c r="F603" s="30"/>
      <c r="G603" s="48">
        <f>SUMPRODUCT(G599:H599,G599:H599,G601:H601)-G602*G602</f>
        <v>0</v>
      </c>
      <c r="H603" s="29"/>
      <c r="I603" s="25">
        <f>SUMPRODUCT(I599:J599,I599:J599,I601:J601)-I602*I602</f>
        <v>0</v>
      </c>
      <c r="J603" s="30"/>
      <c r="K603" s="48">
        <f>SUMPRODUCT(K599:L599,K599:L599,K601:L601)-K602*K602</f>
        <v>0</v>
      </c>
      <c r="L603" s="29"/>
      <c r="M603" s="31">
        <f>SUMPRODUCT(M599:N599,M599:N599,M601:N601)-M602*M602</f>
        <v>0</v>
      </c>
      <c r="N603" s="62" t="s">
        <v>78</v>
      </c>
      <c r="O603" s="204">
        <f>(12/11)*SUMPRODUCT(C597:N597,C597:N597)/12-O602*O602</f>
        <v>0</v>
      </c>
      <c r="Q603" s="197" t="str">
        <f>Q$9</f>
        <v>распределения для а), б)</v>
      </c>
    </row>
    <row r="604" spans="1:17" ht="19.5" thickTop="1" thickBot="1">
      <c r="A604" s="205" t="s">
        <v>80</v>
      </c>
      <c r="B604" s="28">
        <f>(2/1)*B603</f>
        <v>0</v>
      </c>
      <c r="C604" s="56"/>
      <c r="D604" s="56"/>
      <c r="E604" s="56"/>
      <c r="F604" s="95" t="s">
        <v>74</v>
      </c>
      <c r="G604" s="58">
        <f>O603-B603</f>
        <v>0</v>
      </c>
      <c r="H604" s="56"/>
      <c r="I604" s="56"/>
      <c r="J604" s="56"/>
      <c r="K604" s="56"/>
      <c r="L604" s="95" t="s">
        <v>81</v>
      </c>
      <c r="M604" s="58">
        <f>O603-B604</f>
        <v>0</v>
      </c>
      <c r="N604" s="96"/>
      <c r="O604" s="200"/>
      <c r="Q604" s="197" t="str">
        <f>Q$10</f>
        <v>Сравнить с теоретическими.</v>
      </c>
    </row>
    <row r="605" spans="1:17" ht="19.5" thickTop="1" thickBot="1">
      <c r="A605" s="198" t="s">
        <v>68</v>
      </c>
      <c r="B605" s="107"/>
      <c r="C605" s="132">
        <v>1</v>
      </c>
      <c r="D605" s="132"/>
      <c r="E605" s="133">
        <v>2</v>
      </c>
      <c r="F605" s="134"/>
      <c r="G605" s="133">
        <v>3</v>
      </c>
      <c r="H605" s="134"/>
      <c r="I605" s="107"/>
      <c r="J605" s="122" t="s">
        <v>84</v>
      </c>
      <c r="K605" s="206"/>
      <c r="L605" s="107">
        <v>0</v>
      </c>
      <c r="M605" s="63">
        <v>1</v>
      </c>
      <c r="N605" s="104"/>
      <c r="O605" s="200"/>
      <c r="Q605" s="197" t="str">
        <f>Q$11</f>
        <v>Сравнить M[X] и D[X] с выборочными</v>
      </c>
    </row>
    <row r="606" spans="1:17" ht="18.75" thickBot="1">
      <c r="A606" s="201" t="s">
        <v>63</v>
      </c>
      <c r="B606" s="40"/>
      <c r="C606" s="45">
        <v>0</v>
      </c>
      <c r="D606" s="46">
        <v>1</v>
      </c>
      <c r="E606" s="42">
        <v>0</v>
      </c>
      <c r="F606" s="40">
        <v>1</v>
      </c>
      <c r="G606" s="45">
        <v>0</v>
      </c>
      <c r="H606" s="46">
        <v>1</v>
      </c>
      <c r="I606" s="42"/>
      <c r="J606" s="116" t="s">
        <v>85</v>
      </c>
      <c r="K606" s="207"/>
      <c r="L606" s="152">
        <f>IF(O597&lt;1,0,12-SUM(C597:N597))</f>
        <v>0</v>
      </c>
      <c r="M606" s="42">
        <f>IF(O597&lt;1,0,SUM(C597:N597))</f>
        <v>0</v>
      </c>
      <c r="N606" s="36"/>
      <c r="O606" s="200"/>
      <c r="Q606" s="197" t="str">
        <f>Q$12</f>
        <v>для  а), б)</v>
      </c>
    </row>
    <row r="607" spans="1:17" ht="19.5" thickTop="1" thickBot="1">
      <c r="A607" s="202" t="s">
        <v>64</v>
      </c>
      <c r="B607" s="30"/>
      <c r="C607" s="48">
        <f>4-SUM(C597:F597)</f>
        <v>4</v>
      </c>
      <c r="D607" s="29">
        <f>SUM(C597:F597)</f>
        <v>0</v>
      </c>
      <c r="E607" s="48">
        <f>4-SUM(G597:J597)</f>
        <v>4</v>
      </c>
      <c r="F607" s="29">
        <f>SUM(G597:J597)</f>
        <v>0</v>
      </c>
      <c r="G607" s="48">
        <f>4-SUM(K597:N597)</f>
        <v>4</v>
      </c>
      <c r="H607" s="29">
        <f>SUM(K597:N597)</f>
        <v>0</v>
      </c>
      <c r="I607" s="25"/>
      <c r="J607" s="118" t="s">
        <v>112</v>
      </c>
      <c r="K607" s="208"/>
      <c r="L607" s="153">
        <f>IF(O597&lt;1,0,L606/12)</f>
        <v>0</v>
      </c>
      <c r="M607" s="151">
        <f>IF(O597&lt;1,0,M606/12)</f>
        <v>0</v>
      </c>
      <c r="N607" s="22"/>
      <c r="O607" s="200"/>
      <c r="Q607" s="197" t="str">
        <f>Q$13</f>
        <v>Разбивается на</v>
      </c>
    </row>
    <row r="608" spans="1:17" ht="19.5" thickTop="1" thickBot="1">
      <c r="A608" s="202" t="s">
        <v>65</v>
      </c>
      <c r="B608" s="30"/>
      <c r="C608" s="48">
        <f t="shared" ref="C608:H608" si="65">C607/4</f>
        <v>1</v>
      </c>
      <c r="D608" s="29">
        <f t="shared" si="65"/>
        <v>0</v>
      </c>
      <c r="E608" s="25">
        <f t="shared" si="65"/>
        <v>1</v>
      </c>
      <c r="F608" s="30">
        <f t="shared" si="65"/>
        <v>0</v>
      </c>
      <c r="G608" s="48">
        <f t="shared" si="65"/>
        <v>1</v>
      </c>
      <c r="H608" s="29">
        <f t="shared" si="65"/>
        <v>0</v>
      </c>
      <c r="I608" s="25"/>
      <c r="J608" s="21"/>
      <c r="K608" s="21"/>
      <c r="L608" s="21"/>
      <c r="M608" s="22"/>
      <c r="N608" s="27"/>
      <c r="O608" s="200"/>
      <c r="Q608" s="197" t="str">
        <f>Q$14</f>
        <v>а) 6 серий по 2 броска;</v>
      </c>
    </row>
    <row r="609" spans="1:17" ht="18.75" thickTop="1">
      <c r="A609" s="202" t="s">
        <v>93</v>
      </c>
      <c r="B609" s="30">
        <f>(C609+E609+G609)/3</f>
        <v>0</v>
      </c>
      <c r="C609" s="48">
        <f>C606*C608+D606*D608</f>
        <v>0</v>
      </c>
      <c r="D609" s="29"/>
      <c r="E609" s="25">
        <f>E606*E608+F606*F608</f>
        <v>0</v>
      </c>
      <c r="F609" s="30"/>
      <c r="G609" s="48">
        <f>G606*G608+H606*H608</f>
        <v>0</v>
      </c>
      <c r="H609" s="29"/>
      <c r="I609" s="25"/>
      <c r="J609" s="21"/>
      <c r="K609" s="21"/>
      <c r="L609" s="21"/>
      <c r="M609" s="30"/>
      <c r="N609" s="61" t="s">
        <v>77</v>
      </c>
      <c r="O609" s="203">
        <f>SUM(C597:N597)/12</f>
        <v>0</v>
      </c>
      <c r="Q609" s="197" t="str">
        <f>Q$15</f>
        <v>б) 3 серии по 4 броска;</v>
      </c>
    </row>
    <row r="610" spans="1:17" ht="18.75" thickBot="1">
      <c r="A610" s="202" t="s">
        <v>94</v>
      </c>
      <c r="B610" s="30">
        <f>(C610+E610+G610)/3</f>
        <v>0</v>
      </c>
      <c r="C610" s="48">
        <f>SUMPRODUCT(C606:D606,C606:D606,C608:D608)-C609*C609</f>
        <v>0</v>
      </c>
      <c r="D610" s="29"/>
      <c r="E610" s="25">
        <f>SUMPRODUCT(E606:F606,E606:F606,E608:F608)-E609*E609</f>
        <v>0</v>
      </c>
      <c r="F610" s="30"/>
      <c r="G610" s="48">
        <f>SUMPRODUCT(G606:H606,G606:H606,G608:H608)-G609*G609</f>
        <v>0</v>
      </c>
      <c r="H610" s="29"/>
      <c r="I610" s="25"/>
      <c r="J610" s="21"/>
      <c r="K610" s="21"/>
      <c r="L610" s="21"/>
      <c r="M610" s="30"/>
      <c r="N610" s="62" t="s">
        <v>78</v>
      </c>
      <c r="O610" s="204">
        <f>(12/11)*SUMPRODUCT(C597:N597,C597:N597)/12-O602*O602</f>
        <v>0</v>
      </c>
      <c r="Q610" s="197">
        <f>Q$16</f>
        <v>0</v>
      </c>
    </row>
    <row r="611" spans="1:17" ht="18.75" thickTop="1">
      <c r="A611" s="202" t="s">
        <v>83</v>
      </c>
      <c r="B611" s="53">
        <f>(4/3)*B610</f>
        <v>0</v>
      </c>
      <c r="C611" s="53"/>
      <c r="D611" s="53"/>
      <c r="E611" s="53"/>
      <c r="F611" s="84" t="s">
        <v>79</v>
      </c>
      <c r="G611" s="55">
        <f>O610-B610</f>
        <v>0</v>
      </c>
      <c r="H611" s="53"/>
      <c r="I611" s="53"/>
      <c r="J611" s="53"/>
      <c r="K611" s="53"/>
      <c r="L611" s="84" t="s">
        <v>82</v>
      </c>
      <c r="M611" s="55">
        <f>O610-B611</f>
        <v>0</v>
      </c>
      <c r="N611" s="83"/>
      <c r="O611" s="200"/>
      <c r="Q611" s="209" t="str">
        <f>Q$17</f>
        <v>См. Образец</v>
      </c>
    </row>
    <row r="613" spans="1:17" ht="18.75">
      <c r="A613" s="187">
        <f>'Название и список группы'!A35</f>
        <v>34</v>
      </c>
      <c r="B613" s="187"/>
      <c r="C613" s="188">
        <f>'Название и список группы'!B35</f>
        <v>0</v>
      </c>
      <c r="D613" s="188"/>
      <c r="E613" s="188"/>
      <c r="F613" s="188"/>
      <c r="G613" s="188"/>
      <c r="H613" s="188"/>
      <c r="I613" s="188"/>
      <c r="J613" s="188"/>
      <c r="K613" s="188"/>
      <c r="L613" s="188"/>
      <c r="M613" s="188"/>
      <c r="N613" s="188"/>
      <c r="O613" s="188"/>
    </row>
    <row r="614" spans="1:17" ht="18.75" thickBot="1">
      <c r="A614" s="189" t="s">
        <v>50</v>
      </c>
      <c r="B614" s="190"/>
      <c r="C614" s="191">
        <v>1</v>
      </c>
      <c r="D614" s="165">
        <v>2</v>
      </c>
      <c r="E614" s="165">
        <v>3</v>
      </c>
      <c r="F614" s="165">
        <v>4</v>
      </c>
      <c r="G614" s="165">
        <v>5</v>
      </c>
      <c r="H614" s="165">
        <v>6</v>
      </c>
      <c r="I614" s="165">
        <v>7</v>
      </c>
      <c r="J614" s="165">
        <v>8</v>
      </c>
      <c r="K614" s="165">
        <v>9</v>
      </c>
      <c r="L614" s="165">
        <v>10</v>
      </c>
      <c r="M614" s="165">
        <v>11</v>
      </c>
      <c r="N614" s="165">
        <v>12</v>
      </c>
      <c r="O614" s="166" t="s">
        <v>1</v>
      </c>
      <c r="Q614" s="167" t="str">
        <f>Q$2</f>
        <v>Выполняется 12 бросков монеты</v>
      </c>
    </row>
    <row r="615" spans="1:17" ht="19.5" thickTop="1" thickBot="1">
      <c r="A615" s="192" t="s">
        <v>53</v>
      </c>
      <c r="B615" s="193"/>
      <c r="C615" s="194">
        <f>РезультатЭксперимента!C615</f>
        <v>0</v>
      </c>
      <c r="D615" s="194">
        <f>РезультатЭксперимента!D615</f>
        <v>0</v>
      </c>
      <c r="E615" s="194">
        <f>РезультатЭксперимента!E615</f>
        <v>0</v>
      </c>
      <c r="F615" s="194">
        <f>РезультатЭксперимента!F615</f>
        <v>0</v>
      </c>
      <c r="G615" s="194">
        <f>РезультатЭксперимента!G615</f>
        <v>0</v>
      </c>
      <c r="H615" s="194">
        <f>РезультатЭксперимента!H615</f>
        <v>0</v>
      </c>
      <c r="I615" s="194">
        <f>РезультатЭксперимента!I615</f>
        <v>0</v>
      </c>
      <c r="J615" s="194">
        <f>РезультатЭксперимента!J615</f>
        <v>0</v>
      </c>
      <c r="K615" s="194">
        <f>РезультатЭксперимента!K615</f>
        <v>0</v>
      </c>
      <c r="L615" s="194">
        <f>РезультатЭксперимента!L615</f>
        <v>0</v>
      </c>
      <c r="M615" s="194">
        <f>РезультатЭксперимента!M615</f>
        <v>0</v>
      </c>
      <c r="N615" s="195">
        <f>РезультатЭксперимента!N615</f>
        <v>0</v>
      </c>
      <c r="O615" s="196">
        <f>IF(SUM(C615:N615)&gt;0,1,10^(-5))</f>
        <v>1.0000000000000001E-5</v>
      </c>
      <c r="Q615" s="197" t="str">
        <f>Q$3</f>
        <v>Если выпадает орел, начисляется 1 балл,</v>
      </c>
    </row>
    <row r="616" spans="1:17" ht="19.5" thickTop="1" thickBot="1">
      <c r="A616" s="198" t="s">
        <v>67</v>
      </c>
      <c r="B616" s="199"/>
      <c r="C616" s="140">
        <v>1</v>
      </c>
      <c r="D616" s="140"/>
      <c r="E616" s="141">
        <v>2</v>
      </c>
      <c r="F616" s="142"/>
      <c r="G616" s="141">
        <v>3</v>
      </c>
      <c r="H616" s="142"/>
      <c r="I616" s="141">
        <v>4</v>
      </c>
      <c r="J616" s="142"/>
      <c r="K616" s="141">
        <v>5</v>
      </c>
      <c r="L616" s="142"/>
      <c r="M616" s="141">
        <v>6</v>
      </c>
      <c r="N616" s="142"/>
      <c r="O616" s="200"/>
      <c r="Q616" s="197" t="str">
        <f>Q$4</f>
        <v>если "решка", начисляется 0 баллов</v>
      </c>
    </row>
    <row r="617" spans="1:17">
      <c r="A617" s="201" t="s">
        <v>55</v>
      </c>
      <c r="B617" s="40"/>
      <c r="C617" s="45">
        <v>0</v>
      </c>
      <c r="D617" s="46">
        <v>1</v>
      </c>
      <c r="E617" s="42">
        <v>0</v>
      </c>
      <c r="F617" s="40">
        <v>1</v>
      </c>
      <c r="G617" s="45">
        <v>0</v>
      </c>
      <c r="H617" s="46">
        <v>1</v>
      </c>
      <c r="I617" s="42">
        <v>0</v>
      </c>
      <c r="J617" s="40">
        <v>1</v>
      </c>
      <c r="K617" s="45">
        <v>0</v>
      </c>
      <c r="L617" s="46">
        <v>1</v>
      </c>
      <c r="M617" s="42">
        <v>0</v>
      </c>
      <c r="N617" s="24">
        <v>1</v>
      </c>
      <c r="O617" s="200"/>
      <c r="Q617" s="197" t="str">
        <f>Q$5</f>
        <v>Разбивается на</v>
      </c>
    </row>
    <row r="618" spans="1:17">
      <c r="A618" s="202" t="s">
        <v>54</v>
      </c>
      <c r="B618" s="30"/>
      <c r="C618" s="48">
        <f>IF(C615=0,IF(D615=0,2,1),IF(D615=0,1,0))</f>
        <v>2</v>
      </c>
      <c r="D618" s="29">
        <f>IF(C615=0,IF(D615=0,0,1),IF(D615=0,1,2))</f>
        <v>0</v>
      </c>
      <c r="E618" s="48">
        <f>IF(E615=0,IF(F615=0,2,1),IF(F615=0,1,0))</f>
        <v>2</v>
      </c>
      <c r="F618" s="29">
        <f>IF(E615=0,IF(F615=0,0,1),IF(F615=0,1,2))</f>
        <v>0</v>
      </c>
      <c r="G618" s="48">
        <f>IF(G615=0,IF(H615=0,2,1),IF(H615=0,1,0))</f>
        <v>2</v>
      </c>
      <c r="H618" s="29">
        <f>IF(G615=0,IF(H615=0,0,1),IF(H615=0,1,2))</f>
        <v>0</v>
      </c>
      <c r="I618" s="48">
        <f>IF(I615=0,IF(J615=0,2,1),IF(J615=0,1,0))</f>
        <v>2</v>
      </c>
      <c r="J618" s="29">
        <f>IF(I615=0,IF(J615=0,0,1),IF(J615=0,1,2))</f>
        <v>0</v>
      </c>
      <c r="K618" s="48">
        <f>IF(K615=0,IF(L615=0,2,1),IF(L615=0,1,0))</f>
        <v>2</v>
      </c>
      <c r="L618" s="29">
        <f>IF(K615=0,IF(L615=0,0,1),IF(L615=0,1,2))</f>
        <v>0</v>
      </c>
      <c r="M618" s="48">
        <f>IF(M615=0,IF(N615=0,2,1),IF(N615=0,1,0))</f>
        <v>2</v>
      </c>
      <c r="N618" s="29">
        <f>IF(M615=0,IF(N615=0,0,1),IF(N615=0,1,2))</f>
        <v>0</v>
      </c>
      <c r="O618" s="200"/>
      <c r="Q618" s="197" t="str">
        <f>Q$6</f>
        <v>а) 6 выборок по 2 броска в выборке;</v>
      </c>
    </row>
    <row r="619" spans="1:17" ht="18.75" thickBot="1">
      <c r="A619" s="202" t="s">
        <v>62</v>
      </c>
      <c r="B619" s="30"/>
      <c r="C619" s="48">
        <f>C618/2</f>
        <v>1</v>
      </c>
      <c r="D619" s="29">
        <f t="shared" ref="D619:N619" si="66">D618/2</f>
        <v>0</v>
      </c>
      <c r="E619" s="25">
        <f t="shared" si="66"/>
        <v>1</v>
      </c>
      <c r="F619" s="30">
        <f t="shared" si="66"/>
        <v>0</v>
      </c>
      <c r="G619" s="48">
        <f t="shared" si="66"/>
        <v>1</v>
      </c>
      <c r="H619" s="29">
        <f t="shared" si="66"/>
        <v>0</v>
      </c>
      <c r="I619" s="25">
        <f t="shared" si="66"/>
        <v>1</v>
      </c>
      <c r="J619" s="30">
        <f t="shared" si="66"/>
        <v>0</v>
      </c>
      <c r="K619" s="48">
        <f t="shared" si="66"/>
        <v>1</v>
      </c>
      <c r="L619" s="29">
        <f t="shared" si="66"/>
        <v>0</v>
      </c>
      <c r="M619" s="25">
        <f t="shared" si="66"/>
        <v>1</v>
      </c>
      <c r="N619" s="28">
        <f t="shared" si="66"/>
        <v>0</v>
      </c>
      <c r="O619" s="200"/>
      <c r="Q619" s="197" t="str">
        <f>Q$7</f>
        <v>б) 3 выборки по 4 броска в выборке.</v>
      </c>
    </row>
    <row r="620" spans="1:17" ht="18.75" thickTop="1">
      <c r="A620" s="202" t="s">
        <v>75</v>
      </c>
      <c r="B620" s="30">
        <f>(C620+E620+G620+I620+K620+M620)/6</f>
        <v>0</v>
      </c>
      <c r="C620" s="48">
        <f>C617*C619+D617*D619</f>
        <v>0</v>
      </c>
      <c r="D620" s="29"/>
      <c r="E620" s="25">
        <f>E617*E619+F617*F619</f>
        <v>0</v>
      </c>
      <c r="F620" s="30"/>
      <c r="G620" s="48">
        <f>G617*G619+H617*H619</f>
        <v>0</v>
      </c>
      <c r="H620" s="29"/>
      <c r="I620" s="25">
        <f>I617*I619+J617*J619</f>
        <v>0</v>
      </c>
      <c r="J620" s="30"/>
      <c r="K620" s="48">
        <f>K617*K619+L617*L619</f>
        <v>0</v>
      </c>
      <c r="L620" s="29"/>
      <c r="M620" s="31">
        <f>M617*M619+N617*N619</f>
        <v>0</v>
      </c>
      <c r="N620" s="61" t="s">
        <v>77</v>
      </c>
      <c r="O620" s="203">
        <f>SUM(C615:N615)/12</f>
        <v>0</v>
      </c>
      <c r="Q620" s="197" t="str">
        <f>Q$8</f>
        <v>Составить эмпирические законы</v>
      </c>
    </row>
    <row r="621" spans="1:17" ht="18.75" thickBot="1">
      <c r="A621" s="202" t="s">
        <v>76</v>
      </c>
      <c r="B621" s="30">
        <f>(C621+E621+G621+I621+K621+M621)/6</f>
        <v>0</v>
      </c>
      <c r="C621" s="48">
        <f>SUMPRODUCT(C617:D617,C617:D617,C619:D619)-C620*C620</f>
        <v>0</v>
      </c>
      <c r="D621" s="29"/>
      <c r="E621" s="25">
        <f>SUMPRODUCT(E617:F617,E617:F617,E619:F619)-E620*E620</f>
        <v>0</v>
      </c>
      <c r="F621" s="30"/>
      <c r="G621" s="48">
        <f>SUMPRODUCT(G617:H617,G617:H617,G619:H619)-G620*G620</f>
        <v>0</v>
      </c>
      <c r="H621" s="29"/>
      <c r="I621" s="25">
        <f>SUMPRODUCT(I617:J617,I617:J617,I619:J619)-I620*I620</f>
        <v>0</v>
      </c>
      <c r="J621" s="30"/>
      <c r="K621" s="48">
        <f>SUMPRODUCT(K617:L617,K617:L617,K619:L619)-K620*K620</f>
        <v>0</v>
      </c>
      <c r="L621" s="29"/>
      <c r="M621" s="31">
        <f>SUMPRODUCT(M617:N617,M617:N617,M619:N619)-M620*M620</f>
        <v>0</v>
      </c>
      <c r="N621" s="62" t="s">
        <v>78</v>
      </c>
      <c r="O621" s="204">
        <f>(12/11)*SUMPRODUCT(C615:N615,C615:N615)/12-O620*O620</f>
        <v>0</v>
      </c>
      <c r="Q621" s="197" t="str">
        <f>Q$9</f>
        <v>распределения для а), б)</v>
      </c>
    </row>
    <row r="622" spans="1:17" ht="19.5" thickTop="1" thickBot="1">
      <c r="A622" s="205" t="s">
        <v>80</v>
      </c>
      <c r="B622" s="28">
        <f>(2/1)*B621</f>
        <v>0</v>
      </c>
      <c r="C622" s="56"/>
      <c r="D622" s="56"/>
      <c r="E622" s="56"/>
      <c r="F622" s="95" t="s">
        <v>74</v>
      </c>
      <c r="G622" s="58">
        <f>O621-B621</f>
        <v>0</v>
      </c>
      <c r="H622" s="56"/>
      <c r="I622" s="56"/>
      <c r="J622" s="56"/>
      <c r="K622" s="56"/>
      <c r="L622" s="95" t="s">
        <v>81</v>
      </c>
      <c r="M622" s="58">
        <f>O621-B622</f>
        <v>0</v>
      </c>
      <c r="N622" s="96"/>
      <c r="O622" s="200"/>
      <c r="Q622" s="197" t="str">
        <f>Q$10</f>
        <v>Сравнить с теоретическими.</v>
      </c>
    </row>
    <row r="623" spans="1:17" ht="19.5" thickTop="1" thickBot="1">
      <c r="A623" s="198" t="s">
        <v>68</v>
      </c>
      <c r="B623" s="107"/>
      <c r="C623" s="132">
        <v>1</v>
      </c>
      <c r="D623" s="132"/>
      <c r="E623" s="133">
        <v>2</v>
      </c>
      <c r="F623" s="134"/>
      <c r="G623" s="133">
        <v>3</v>
      </c>
      <c r="H623" s="134"/>
      <c r="I623" s="107"/>
      <c r="J623" s="122" t="s">
        <v>84</v>
      </c>
      <c r="K623" s="206"/>
      <c r="L623" s="107">
        <v>0</v>
      </c>
      <c r="M623" s="63">
        <v>1</v>
      </c>
      <c r="N623" s="104"/>
      <c r="O623" s="200"/>
      <c r="Q623" s="197" t="str">
        <f>Q$11</f>
        <v>Сравнить M[X] и D[X] с выборочными</v>
      </c>
    </row>
    <row r="624" spans="1:17" ht="18.75" thickBot="1">
      <c r="A624" s="201" t="s">
        <v>63</v>
      </c>
      <c r="B624" s="40"/>
      <c r="C624" s="45">
        <v>0</v>
      </c>
      <c r="D624" s="46">
        <v>1</v>
      </c>
      <c r="E624" s="42">
        <v>0</v>
      </c>
      <c r="F624" s="40">
        <v>1</v>
      </c>
      <c r="G624" s="45">
        <v>0</v>
      </c>
      <c r="H624" s="46">
        <v>1</v>
      </c>
      <c r="I624" s="42"/>
      <c r="J624" s="116" t="s">
        <v>85</v>
      </c>
      <c r="K624" s="207"/>
      <c r="L624" s="152">
        <f>IF(O615&lt;1,0,12-SUM(C615:N615))</f>
        <v>0</v>
      </c>
      <c r="M624" s="42">
        <f>IF(O615&lt;1,0,SUM(C615:N615))</f>
        <v>0</v>
      </c>
      <c r="N624" s="36"/>
      <c r="O624" s="200"/>
      <c r="Q624" s="197" t="str">
        <f>Q$12</f>
        <v>для  а), б)</v>
      </c>
    </row>
    <row r="625" spans="1:17" ht="19.5" thickTop="1" thickBot="1">
      <c r="A625" s="202" t="s">
        <v>64</v>
      </c>
      <c r="B625" s="30"/>
      <c r="C625" s="48">
        <f>4-SUM(C615:F615)</f>
        <v>4</v>
      </c>
      <c r="D625" s="29">
        <f>SUM(C615:F615)</f>
        <v>0</v>
      </c>
      <c r="E625" s="48">
        <f>4-SUM(G615:J615)</f>
        <v>4</v>
      </c>
      <c r="F625" s="29">
        <f>SUM(G615:J615)</f>
        <v>0</v>
      </c>
      <c r="G625" s="48">
        <f>4-SUM(K615:N615)</f>
        <v>4</v>
      </c>
      <c r="H625" s="29">
        <f>SUM(K615:N615)</f>
        <v>0</v>
      </c>
      <c r="I625" s="25"/>
      <c r="J625" s="118" t="s">
        <v>112</v>
      </c>
      <c r="K625" s="208"/>
      <c r="L625" s="153">
        <f>IF(O615&lt;1,0,L624/12)</f>
        <v>0</v>
      </c>
      <c r="M625" s="151">
        <f>IF(O615&lt;1,0,M624/12)</f>
        <v>0</v>
      </c>
      <c r="N625" s="22"/>
      <c r="O625" s="200"/>
      <c r="Q625" s="197" t="str">
        <f>Q$13</f>
        <v>Разбивается на</v>
      </c>
    </row>
    <row r="626" spans="1:17" ht="19.5" thickTop="1" thickBot="1">
      <c r="A626" s="202" t="s">
        <v>65</v>
      </c>
      <c r="B626" s="30"/>
      <c r="C626" s="48">
        <f t="shared" ref="C626:H626" si="67">C625/4</f>
        <v>1</v>
      </c>
      <c r="D626" s="29">
        <f t="shared" si="67"/>
        <v>0</v>
      </c>
      <c r="E626" s="25">
        <f t="shared" si="67"/>
        <v>1</v>
      </c>
      <c r="F626" s="30">
        <f t="shared" si="67"/>
        <v>0</v>
      </c>
      <c r="G626" s="48">
        <f t="shared" si="67"/>
        <v>1</v>
      </c>
      <c r="H626" s="29">
        <f t="shared" si="67"/>
        <v>0</v>
      </c>
      <c r="I626" s="25"/>
      <c r="J626" s="21"/>
      <c r="K626" s="21"/>
      <c r="L626" s="21"/>
      <c r="M626" s="22"/>
      <c r="N626" s="27"/>
      <c r="O626" s="200"/>
      <c r="Q626" s="197" t="str">
        <f>Q$14</f>
        <v>а) 6 серий по 2 броска;</v>
      </c>
    </row>
    <row r="627" spans="1:17" ht="18.75" thickTop="1">
      <c r="A627" s="202" t="s">
        <v>93</v>
      </c>
      <c r="B627" s="30">
        <f>(C627+E627+G627)/3</f>
        <v>0</v>
      </c>
      <c r="C627" s="48">
        <f>C624*C626+D624*D626</f>
        <v>0</v>
      </c>
      <c r="D627" s="29"/>
      <c r="E627" s="25">
        <f>E624*E626+F624*F626</f>
        <v>0</v>
      </c>
      <c r="F627" s="30"/>
      <c r="G627" s="48">
        <f>G624*G626+H624*H626</f>
        <v>0</v>
      </c>
      <c r="H627" s="29"/>
      <c r="I627" s="25"/>
      <c r="J627" s="21"/>
      <c r="K627" s="21"/>
      <c r="L627" s="21"/>
      <c r="M627" s="30"/>
      <c r="N627" s="61" t="s">
        <v>77</v>
      </c>
      <c r="O627" s="203">
        <f>SUM(C615:N615)/12</f>
        <v>0</v>
      </c>
      <c r="Q627" s="197" t="str">
        <f>Q$15</f>
        <v>б) 3 серии по 4 броска;</v>
      </c>
    </row>
    <row r="628" spans="1:17" ht="18.75" thickBot="1">
      <c r="A628" s="202" t="s">
        <v>94</v>
      </c>
      <c r="B628" s="30">
        <f>(C628+E628+G628)/3</f>
        <v>0</v>
      </c>
      <c r="C628" s="48">
        <f>SUMPRODUCT(C624:D624,C624:D624,C626:D626)-C627*C627</f>
        <v>0</v>
      </c>
      <c r="D628" s="29"/>
      <c r="E628" s="25">
        <f>SUMPRODUCT(E624:F624,E624:F624,E626:F626)-E627*E627</f>
        <v>0</v>
      </c>
      <c r="F628" s="30"/>
      <c r="G628" s="48">
        <f>SUMPRODUCT(G624:H624,G624:H624,G626:H626)-G627*G627</f>
        <v>0</v>
      </c>
      <c r="H628" s="29"/>
      <c r="I628" s="25"/>
      <c r="J628" s="21"/>
      <c r="K628" s="21"/>
      <c r="L628" s="21"/>
      <c r="M628" s="30"/>
      <c r="N628" s="62" t="s">
        <v>78</v>
      </c>
      <c r="O628" s="204">
        <f>(12/11)*SUMPRODUCT(C615:N615,C615:N615)/12-O620*O620</f>
        <v>0</v>
      </c>
      <c r="Q628" s="197">
        <f>Q$16</f>
        <v>0</v>
      </c>
    </row>
    <row r="629" spans="1:17" ht="18.75" thickTop="1">
      <c r="A629" s="202" t="s">
        <v>83</v>
      </c>
      <c r="B629" s="53">
        <f>(4/3)*B628</f>
        <v>0</v>
      </c>
      <c r="C629" s="53"/>
      <c r="D629" s="53"/>
      <c r="E629" s="53"/>
      <c r="F629" s="84" t="s">
        <v>79</v>
      </c>
      <c r="G629" s="55">
        <f>O628-B628</f>
        <v>0</v>
      </c>
      <c r="H629" s="53"/>
      <c r="I629" s="53"/>
      <c r="J629" s="53"/>
      <c r="K629" s="53"/>
      <c r="L629" s="84" t="s">
        <v>82</v>
      </c>
      <c r="M629" s="55">
        <f>O628-B629</f>
        <v>0</v>
      </c>
      <c r="N629" s="83"/>
      <c r="O629" s="200"/>
      <c r="Q629" s="209" t="str">
        <f>Q$17</f>
        <v>См. Образец</v>
      </c>
    </row>
    <row r="631" spans="1:17" ht="18.75">
      <c r="A631" s="187">
        <f>'Название и список группы'!A36</f>
        <v>35</v>
      </c>
      <c r="B631" s="187"/>
      <c r="C631" s="188">
        <f>'Название и список группы'!B36</f>
        <v>0</v>
      </c>
      <c r="D631" s="188"/>
      <c r="E631" s="188"/>
      <c r="F631" s="188"/>
      <c r="G631" s="188"/>
      <c r="H631" s="188"/>
      <c r="I631" s="188"/>
      <c r="J631" s="188"/>
      <c r="K631" s="188"/>
      <c r="L631" s="188"/>
      <c r="M631" s="188"/>
      <c r="N631" s="188"/>
      <c r="O631" s="188"/>
    </row>
    <row r="632" spans="1:17" ht="18.75" thickBot="1">
      <c r="A632" s="189" t="s">
        <v>50</v>
      </c>
      <c r="B632" s="190"/>
      <c r="C632" s="191">
        <v>1</v>
      </c>
      <c r="D632" s="165">
        <v>2</v>
      </c>
      <c r="E632" s="165">
        <v>3</v>
      </c>
      <c r="F632" s="165">
        <v>4</v>
      </c>
      <c r="G632" s="165">
        <v>5</v>
      </c>
      <c r="H632" s="165">
        <v>6</v>
      </c>
      <c r="I632" s="165">
        <v>7</v>
      </c>
      <c r="J632" s="165">
        <v>8</v>
      </c>
      <c r="K632" s="165">
        <v>9</v>
      </c>
      <c r="L632" s="165">
        <v>10</v>
      </c>
      <c r="M632" s="165">
        <v>11</v>
      </c>
      <c r="N632" s="165">
        <v>12</v>
      </c>
      <c r="O632" s="166" t="s">
        <v>1</v>
      </c>
      <c r="Q632" s="167" t="str">
        <f>Q$2</f>
        <v>Выполняется 12 бросков монеты</v>
      </c>
    </row>
    <row r="633" spans="1:17" ht="19.5" thickTop="1" thickBot="1">
      <c r="A633" s="192" t="s">
        <v>53</v>
      </c>
      <c r="B633" s="193"/>
      <c r="C633" s="194">
        <f>РезультатЭксперимента!C633</f>
        <v>0</v>
      </c>
      <c r="D633" s="194">
        <f>РезультатЭксперимента!D633</f>
        <v>0</v>
      </c>
      <c r="E633" s="194">
        <f>РезультатЭксперимента!E633</f>
        <v>0</v>
      </c>
      <c r="F633" s="194">
        <f>РезультатЭксперимента!F633</f>
        <v>0</v>
      </c>
      <c r="G633" s="194">
        <f>РезультатЭксперимента!G633</f>
        <v>0</v>
      </c>
      <c r="H633" s="194">
        <f>РезультатЭксперимента!H633</f>
        <v>0</v>
      </c>
      <c r="I633" s="194">
        <f>РезультатЭксперимента!I633</f>
        <v>0</v>
      </c>
      <c r="J633" s="194">
        <f>РезультатЭксперимента!J633</f>
        <v>0</v>
      </c>
      <c r="K633" s="194">
        <f>РезультатЭксперимента!K633</f>
        <v>0</v>
      </c>
      <c r="L633" s="194">
        <f>РезультатЭксперимента!L633</f>
        <v>0</v>
      </c>
      <c r="M633" s="194">
        <f>РезультатЭксперимента!M633</f>
        <v>0</v>
      </c>
      <c r="N633" s="195">
        <f>РезультатЭксперимента!N633</f>
        <v>0</v>
      </c>
      <c r="O633" s="196">
        <f>IF(SUM(C633:N633)&gt;0,1,10^(-5))</f>
        <v>1.0000000000000001E-5</v>
      </c>
      <c r="Q633" s="197" t="str">
        <f>Q$3</f>
        <v>Если выпадает орел, начисляется 1 балл,</v>
      </c>
    </row>
    <row r="634" spans="1:17" ht="19.5" thickTop="1" thickBot="1">
      <c r="A634" s="198" t="s">
        <v>67</v>
      </c>
      <c r="B634" s="199"/>
      <c r="C634" s="140">
        <v>1</v>
      </c>
      <c r="D634" s="140"/>
      <c r="E634" s="141">
        <v>2</v>
      </c>
      <c r="F634" s="142"/>
      <c r="G634" s="141">
        <v>3</v>
      </c>
      <c r="H634" s="142"/>
      <c r="I634" s="141">
        <v>4</v>
      </c>
      <c r="J634" s="142"/>
      <c r="K634" s="141">
        <v>5</v>
      </c>
      <c r="L634" s="142"/>
      <c r="M634" s="141">
        <v>6</v>
      </c>
      <c r="N634" s="142"/>
      <c r="O634" s="200"/>
      <c r="Q634" s="197" t="str">
        <f>Q$4</f>
        <v>если "решка", начисляется 0 баллов</v>
      </c>
    </row>
    <row r="635" spans="1:17">
      <c r="A635" s="201" t="s">
        <v>55</v>
      </c>
      <c r="B635" s="40"/>
      <c r="C635" s="45">
        <v>0</v>
      </c>
      <c r="D635" s="46">
        <v>1</v>
      </c>
      <c r="E635" s="42">
        <v>0</v>
      </c>
      <c r="F635" s="40">
        <v>1</v>
      </c>
      <c r="G635" s="45">
        <v>0</v>
      </c>
      <c r="H635" s="46">
        <v>1</v>
      </c>
      <c r="I635" s="42">
        <v>0</v>
      </c>
      <c r="J635" s="40">
        <v>1</v>
      </c>
      <c r="K635" s="45">
        <v>0</v>
      </c>
      <c r="L635" s="46">
        <v>1</v>
      </c>
      <c r="M635" s="42">
        <v>0</v>
      </c>
      <c r="N635" s="24">
        <v>1</v>
      </c>
      <c r="O635" s="200"/>
      <c r="Q635" s="197" t="str">
        <f>Q$5</f>
        <v>Разбивается на</v>
      </c>
    </row>
    <row r="636" spans="1:17">
      <c r="A636" s="202" t="s">
        <v>54</v>
      </c>
      <c r="B636" s="30"/>
      <c r="C636" s="48">
        <f>IF(C633=0,IF(D633=0,2,1),IF(D633=0,1,0))</f>
        <v>2</v>
      </c>
      <c r="D636" s="29">
        <f>IF(C633=0,IF(D633=0,0,1),IF(D633=0,1,2))</f>
        <v>0</v>
      </c>
      <c r="E636" s="48">
        <f>IF(E633=0,IF(F633=0,2,1),IF(F633=0,1,0))</f>
        <v>2</v>
      </c>
      <c r="F636" s="29">
        <f>IF(E633=0,IF(F633=0,0,1),IF(F633=0,1,2))</f>
        <v>0</v>
      </c>
      <c r="G636" s="48">
        <f>IF(G633=0,IF(H633=0,2,1),IF(H633=0,1,0))</f>
        <v>2</v>
      </c>
      <c r="H636" s="29">
        <f>IF(G633=0,IF(H633=0,0,1),IF(H633=0,1,2))</f>
        <v>0</v>
      </c>
      <c r="I636" s="48">
        <f>IF(I633=0,IF(J633=0,2,1),IF(J633=0,1,0))</f>
        <v>2</v>
      </c>
      <c r="J636" s="29">
        <f>IF(I633=0,IF(J633=0,0,1),IF(J633=0,1,2))</f>
        <v>0</v>
      </c>
      <c r="K636" s="48">
        <f>IF(K633=0,IF(L633=0,2,1),IF(L633=0,1,0))</f>
        <v>2</v>
      </c>
      <c r="L636" s="29">
        <f>IF(K633=0,IF(L633=0,0,1),IF(L633=0,1,2))</f>
        <v>0</v>
      </c>
      <c r="M636" s="48">
        <f>IF(M633=0,IF(N633=0,2,1),IF(N633=0,1,0))</f>
        <v>2</v>
      </c>
      <c r="N636" s="29">
        <f>IF(M633=0,IF(N633=0,0,1),IF(N633=0,1,2))</f>
        <v>0</v>
      </c>
      <c r="O636" s="200"/>
      <c r="Q636" s="197" t="str">
        <f>Q$6</f>
        <v>а) 6 выборок по 2 броска в выборке;</v>
      </c>
    </row>
    <row r="637" spans="1:17" ht="18.75" thickBot="1">
      <c r="A637" s="202" t="s">
        <v>62</v>
      </c>
      <c r="B637" s="30"/>
      <c r="C637" s="48">
        <f>C636/2</f>
        <v>1</v>
      </c>
      <c r="D637" s="29">
        <f t="shared" ref="D637:N637" si="68">D636/2</f>
        <v>0</v>
      </c>
      <c r="E637" s="25">
        <f t="shared" si="68"/>
        <v>1</v>
      </c>
      <c r="F637" s="30">
        <f t="shared" si="68"/>
        <v>0</v>
      </c>
      <c r="G637" s="48">
        <f t="shared" si="68"/>
        <v>1</v>
      </c>
      <c r="H637" s="29">
        <f t="shared" si="68"/>
        <v>0</v>
      </c>
      <c r="I637" s="25">
        <f t="shared" si="68"/>
        <v>1</v>
      </c>
      <c r="J637" s="30">
        <f t="shared" si="68"/>
        <v>0</v>
      </c>
      <c r="K637" s="48">
        <f t="shared" si="68"/>
        <v>1</v>
      </c>
      <c r="L637" s="29">
        <f t="shared" si="68"/>
        <v>0</v>
      </c>
      <c r="M637" s="25">
        <f t="shared" si="68"/>
        <v>1</v>
      </c>
      <c r="N637" s="28">
        <f t="shared" si="68"/>
        <v>0</v>
      </c>
      <c r="O637" s="200"/>
      <c r="Q637" s="197" t="str">
        <f>Q$7</f>
        <v>б) 3 выборки по 4 броска в выборке.</v>
      </c>
    </row>
    <row r="638" spans="1:17" ht="18.75" thickTop="1">
      <c r="A638" s="202" t="s">
        <v>75</v>
      </c>
      <c r="B638" s="30">
        <f>(C638+E638+G638+I638+K638+M638)/6</f>
        <v>0</v>
      </c>
      <c r="C638" s="48">
        <f>C635*C637+D635*D637</f>
        <v>0</v>
      </c>
      <c r="D638" s="29"/>
      <c r="E638" s="25">
        <f>E635*E637+F635*F637</f>
        <v>0</v>
      </c>
      <c r="F638" s="30"/>
      <c r="G638" s="48">
        <f>G635*G637+H635*H637</f>
        <v>0</v>
      </c>
      <c r="H638" s="29"/>
      <c r="I638" s="25">
        <f>I635*I637+J635*J637</f>
        <v>0</v>
      </c>
      <c r="J638" s="30"/>
      <c r="K638" s="48">
        <f>K635*K637+L635*L637</f>
        <v>0</v>
      </c>
      <c r="L638" s="29"/>
      <c r="M638" s="31">
        <f>M635*M637+N635*N637</f>
        <v>0</v>
      </c>
      <c r="N638" s="61" t="s">
        <v>77</v>
      </c>
      <c r="O638" s="203">
        <f>SUM(C633:N633)/12</f>
        <v>0</v>
      </c>
      <c r="Q638" s="197" t="str">
        <f>Q$8</f>
        <v>Составить эмпирические законы</v>
      </c>
    </row>
    <row r="639" spans="1:17" ht="18.75" thickBot="1">
      <c r="A639" s="202" t="s">
        <v>76</v>
      </c>
      <c r="B639" s="30">
        <f>(C639+E639+G639+I639+K639+M639)/6</f>
        <v>0</v>
      </c>
      <c r="C639" s="48">
        <f>SUMPRODUCT(C635:D635,C635:D635,C637:D637)-C638*C638</f>
        <v>0</v>
      </c>
      <c r="D639" s="29"/>
      <c r="E639" s="25">
        <f>SUMPRODUCT(E635:F635,E635:F635,E637:F637)-E638*E638</f>
        <v>0</v>
      </c>
      <c r="F639" s="30"/>
      <c r="G639" s="48">
        <f>SUMPRODUCT(G635:H635,G635:H635,G637:H637)-G638*G638</f>
        <v>0</v>
      </c>
      <c r="H639" s="29"/>
      <c r="I639" s="25">
        <f>SUMPRODUCT(I635:J635,I635:J635,I637:J637)-I638*I638</f>
        <v>0</v>
      </c>
      <c r="J639" s="30"/>
      <c r="K639" s="48">
        <f>SUMPRODUCT(K635:L635,K635:L635,K637:L637)-K638*K638</f>
        <v>0</v>
      </c>
      <c r="L639" s="29"/>
      <c r="M639" s="31">
        <f>SUMPRODUCT(M635:N635,M635:N635,M637:N637)-M638*M638</f>
        <v>0</v>
      </c>
      <c r="N639" s="62" t="s">
        <v>78</v>
      </c>
      <c r="O639" s="204">
        <f>(12/11)*SUMPRODUCT(C633:N633,C633:N633)/12-O638*O638</f>
        <v>0</v>
      </c>
      <c r="Q639" s="197" t="str">
        <f>Q$9</f>
        <v>распределения для а), б)</v>
      </c>
    </row>
    <row r="640" spans="1:17" ht="19.5" thickTop="1" thickBot="1">
      <c r="A640" s="205" t="s">
        <v>80</v>
      </c>
      <c r="B640" s="28">
        <f>(2/1)*B639</f>
        <v>0</v>
      </c>
      <c r="C640" s="56"/>
      <c r="D640" s="56"/>
      <c r="E640" s="56"/>
      <c r="F640" s="95" t="s">
        <v>74</v>
      </c>
      <c r="G640" s="58">
        <f>O639-B639</f>
        <v>0</v>
      </c>
      <c r="H640" s="56"/>
      <c r="I640" s="56"/>
      <c r="J640" s="56"/>
      <c r="K640" s="56"/>
      <c r="L640" s="95" t="s">
        <v>81</v>
      </c>
      <c r="M640" s="58">
        <f>O639-B640</f>
        <v>0</v>
      </c>
      <c r="N640" s="96"/>
      <c r="O640" s="200"/>
      <c r="Q640" s="197" t="str">
        <f>Q$10</f>
        <v>Сравнить с теоретическими.</v>
      </c>
    </row>
    <row r="641" spans="1:17" ht="19.5" thickTop="1" thickBot="1">
      <c r="A641" s="198" t="s">
        <v>68</v>
      </c>
      <c r="B641" s="107"/>
      <c r="C641" s="132">
        <v>1</v>
      </c>
      <c r="D641" s="132"/>
      <c r="E641" s="133">
        <v>2</v>
      </c>
      <c r="F641" s="134"/>
      <c r="G641" s="133">
        <v>3</v>
      </c>
      <c r="H641" s="134"/>
      <c r="I641" s="107"/>
      <c r="J641" s="122" t="s">
        <v>84</v>
      </c>
      <c r="K641" s="206"/>
      <c r="L641" s="107">
        <v>0</v>
      </c>
      <c r="M641" s="63">
        <v>1</v>
      </c>
      <c r="N641" s="104"/>
      <c r="O641" s="200"/>
      <c r="Q641" s="197" t="str">
        <f>Q$11</f>
        <v>Сравнить M[X] и D[X] с выборочными</v>
      </c>
    </row>
    <row r="642" spans="1:17" ht="18.75" thickBot="1">
      <c r="A642" s="201" t="s">
        <v>63</v>
      </c>
      <c r="B642" s="40"/>
      <c r="C642" s="45">
        <v>0</v>
      </c>
      <c r="D642" s="46">
        <v>1</v>
      </c>
      <c r="E642" s="42">
        <v>0</v>
      </c>
      <c r="F642" s="40">
        <v>1</v>
      </c>
      <c r="G642" s="45">
        <v>0</v>
      </c>
      <c r="H642" s="46">
        <v>1</v>
      </c>
      <c r="I642" s="42"/>
      <c r="J642" s="116" t="s">
        <v>85</v>
      </c>
      <c r="K642" s="207"/>
      <c r="L642" s="152">
        <f>IF(O633&lt;1,0,12-SUM(C633:N633))</f>
        <v>0</v>
      </c>
      <c r="M642" s="42">
        <f>IF(O633&lt;1,0,SUM(C633:N633))</f>
        <v>0</v>
      </c>
      <c r="N642" s="36"/>
      <c r="O642" s="200"/>
      <c r="Q642" s="197" t="str">
        <f>Q$12</f>
        <v>для  а), б)</v>
      </c>
    </row>
    <row r="643" spans="1:17" ht="19.5" thickTop="1" thickBot="1">
      <c r="A643" s="202" t="s">
        <v>64</v>
      </c>
      <c r="B643" s="30"/>
      <c r="C643" s="48">
        <f>4-SUM(C633:F633)</f>
        <v>4</v>
      </c>
      <c r="D643" s="29">
        <f>SUM(C633:F633)</f>
        <v>0</v>
      </c>
      <c r="E643" s="48">
        <f>4-SUM(G633:J633)</f>
        <v>4</v>
      </c>
      <c r="F643" s="29">
        <f>SUM(G633:J633)</f>
        <v>0</v>
      </c>
      <c r="G643" s="48">
        <f>4-SUM(K633:N633)</f>
        <v>4</v>
      </c>
      <c r="H643" s="29">
        <f>SUM(K633:N633)</f>
        <v>0</v>
      </c>
      <c r="I643" s="25"/>
      <c r="J643" s="118" t="s">
        <v>112</v>
      </c>
      <c r="K643" s="208"/>
      <c r="L643" s="153">
        <f>IF(O633&lt;1,0,L642/12)</f>
        <v>0</v>
      </c>
      <c r="M643" s="151">
        <f>IF(O633&lt;1,0,M642/12)</f>
        <v>0</v>
      </c>
      <c r="N643" s="22"/>
      <c r="O643" s="200"/>
      <c r="Q643" s="197" t="str">
        <f>Q$13</f>
        <v>Разбивается на</v>
      </c>
    </row>
    <row r="644" spans="1:17" ht="19.5" thickTop="1" thickBot="1">
      <c r="A644" s="202" t="s">
        <v>65</v>
      </c>
      <c r="B644" s="30"/>
      <c r="C644" s="48">
        <f t="shared" ref="C644:H644" si="69">C643/4</f>
        <v>1</v>
      </c>
      <c r="D644" s="29">
        <f t="shared" si="69"/>
        <v>0</v>
      </c>
      <c r="E644" s="25">
        <f t="shared" si="69"/>
        <v>1</v>
      </c>
      <c r="F644" s="30">
        <f t="shared" si="69"/>
        <v>0</v>
      </c>
      <c r="G644" s="48">
        <f t="shared" si="69"/>
        <v>1</v>
      </c>
      <c r="H644" s="29">
        <f t="shared" si="69"/>
        <v>0</v>
      </c>
      <c r="I644" s="25"/>
      <c r="J644" s="21"/>
      <c r="K644" s="21"/>
      <c r="L644" s="21"/>
      <c r="M644" s="22"/>
      <c r="N644" s="27"/>
      <c r="O644" s="200"/>
      <c r="Q644" s="197" t="str">
        <f>Q$14</f>
        <v>а) 6 серий по 2 броска;</v>
      </c>
    </row>
    <row r="645" spans="1:17" ht="18.75" thickTop="1">
      <c r="A645" s="202" t="s">
        <v>93</v>
      </c>
      <c r="B645" s="30">
        <f>(C645+E645+G645)/3</f>
        <v>0</v>
      </c>
      <c r="C645" s="48">
        <f>C642*C644+D642*D644</f>
        <v>0</v>
      </c>
      <c r="D645" s="29"/>
      <c r="E645" s="25">
        <f>E642*E644+F642*F644</f>
        <v>0</v>
      </c>
      <c r="F645" s="30"/>
      <c r="G645" s="48">
        <f>G642*G644+H642*H644</f>
        <v>0</v>
      </c>
      <c r="H645" s="29"/>
      <c r="I645" s="25"/>
      <c r="J645" s="21"/>
      <c r="K645" s="21"/>
      <c r="L645" s="21"/>
      <c r="M645" s="30"/>
      <c r="N645" s="61" t="s">
        <v>77</v>
      </c>
      <c r="O645" s="203">
        <f>SUM(C633:N633)/12</f>
        <v>0</v>
      </c>
      <c r="Q645" s="197" t="str">
        <f>Q$15</f>
        <v>б) 3 серии по 4 броска;</v>
      </c>
    </row>
    <row r="646" spans="1:17" ht="18.75" thickBot="1">
      <c r="A646" s="202" t="s">
        <v>94</v>
      </c>
      <c r="B646" s="30">
        <f>(C646+E646+G646)/3</f>
        <v>0</v>
      </c>
      <c r="C646" s="48">
        <f>SUMPRODUCT(C642:D642,C642:D642,C644:D644)-C645*C645</f>
        <v>0</v>
      </c>
      <c r="D646" s="29"/>
      <c r="E646" s="25">
        <f>SUMPRODUCT(E642:F642,E642:F642,E644:F644)-E645*E645</f>
        <v>0</v>
      </c>
      <c r="F646" s="30"/>
      <c r="G646" s="48">
        <f>SUMPRODUCT(G642:H642,G642:H642,G644:H644)-G645*G645</f>
        <v>0</v>
      </c>
      <c r="H646" s="29"/>
      <c r="I646" s="25"/>
      <c r="J646" s="21"/>
      <c r="K646" s="21"/>
      <c r="L646" s="21"/>
      <c r="M646" s="30"/>
      <c r="N646" s="62" t="s">
        <v>78</v>
      </c>
      <c r="O646" s="204">
        <f>(12/11)*SUMPRODUCT(C633:N633,C633:N633)/12-O638*O638</f>
        <v>0</v>
      </c>
      <c r="Q646" s="197">
        <f>Q$16</f>
        <v>0</v>
      </c>
    </row>
    <row r="647" spans="1:17" ht="18.75" thickTop="1">
      <c r="A647" s="202" t="s">
        <v>83</v>
      </c>
      <c r="B647" s="53">
        <f>(4/3)*B646</f>
        <v>0</v>
      </c>
      <c r="C647" s="53"/>
      <c r="D647" s="53"/>
      <c r="E647" s="53"/>
      <c r="F647" s="84" t="s">
        <v>79</v>
      </c>
      <c r="G647" s="55">
        <f>O646-B646</f>
        <v>0</v>
      </c>
      <c r="H647" s="53"/>
      <c r="I647" s="53"/>
      <c r="J647" s="53"/>
      <c r="K647" s="53"/>
      <c r="L647" s="84" t="s">
        <v>82</v>
      </c>
      <c r="M647" s="55">
        <f>O646-B647</f>
        <v>0</v>
      </c>
      <c r="N647" s="83"/>
      <c r="O647" s="200"/>
      <c r="Q647" s="209" t="str">
        <f>Q$17</f>
        <v>См. Образец</v>
      </c>
    </row>
    <row r="649" spans="1:17" ht="18.75">
      <c r="A649" s="187">
        <f>'Название и список группы'!A37</f>
        <v>36</v>
      </c>
      <c r="B649" s="187"/>
      <c r="C649" s="188">
        <f>'Название и список группы'!B37</f>
        <v>0</v>
      </c>
      <c r="D649" s="188"/>
      <c r="E649" s="188"/>
      <c r="F649" s="188"/>
      <c r="G649" s="188"/>
      <c r="H649" s="188"/>
      <c r="I649" s="188"/>
      <c r="J649" s="188"/>
      <c r="K649" s="188"/>
      <c r="L649" s="188"/>
      <c r="M649" s="188"/>
      <c r="N649" s="188"/>
      <c r="O649" s="188"/>
    </row>
    <row r="650" spans="1:17" ht="18.75" thickBot="1">
      <c r="A650" s="189" t="s">
        <v>50</v>
      </c>
      <c r="B650" s="190"/>
      <c r="C650" s="191">
        <v>1</v>
      </c>
      <c r="D650" s="165">
        <v>2</v>
      </c>
      <c r="E650" s="165">
        <v>3</v>
      </c>
      <c r="F650" s="165">
        <v>4</v>
      </c>
      <c r="G650" s="165">
        <v>5</v>
      </c>
      <c r="H650" s="165">
        <v>6</v>
      </c>
      <c r="I650" s="165">
        <v>7</v>
      </c>
      <c r="J650" s="165">
        <v>8</v>
      </c>
      <c r="K650" s="165">
        <v>9</v>
      </c>
      <c r="L650" s="165">
        <v>10</v>
      </c>
      <c r="M650" s="165">
        <v>11</v>
      </c>
      <c r="N650" s="165">
        <v>12</v>
      </c>
      <c r="O650" s="166" t="s">
        <v>1</v>
      </c>
      <c r="Q650" s="167" t="str">
        <f>Q$2</f>
        <v>Выполняется 12 бросков монеты</v>
      </c>
    </row>
    <row r="651" spans="1:17" ht="19.5" thickTop="1" thickBot="1">
      <c r="A651" s="192" t="s">
        <v>53</v>
      </c>
      <c r="B651" s="193"/>
      <c r="C651" s="194">
        <f>РезультатЭксперимента!C651</f>
        <v>0</v>
      </c>
      <c r="D651" s="194">
        <f>РезультатЭксперимента!D651</f>
        <v>0</v>
      </c>
      <c r="E651" s="194">
        <f>РезультатЭксперимента!E651</f>
        <v>0</v>
      </c>
      <c r="F651" s="194">
        <f>РезультатЭксперимента!F651</f>
        <v>0</v>
      </c>
      <c r="G651" s="194">
        <f>РезультатЭксперимента!G651</f>
        <v>0</v>
      </c>
      <c r="H651" s="194">
        <f>РезультатЭксперимента!H651</f>
        <v>0</v>
      </c>
      <c r="I651" s="194">
        <f>РезультатЭксперимента!I651</f>
        <v>0</v>
      </c>
      <c r="J651" s="194">
        <f>РезультатЭксперимента!J651</f>
        <v>0</v>
      </c>
      <c r="K651" s="194">
        <f>РезультатЭксперимента!K651</f>
        <v>0</v>
      </c>
      <c r="L651" s="194">
        <f>РезультатЭксперимента!L651</f>
        <v>0</v>
      </c>
      <c r="M651" s="194">
        <f>РезультатЭксперимента!M651</f>
        <v>0</v>
      </c>
      <c r="N651" s="195">
        <f>РезультатЭксперимента!N651</f>
        <v>0</v>
      </c>
      <c r="O651" s="196">
        <f>IF(SUM(C651:N651)&gt;0,1,10^(-5))</f>
        <v>1.0000000000000001E-5</v>
      </c>
      <c r="Q651" s="197" t="str">
        <f>Q$3</f>
        <v>Если выпадает орел, начисляется 1 балл,</v>
      </c>
    </row>
    <row r="652" spans="1:17" ht="19.5" thickTop="1" thickBot="1">
      <c r="A652" s="198" t="s">
        <v>67</v>
      </c>
      <c r="B652" s="199"/>
      <c r="C652" s="140">
        <v>1</v>
      </c>
      <c r="D652" s="140"/>
      <c r="E652" s="141">
        <v>2</v>
      </c>
      <c r="F652" s="142"/>
      <c r="G652" s="141">
        <v>3</v>
      </c>
      <c r="H652" s="142"/>
      <c r="I652" s="141">
        <v>4</v>
      </c>
      <c r="J652" s="142"/>
      <c r="K652" s="141">
        <v>5</v>
      </c>
      <c r="L652" s="142"/>
      <c r="M652" s="141">
        <v>6</v>
      </c>
      <c r="N652" s="142"/>
      <c r="O652" s="200"/>
      <c r="Q652" s="197" t="str">
        <f>Q$4</f>
        <v>если "решка", начисляется 0 баллов</v>
      </c>
    </row>
    <row r="653" spans="1:17">
      <c r="A653" s="201" t="s">
        <v>55</v>
      </c>
      <c r="B653" s="40"/>
      <c r="C653" s="45">
        <v>0</v>
      </c>
      <c r="D653" s="46">
        <v>1</v>
      </c>
      <c r="E653" s="42">
        <v>0</v>
      </c>
      <c r="F653" s="40">
        <v>1</v>
      </c>
      <c r="G653" s="45">
        <v>0</v>
      </c>
      <c r="H653" s="46">
        <v>1</v>
      </c>
      <c r="I653" s="42">
        <v>0</v>
      </c>
      <c r="J653" s="40">
        <v>1</v>
      </c>
      <c r="K653" s="45">
        <v>0</v>
      </c>
      <c r="L653" s="46">
        <v>1</v>
      </c>
      <c r="M653" s="42">
        <v>0</v>
      </c>
      <c r="N653" s="24">
        <v>1</v>
      </c>
      <c r="O653" s="200"/>
      <c r="Q653" s="197" t="str">
        <f>Q$5</f>
        <v>Разбивается на</v>
      </c>
    </row>
    <row r="654" spans="1:17">
      <c r="A654" s="202" t="s">
        <v>54</v>
      </c>
      <c r="B654" s="30"/>
      <c r="C654" s="48">
        <f>IF(C651=0,IF(D651=0,2,1),IF(D651=0,1,0))</f>
        <v>2</v>
      </c>
      <c r="D654" s="29">
        <f>IF(C651=0,IF(D651=0,0,1),IF(D651=0,1,2))</f>
        <v>0</v>
      </c>
      <c r="E654" s="48">
        <f>IF(E651=0,IF(F651=0,2,1),IF(F651=0,1,0))</f>
        <v>2</v>
      </c>
      <c r="F654" s="29">
        <f>IF(E651=0,IF(F651=0,0,1),IF(F651=0,1,2))</f>
        <v>0</v>
      </c>
      <c r="G654" s="48">
        <f>IF(G651=0,IF(H651=0,2,1),IF(H651=0,1,0))</f>
        <v>2</v>
      </c>
      <c r="H654" s="29">
        <f>IF(G651=0,IF(H651=0,0,1),IF(H651=0,1,2))</f>
        <v>0</v>
      </c>
      <c r="I654" s="48">
        <f>IF(I651=0,IF(J651=0,2,1),IF(J651=0,1,0))</f>
        <v>2</v>
      </c>
      <c r="J654" s="29">
        <f>IF(I651=0,IF(J651=0,0,1),IF(J651=0,1,2))</f>
        <v>0</v>
      </c>
      <c r="K654" s="48">
        <f>IF(K651=0,IF(L651=0,2,1),IF(L651=0,1,0))</f>
        <v>2</v>
      </c>
      <c r="L654" s="29">
        <f>IF(K651=0,IF(L651=0,0,1),IF(L651=0,1,2))</f>
        <v>0</v>
      </c>
      <c r="M654" s="48">
        <f>IF(M651=0,IF(N651=0,2,1),IF(N651=0,1,0))</f>
        <v>2</v>
      </c>
      <c r="N654" s="29">
        <f>IF(M651=0,IF(N651=0,0,1),IF(N651=0,1,2))</f>
        <v>0</v>
      </c>
      <c r="O654" s="200"/>
      <c r="Q654" s="197" t="str">
        <f>Q$6</f>
        <v>а) 6 выборок по 2 броска в выборке;</v>
      </c>
    </row>
    <row r="655" spans="1:17" ht="18.75" thickBot="1">
      <c r="A655" s="202" t="s">
        <v>62</v>
      </c>
      <c r="B655" s="30"/>
      <c r="C655" s="48">
        <f>C654/2</f>
        <v>1</v>
      </c>
      <c r="D655" s="29">
        <f t="shared" ref="D655:N655" si="70">D654/2</f>
        <v>0</v>
      </c>
      <c r="E655" s="25">
        <f t="shared" si="70"/>
        <v>1</v>
      </c>
      <c r="F655" s="30">
        <f t="shared" si="70"/>
        <v>0</v>
      </c>
      <c r="G655" s="48">
        <f t="shared" si="70"/>
        <v>1</v>
      </c>
      <c r="H655" s="29">
        <f t="shared" si="70"/>
        <v>0</v>
      </c>
      <c r="I655" s="25">
        <f t="shared" si="70"/>
        <v>1</v>
      </c>
      <c r="J655" s="30">
        <f t="shared" si="70"/>
        <v>0</v>
      </c>
      <c r="K655" s="48">
        <f t="shared" si="70"/>
        <v>1</v>
      </c>
      <c r="L655" s="29">
        <f t="shared" si="70"/>
        <v>0</v>
      </c>
      <c r="M655" s="25">
        <f t="shared" si="70"/>
        <v>1</v>
      </c>
      <c r="N655" s="28">
        <f t="shared" si="70"/>
        <v>0</v>
      </c>
      <c r="O655" s="200"/>
      <c r="Q655" s="197" t="str">
        <f>Q$7</f>
        <v>б) 3 выборки по 4 броска в выборке.</v>
      </c>
    </row>
    <row r="656" spans="1:17" ht="18.75" thickTop="1">
      <c r="A656" s="202" t="s">
        <v>75</v>
      </c>
      <c r="B656" s="30">
        <f>(C656+E656+G656+I656+K656+M656)/6</f>
        <v>0</v>
      </c>
      <c r="C656" s="48">
        <f>C653*C655+D653*D655</f>
        <v>0</v>
      </c>
      <c r="D656" s="29"/>
      <c r="E656" s="25">
        <f>E653*E655+F653*F655</f>
        <v>0</v>
      </c>
      <c r="F656" s="30"/>
      <c r="G656" s="48">
        <f>G653*G655+H653*H655</f>
        <v>0</v>
      </c>
      <c r="H656" s="29"/>
      <c r="I656" s="25">
        <f>I653*I655+J653*J655</f>
        <v>0</v>
      </c>
      <c r="J656" s="30"/>
      <c r="K656" s="48">
        <f>K653*K655+L653*L655</f>
        <v>0</v>
      </c>
      <c r="L656" s="29"/>
      <c r="M656" s="31">
        <f>M653*M655+N653*N655</f>
        <v>0</v>
      </c>
      <c r="N656" s="61" t="s">
        <v>77</v>
      </c>
      <c r="O656" s="203">
        <f>SUM(C651:N651)/12</f>
        <v>0</v>
      </c>
      <c r="Q656" s="197" t="str">
        <f>Q$8</f>
        <v>Составить эмпирические законы</v>
      </c>
    </row>
    <row r="657" spans="1:17" ht="18.75" thickBot="1">
      <c r="A657" s="202" t="s">
        <v>76</v>
      </c>
      <c r="B657" s="30">
        <f>(C657+E657+G657+I657+K657+M657)/6</f>
        <v>0</v>
      </c>
      <c r="C657" s="48">
        <f>SUMPRODUCT(C653:D653,C653:D653,C655:D655)-C656*C656</f>
        <v>0</v>
      </c>
      <c r="D657" s="29"/>
      <c r="E657" s="25">
        <f>SUMPRODUCT(E653:F653,E653:F653,E655:F655)-E656*E656</f>
        <v>0</v>
      </c>
      <c r="F657" s="30"/>
      <c r="G657" s="48">
        <f>SUMPRODUCT(G653:H653,G653:H653,G655:H655)-G656*G656</f>
        <v>0</v>
      </c>
      <c r="H657" s="29"/>
      <c r="I657" s="25">
        <f>SUMPRODUCT(I653:J653,I653:J653,I655:J655)-I656*I656</f>
        <v>0</v>
      </c>
      <c r="J657" s="30"/>
      <c r="K657" s="48">
        <f>SUMPRODUCT(K653:L653,K653:L653,K655:L655)-K656*K656</f>
        <v>0</v>
      </c>
      <c r="L657" s="29"/>
      <c r="M657" s="31">
        <f>SUMPRODUCT(M653:N653,M653:N653,M655:N655)-M656*M656</f>
        <v>0</v>
      </c>
      <c r="N657" s="62" t="s">
        <v>78</v>
      </c>
      <c r="O657" s="204">
        <f>(12/11)*SUMPRODUCT(C651:N651,C651:N651)/12-O656*O656</f>
        <v>0</v>
      </c>
      <c r="Q657" s="197" t="str">
        <f>Q$9</f>
        <v>распределения для а), б)</v>
      </c>
    </row>
    <row r="658" spans="1:17" ht="19.5" thickTop="1" thickBot="1">
      <c r="A658" s="205" t="s">
        <v>80</v>
      </c>
      <c r="B658" s="28">
        <f>(2/1)*B657</f>
        <v>0</v>
      </c>
      <c r="C658" s="56"/>
      <c r="D658" s="56"/>
      <c r="E658" s="56"/>
      <c r="F658" s="95" t="s">
        <v>74</v>
      </c>
      <c r="G658" s="58">
        <f>O657-B657</f>
        <v>0</v>
      </c>
      <c r="H658" s="56"/>
      <c r="I658" s="56"/>
      <c r="J658" s="56"/>
      <c r="K658" s="56"/>
      <c r="L658" s="95" t="s">
        <v>81</v>
      </c>
      <c r="M658" s="58">
        <f>O657-B658</f>
        <v>0</v>
      </c>
      <c r="N658" s="96"/>
      <c r="O658" s="200"/>
      <c r="Q658" s="197" t="str">
        <f>Q$10</f>
        <v>Сравнить с теоретическими.</v>
      </c>
    </row>
    <row r="659" spans="1:17" ht="19.5" thickTop="1" thickBot="1">
      <c r="A659" s="198" t="s">
        <v>68</v>
      </c>
      <c r="B659" s="107"/>
      <c r="C659" s="132">
        <v>1</v>
      </c>
      <c r="D659" s="132"/>
      <c r="E659" s="133">
        <v>2</v>
      </c>
      <c r="F659" s="134"/>
      <c r="G659" s="133">
        <v>3</v>
      </c>
      <c r="H659" s="134"/>
      <c r="I659" s="107"/>
      <c r="J659" s="122" t="s">
        <v>84</v>
      </c>
      <c r="K659" s="206"/>
      <c r="L659" s="107">
        <v>0</v>
      </c>
      <c r="M659" s="63">
        <v>1</v>
      </c>
      <c r="N659" s="104"/>
      <c r="O659" s="200"/>
      <c r="Q659" s="197" t="str">
        <f>Q$11</f>
        <v>Сравнить M[X] и D[X] с выборочными</v>
      </c>
    </row>
    <row r="660" spans="1:17" ht="18.75" thickBot="1">
      <c r="A660" s="201" t="s">
        <v>63</v>
      </c>
      <c r="B660" s="40"/>
      <c r="C660" s="45">
        <v>0</v>
      </c>
      <c r="D660" s="46">
        <v>1</v>
      </c>
      <c r="E660" s="42">
        <v>0</v>
      </c>
      <c r="F660" s="40">
        <v>1</v>
      </c>
      <c r="G660" s="45">
        <v>0</v>
      </c>
      <c r="H660" s="46">
        <v>1</v>
      </c>
      <c r="I660" s="42"/>
      <c r="J660" s="116" t="s">
        <v>85</v>
      </c>
      <c r="K660" s="207"/>
      <c r="L660" s="152">
        <f>IF(O651&lt;1,0,12-SUM(C651:N651))</f>
        <v>0</v>
      </c>
      <c r="M660" s="42">
        <f>IF(O651&lt;1,0,SUM(C651:N651))</f>
        <v>0</v>
      </c>
      <c r="N660" s="36"/>
      <c r="O660" s="200"/>
      <c r="Q660" s="197" t="str">
        <f>Q$12</f>
        <v>для  а), б)</v>
      </c>
    </row>
    <row r="661" spans="1:17" ht="19.5" thickTop="1" thickBot="1">
      <c r="A661" s="202" t="s">
        <v>64</v>
      </c>
      <c r="B661" s="30"/>
      <c r="C661" s="48">
        <f>4-SUM(C651:F651)</f>
        <v>4</v>
      </c>
      <c r="D661" s="29">
        <f>SUM(C651:F651)</f>
        <v>0</v>
      </c>
      <c r="E661" s="48">
        <f>4-SUM(G651:J651)</f>
        <v>4</v>
      </c>
      <c r="F661" s="29">
        <f>SUM(G651:J651)</f>
        <v>0</v>
      </c>
      <c r="G661" s="48">
        <f>4-SUM(K651:N651)</f>
        <v>4</v>
      </c>
      <c r="H661" s="29">
        <f>SUM(K651:N651)</f>
        <v>0</v>
      </c>
      <c r="I661" s="25"/>
      <c r="J661" s="118" t="s">
        <v>112</v>
      </c>
      <c r="K661" s="208"/>
      <c r="L661" s="153">
        <f>IF(O651&lt;1,0,L660/12)</f>
        <v>0</v>
      </c>
      <c r="M661" s="151">
        <f>IF(O651&lt;1,0,M660/12)</f>
        <v>0</v>
      </c>
      <c r="N661" s="22"/>
      <c r="O661" s="200"/>
      <c r="Q661" s="197" t="str">
        <f>Q$13</f>
        <v>Разбивается на</v>
      </c>
    </row>
    <row r="662" spans="1:17" ht="19.5" thickTop="1" thickBot="1">
      <c r="A662" s="202" t="s">
        <v>65</v>
      </c>
      <c r="B662" s="30"/>
      <c r="C662" s="48">
        <f t="shared" ref="C662:H662" si="71">C661/4</f>
        <v>1</v>
      </c>
      <c r="D662" s="29">
        <f t="shared" si="71"/>
        <v>0</v>
      </c>
      <c r="E662" s="25">
        <f t="shared" si="71"/>
        <v>1</v>
      </c>
      <c r="F662" s="30">
        <f t="shared" si="71"/>
        <v>0</v>
      </c>
      <c r="G662" s="48">
        <f t="shared" si="71"/>
        <v>1</v>
      </c>
      <c r="H662" s="29">
        <f t="shared" si="71"/>
        <v>0</v>
      </c>
      <c r="I662" s="25"/>
      <c r="J662" s="21"/>
      <c r="K662" s="21"/>
      <c r="L662" s="21"/>
      <c r="M662" s="22"/>
      <c r="N662" s="27"/>
      <c r="O662" s="200"/>
      <c r="Q662" s="197" t="str">
        <f>Q$14</f>
        <v>а) 6 серий по 2 броска;</v>
      </c>
    </row>
    <row r="663" spans="1:17" ht="18.75" thickTop="1">
      <c r="A663" s="202" t="s">
        <v>93</v>
      </c>
      <c r="B663" s="30">
        <f>(C663+E663+G663)/3</f>
        <v>0</v>
      </c>
      <c r="C663" s="48">
        <f>C660*C662+D660*D662</f>
        <v>0</v>
      </c>
      <c r="D663" s="29"/>
      <c r="E663" s="25">
        <f>E660*E662+F660*F662</f>
        <v>0</v>
      </c>
      <c r="F663" s="30"/>
      <c r="G663" s="48">
        <f>G660*G662+H660*H662</f>
        <v>0</v>
      </c>
      <c r="H663" s="29"/>
      <c r="I663" s="25"/>
      <c r="J663" s="21"/>
      <c r="K663" s="21"/>
      <c r="L663" s="21"/>
      <c r="M663" s="30"/>
      <c r="N663" s="61" t="s">
        <v>77</v>
      </c>
      <c r="O663" s="203">
        <f>SUM(C651:N651)/12</f>
        <v>0</v>
      </c>
      <c r="Q663" s="197" t="str">
        <f>Q$15</f>
        <v>б) 3 серии по 4 броска;</v>
      </c>
    </row>
    <row r="664" spans="1:17" ht="18.75" thickBot="1">
      <c r="A664" s="202" t="s">
        <v>94</v>
      </c>
      <c r="B664" s="30">
        <f>(C664+E664+G664)/3</f>
        <v>0</v>
      </c>
      <c r="C664" s="48">
        <f>SUMPRODUCT(C660:D660,C660:D660,C662:D662)-C663*C663</f>
        <v>0</v>
      </c>
      <c r="D664" s="29"/>
      <c r="E664" s="25">
        <f>SUMPRODUCT(E660:F660,E660:F660,E662:F662)-E663*E663</f>
        <v>0</v>
      </c>
      <c r="F664" s="30"/>
      <c r="G664" s="48">
        <f>SUMPRODUCT(G660:H660,G660:H660,G662:H662)-G663*G663</f>
        <v>0</v>
      </c>
      <c r="H664" s="29"/>
      <c r="I664" s="25"/>
      <c r="J664" s="21"/>
      <c r="K664" s="21"/>
      <c r="L664" s="21"/>
      <c r="M664" s="30"/>
      <c r="N664" s="62" t="s">
        <v>78</v>
      </c>
      <c r="O664" s="204">
        <f>(12/11)*SUMPRODUCT(C651:N651,C651:N651)/12-O656*O656</f>
        <v>0</v>
      </c>
      <c r="Q664" s="197">
        <f>Q$16</f>
        <v>0</v>
      </c>
    </row>
    <row r="665" spans="1:17" ht="18.75" thickTop="1">
      <c r="A665" s="202" t="s">
        <v>83</v>
      </c>
      <c r="B665" s="53">
        <f>(4/3)*B664</f>
        <v>0</v>
      </c>
      <c r="C665" s="53"/>
      <c r="D665" s="53"/>
      <c r="E665" s="53"/>
      <c r="F665" s="84" t="s">
        <v>79</v>
      </c>
      <c r="G665" s="55">
        <f>O664-B664</f>
        <v>0</v>
      </c>
      <c r="H665" s="53"/>
      <c r="I665" s="53"/>
      <c r="J665" s="53"/>
      <c r="K665" s="53"/>
      <c r="L665" s="84" t="s">
        <v>82</v>
      </c>
      <c r="M665" s="55">
        <f>O664-B665</f>
        <v>0</v>
      </c>
      <c r="N665" s="83"/>
      <c r="O665" s="200"/>
      <c r="Q665" s="209" t="str">
        <f>Q$17</f>
        <v>См. Образец</v>
      </c>
    </row>
    <row r="667" spans="1:17" ht="18.75">
      <c r="A667" s="187">
        <f>'Название и список группы'!A38</f>
        <v>36</v>
      </c>
      <c r="B667" s="187"/>
      <c r="C667" s="188">
        <f>'Название и список группы'!B38</f>
        <v>0</v>
      </c>
      <c r="D667" s="188"/>
      <c r="E667" s="188"/>
      <c r="F667" s="188"/>
      <c r="G667" s="188"/>
      <c r="H667" s="188"/>
      <c r="I667" s="188"/>
      <c r="J667" s="188"/>
      <c r="K667" s="188"/>
      <c r="L667" s="188"/>
      <c r="M667" s="188"/>
      <c r="N667" s="188"/>
      <c r="O667" s="188"/>
    </row>
    <row r="668" spans="1:17" ht="18.75" thickBot="1">
      <c r="A668" s="189" t="s">
        <v>50</v>
      </c>
      <c r="B668" s="190"/>
      <c r="C668" s="191">
        <v>1</v>
      </c>
      <c r="D668" s="165">
        <v>2</v>
      </c>
      <c r="E668" s="165">
        <v>3</v>
      </c>
      <c r="F668" s="165">
        <v>4</v>
      </c>
      <c r="G668" s="165">
        <v>5</v>
      </c>
      <c r="H668" s="165">
        <v>6</v>
      </c>
      <c r="I668" s="165">
        <v>7</v>
      </c>
      <c r="J668" s="165">
        <v>8</v>
      </c>
      <c r="K668" s="165">
        <v>9</v>
      </c>
      <c r="L668" s="165">
        <v>10</v>
      </c>
      <c r="M668" s="165">
        <v>11</v>
      </c>
      <c r="N668" s="165">
        <v>12</v>
      </c>
      <c r="O668" s="166" t="s">
        <v>1</v>
      </c>
      <c r="Q668" s="167" t="str">
        <f>Q$2</f>
        <v>Выполняется 12 бросков монеты</v>
      </c>
    </row>
    <row r="669" spans="1:17" ht="19.5" thickTop="1" thickBot="1">
      <c r="A669" s="192" t="s">
        <v>53</v>
      </c>
      <c r="B669" s="193"/>
      <c r="C669" s="194">
        <f>РезультатЭксперимента!C669</f>
        <v>0</v>
      </c>
      <c r="D669" s="194">
        <f>РезультатЭксперимента!D669</f>
        <v>0</v>
      </c>
      <c r="E669" s="194">
        <f>РезультатЭксперимента!E669</f>
        <v>0</v>
      </c>
      <c r="F669" s="194">
        <f>РезультатЭксперимента!F669</f>
        <v>0</v>
      </c>
      <c r="G669" s="194">
        <f>РезультатЭксперимента!G669</f>
        <v>0</v>
      </c>
      <c r="H669" s="194">
        <f>РезультатЭксперимента!H669</f>
        <v>0</v>
      </c>
      <c r="I669" s="194">
        <f>РезультатЭксперимента!I669</f>
        <v>0</v>
      </c>
      <c r="J669" s="194">
        <f>РезультатЭксперимента!J669</f>
        <v>0</v>
      </c>
      <c r="K669" s="194">
        <f>РезультатЭксперимента!K669</f>
        <v>0</v>
      </c>
      <c r="L669" s="194">
        <f>РезультатЭксперимента!L669</f>
        <v>0</v>
      </c>
      <c r="M669" s="194">
        <f>РезультатЭксперимента!M669</f>
        <v>0</v>
      </c>
      <c r="N669" s="195">
        <f>РезультатЭксперимента!N669</f>
        <v>0</v>
      </c>
      <c r="O669" s="196">
        <f>IF(SUM(C669:N669)&gt;0,1,10^(-5))</f>
        <v>1.0000000000000001E-5</v>
      </c>
      <c r="Q669" s="197" t="str">
        <f>Q$3</f>
        <v>Если выпадает орел, начисляется 1 балл,</v>
      </c>
    </row>
    <row r="670" spans="1:17" ht="19.5" thickTop="1" thickBot="1">
      <c r="A670" s="198" t="s">
        <v>67</v>
      </c>
      <c r="B670" s="199"/>
      <c r="C670" s="140">
        <v>1</v>
      </c>
      <c r="D670" s="140"/>
      <c r="E670" s="141">
        <v>2</v>
      </c>
      <c r="F670" s="142"/>
      <c r="G670" s="141">
        <v>3</v>
      </c>
      <c r="H670" s="142"/>
      <c r="I670" s="141">
        <v>4</v>
      </c>
      <c r="J670" s="142"/>
      <c r="K670" s="141">
        <v>5</v>
      </c>
      <c r="L670" s="142"/>
      <c r="M670" s="141">
        <v>6</v>
      </c>
      <c r="N670" s="142"/>
      <c r="O670" s="200"/>
      <c r="Q670" s="197" t="str">
        <f>Q$4</f>
        <v>если "решка", начисляется 0 баллов</v>
      </c>
    </row>
    <row r="671" spans="1:17">
      <c r="A671" s="201" t="s">
        <v>55</v>
      </c>
      <c r="B671" s="40"/>
      <c r="C671" s="45">
        <v>0</v>
      </c>
      <c r="D671" s="46">
        <v>1</v>
      </c>
      <c r="E671" s="42">
        <v>0</v>
      </c>
      <c r="F671" s="40">
        <v>1</v>
      </c>
      <c r="G671" s="45">
        <v>0</v>
      </c>
      <c r="H671" s="46">
        <v>1</v>
      </c>
      <c r="I671" s="42">
        <v>0</v>
      </c>
      <c r="J671" s="40">
        <v>1</v>
      </c>
      <c r="K671" s="45">
        <v>0</v>
      </c>
      <c r="L671" s="46">
        <v>1</v>
      </c>
      <c r="M671" s="42">
        <v>0</v>
      </c>
      <c r="N671" s="24">
        <v>1</v>
      </c>
      <c r="O671" s="200"/>
      <c r="Q671" s="197" t="str">
        <f>Q$5</f>
        <v>Разбивается на</v>
      </c>
    </row>
    <row r="672" spans="1:17">
      <c r="A672" s="202" t="s">
        <v>54</v>
      </c>
      <c r="B672" s="30"/>
      <c r="C672" s="48">
        <f>IF(C669=0,IF(D669=0,2,1),IF(D669=0,1,0))</f>
        <v>2</v>
      </c>
      <c r="D672" s="29">
        <f>IF(C669=0,IF(D669=0,0,1),IF(D669=0,1,2))</f>
        <v>0</v>
      </c>
      <c r="E672" s="48">
        <f>IF(E669=0,IF(F669=0,2,1),IF(F669=0,1,0))</f>
        <v>2</v>
      </c>
      <c r="F672" s="29">
        <f>IF(E669=0,IF(F669=0,0,1),IF(F669=0,1,2))</f>
        <v>0</v>
      </c>
      <c r="G672" s="48">
        <f>IF(G669=0,IF(H669=0,2,1),IF(H669=0,1,0))</f>
        <v>2</v>
      </c>
      <c r="H672" s="29">
        <f>IF(G669=0,IF(H669=0,0,1),IF(H669=0,1,2))</f>
        <v>0</v>
      </c>
      <c r="I672" s="48">
        <f>IF(I669=0,IF(J669=0,2,1),IF(J669=0,1,0))</f>
        <v>2</v>
      </c>
      <c r="J672" s="29">
        <f>IF(I669=0,IF(J669=0,0,1),IF(J669=0,1,2))</f>
        <v>0</v>
      </c>
      <c r="K672" s="48">
        <f>IF(K669=0,IF(L669=0,2,1),IF(L669=0,1,0))</f>
        <v>2</v>
      </c>
      <c r="L672" s="29">
        <f>IF(K669=0,IF(L669=0,0,1),IF(L669=0,1,2))</f>
        <v>0</v>
      </c>
      <c r="M672" s="48">
        <f>IF(M669=0,IF(N669=0,2,1),IF(N669=0,1,0))</f>
        <v>2</v>
      </c>
      <c r="N672" s="29">
        <f>IF(M669=0,IF(N669=0,0,1),IF(N669=0,1,2))</f>
        <v>0</v>
      </c>
      <c r="O672" s="200"/>
      <c r="Q672" s="197" t="str">
        <f>Q$6</f>
        <v>а) 6 выборок по 2 броска в выборке;</v>
      </c>
    </row>
    <row r="673" spans="1:17" ht="18.75" thickBot="1">
      <c r="A673" s="202" t="s">
        <v>62</v>
      </c>
      <c r="B673" s="30"/>
      <c r="C673" s="48">
        <f>C672/2</f>
        <v>1</v>
      </c>
      <c r="D673" s="29">
        <f t="shared" ref="D673:N673" si="72">D672/2</f>
        <v>0</v>
      </c>
      <c r="E673" s="25">
        <f t="shared" si="72"/>
        <v>1</v>
      </c>
      <c r="F673" s="30">
        <f t="shared" si="72"/>
        <v>0</v>
      </c>
      <c r="G673" s="48">
        <f t="shared" si="72"/>
        <v>1</v>
      </c>
      <c r="H673" s="29">
        <f t="shared" si="72"/>
        <v>0</v>
      </c>
      <c r="I673" s="25">
        <f t="shared" si="72"/>
        <v>1</v>
      </c>
      <c r="J673" s="30">
        <f t="shared" si="72"/>
        <v>0</v>
      </c>
      <c r="K673" s="48">
        <f t="shared" si="72"/>
        <v>1</v>
      </c>
      <c r="L673" s="29">
        <f t="shared" si="72"/>
        <v>0</v>
      </c>
      <c r="M673" s="25">
        <f t="shared" si="72"/>
        <v>1</v>
      </c>
      <c r="N673" s="28">
        <f t="shared" si="72"/>
        <v>0</v>
      </c>
      <c r="O673" s="200"/>
      <c r="Q673" s="197" t="str">
        <f>Q$7</f>
        <v>б) 3 выборки по 4 броска в выборке.</v>
      </c>
    </row>
    <row r="674" spans="1:17" ht="18.75" thickTop="1">
      <c r="A674" s="202" t="s">
        <v>75</v>
      </c>
      <c r="B674" s="30">
        <f>(C674+E674+G674+I674+K674+M674)/6</f>
        <v>0</v>
      </c>
      <c r="C674" s="48">
        <f>C671*C673+D671*D673</f>
        <v>0</v>
      </c>
      <c r="D674" s="29"/>
      <c r="E674" s="25">
        <f>E671*E673+F671*F673</f>
        <v>0</v>
      </c>
      <c r="F674" s="30"/>
      <c r="G674" s="48">
        <f>G671*G673+H671*H673</f>
        <v>0</v>
      </c>
      <c r="H674" s="29"/>
      <c r="I674" s="25">
        <f>I671*I673+J671*J673</f>
        <v>0</v>
      </c>
      <c r="J674" s="30"/>
      <c r="K674" s="48">
        <f>K671*K673+L671*L673</f>
        <v>0</v>
      </c>
      <c r="L674" s="29"/>
      <c r="M674" s="31">
        <f>M671*M673+N671*N673</f>
        <v>0</v>
      </c>
      <c r="N674" s="61" t="s">
        <v>77</v>
      </c>
      <c r="O674" s="203">
        <f>SUM(C669:N669)/12</f>
        <v>0</v>
      </c>
      <c r="Q674" s="197" t="str">
        <f>Q$8</f>
        <v>Составить эмпирические законы</v>
      </c>
    </row>
    <row r="675" spans="1:17" ht="18.75" thickBot="1">
      <c r="A675" s="202" t="s">
        <v>76</v>
      </c>
      <c r="B675" s="30">
        <f>(C675+E675+G675+I675+K675+M675)/6</f>
        <v>0</v>
      </c>
      <c r="C675" s="48">
        <f>SUMPRODUCT(C671:D671,C671:D671,C673:D673)-C674*C674</f>
        <v>0</v>
      </c>
      <c r="D675" s="29"/>
      <c r="E675" s="25">
        <f>SUMPRODUCT(E671:F671,E671:F671,E673:F673)-E674*E674</f>
        <v>0</v>
      </c>
      <c r="F675" s="30"/>
      <c r="G675" s="48">
        <f>SUMPRODUCT(G671:H671,G671:H671,G673:H673)-G674*G674</f>
        <v>0</v>
      </c>
      <c r="H675" s="29"/>
      <c r="I675" s="25">
        <f>SUMPRODUCT(I671:J671,I671:J671,I673:J673)-I674*I674</f>
        <v>0</v>
      </c>
      <c r="J675" s="30"/>
      <c r="K675" s="48">
        <f>SUMPRODUCT(K671:L671,K671:L671,K673:L673)-K674*K674</f>
        <v>0</v>
      </c>
      <c r="L675" s="29"/>
      <c r="M675" s="31">
        <f>SUMPRODUCT(M671:N671,M671:N671,M673:N673)-M674*M674</f>
        <v>0</v>
      </c>
      <c r="N675" s="62" t="s">
        <v>78</v>
      </c>
      <c r="O675" s="204">
        <f>(12/11)*SUMPRODUCT(C669:N669,C669:N669)/12-O674*O674</f>
        <v>0</v>
      </c>
      <c r="Q675" s="197" t="str">
        <f>Q$9</f>
        <v>распределения для а), б)</v>
      </c>
    </row>
    <row r="676" spans="1:17" ht="19.5" thickTop="1" thickBot="1">
      <c r="A676" s="205" t="s">
        <v>80</v>
      </c>
      <c r="B676" s="28">
        <f>(2/1)*B675</f>
        <v>0</v>
      </c>
      <c r="C676" s="56"/>
      <c r="D676" s="56"/>
      <c r="E676" s="56"/>
      <c r="F676" s="95" t="s">
        <v>74</v>
      </c>
      <c r="G676" s="58">
        <f>O675-B675</f>
        <v>0</v>
      </c>
      <c r="H676" s="56"/>
      <c r="I676" s="56"/>
      <c r="J676" s="56"/>
      <c r="K676" s="56"/>
      <c r="L676" s="95" t="s">
        <v>81</v>
      </c>
      <c r="M676" s="58">
        <f>O675-B676</f>
        <v>0</v>
      </c>
      <c r="N676" s="96"/>
      <c r="O676" s="200"/>
      <c r="Q676" s="197" t="str">
        <f>Q$10</f>
        <v>Сравнить с теоретическими.</v>
      </c>
    </row>
    <row r="677" spans="1:17" ht="19.5" thickTop="1" thickBot="1">
      <c r="A677" s="198" t="s">
        <v>68</v>
      </c>
      <c r="B677" s="107"/>
      <c r="C677" s="132">
        <v>1</v>
      </c>
      <c r="D677" s="132"/>
      <c r="E677" s="133">
        <v>2</v>
      </c>
      <c r="F677" s="134"/>
      <c r="G677" s="133">
        <v>3</v>
      </c>
      <c r="H677" s="134"/>
      <c r="I677" s="107"/>
      <c r="J677" s="122" t="s">
        <v>84</v>
      </c>
      <c r="K677" s="206"/>
      <c r="L677" s="107">
        <v>0</v>
      </c>
      <c r="M677" s="63">
        <v>1</v>
      </c>
      <c r="N677" s="104"/>
      <c r="O677" s="200"/>
      <c r="Q677" s="197" t="str">
        <f>Q$11</f>
        <v>Сравнить M[X] и D[X] с выборочными</v>
      </c>
    </row>
    <row r="678" spans="1:17" ht="18.75" thickBot="1">
      <c r="A678" s="201" t="s">
        <v>63</v>
      </c>
      <c r="B678" s="40"/>
      <c r="C678" s="45">
        <v>0</v>
      </c>
      <c r="D678" s="46">
        <v>1</v>
      </c>
      <c r="E678" s="42">
        <v>0</v>
      </c>
      <c r="F678" s="40">
        <v>1</v>
      </c>
      <c r="G678" s="45">
        <v>0</v>
      </c>
      <c r="H678" s="46">
        <v>1</v>
      </c>
      <c r="I678" s="42"/>
      <c r="J678" s="116" t="s">
        <v>85</v>
      </c>
      <c r="K678" s="207"/>
      <c r="L678" s="152">
        <f>IF(O669&lt;1,0,12-SUM(C669:N669))</f>
        <v>0</v>
      </c>
      <c r="M678" s="42">
        <f>IF(O669&lt;1,0,SUM(C669:N669))</f>
        <v>0</v>
      </c>
      <c r="N678" s="36"/>
      <c r="O678" s="200"/>
      <c r="Q678" s="197" t="str">
        <f>Q$12</f>
        <v>для  а), б)</v>
      </c>
    </row>
    <row r="679" spans="1:17" ht="19.5" thickTop="1" thickBot="1">
      <c r="A679" s="202" t="s">
        <v>64</v>
      </c>
      <c r="B679" s="30"/>
      <c r="C679" s="48">
        <f>4-SUM(C669:F669)</f>
        <v>4</v>
      </c>
      <c r="D679" s="29">
        <f>SUM(C669:F669)</f>
        <v>0</v>
      </c>
      <c r="E679" s="48">
        <f>4-SUM(G669:J669)</f>
        <v>4</v>
      </c>
      <c r="F679" s="29">
        <f>SUM(G669:J669)</f>
        <v>0</v>
      </c>
      <c r="G679" s="48">
        <f>4-SUM(K669:N669)</f>
        <v>4</v>
      </c>
      <c r="H679" s="29">
        <f>SUM(K669:N669)</f>
        <v>0</v>
      </c>
      <c r="I679" s="25"/>
      <c r="J679" s="118" t="s">
        <v>112</v>
      </c>
      <c r="K679" s="208"/>
      <c r="L679" s="153">
        <f>IF(O669&lt;1,0,L678/12)</f>
        <v>0</v>
      </c>
      <c r="M679" s="151">
        <f>IF(O669&lt;1,0,M678/12)</f>
        <v>0</v>
      </c>
      <c r="N679" s="22"/>
      <c r="O679" s="200"/>
      <c r="Q679" s="197" t="str">
        <f>Q$13</f>
        <v>Разбивается на</v>
      </c>
    </row>
    <row r="680" spans="1:17" ht="19.5" thickTop="1" thickBot="1">
      <c r="A680" s="202" t="s">
        <v>65</v>
      </c>
      <c r="B680" s="30"/>
      <c r="C680" s="48">
        <f t="shared" ref="C680:H680" si="73">C679/4</f>
        <v>1</v>
      </c>
      <c r="D680" s="29">
        <f t="shared" si="73"/>
        <v>0</v>
      </c>
      <c r="E680" s="25">
        <f t="shared" si="73"/>
        <v>1</v>
      </c>
      <c r="F680" s="30">
        <f t="shared" si="73"/>
        <v>0</v>
      </c>
      <c r="G680" s="48">
        <f t="shared" si="73"/>
        <v>1</v>
      </c>
      <c r="H680" s="29">
        <f t="shared" si="73"/>
        <v>0</v>
      </c>
      <c r="I680" s="25"/>
      <c r="J680" s="21"/>
      <c r="K680" s="21"/>
      <c r="L680" s="21"/>
      <c r="M680" s="22"/>
      <c r="N680" s="27"/>
      <c r="O680" s="200"/>
      <c r="Q680" s="197" t="str">
        <f>Q$14</f>
        <v>а) 6 серий по 2 броска;</v>
      </c>
    </row>
    <row r="681" spans="1:17" ht="18.75" thickTop="1">
      <c r="A681" s="202" t="s">
        <v>93</v>
      </c>
      <c r="B681" s="30">
        <f>(C681+E681+G681)/3</f>
        <v>0</v>
      </c>
      <c r="C681" s="48">
        <f>C678*C680+D678*D680</f>
        <v>0</v>
      </c>
      <c r="D681" s="29"/>
      <c r="E681" s="25">
        <f>E678*E680+F678*F680</f>
        <v>0</v>
      </c>
      <c r="F681" s="30"/>
      <c r="G681" s="48">
        <f>G678*G680+H678*H680</f>
        <v>0</v>
      </c>
      <c r="H681" s="29"/>
      <c r="I681" s="25"/>
      <c r="J681" s="21"/>
      <c r="K681" s="21"/>
      <c r="L681" s="21"/>
      <c r="M681" s="30"/>
      <c r="N681" s="61" t="s">
        <v>77</v>
      </c>
      <c r="O681" s="203">
        <f>SUM(C669:N669)/12</f>
        <v>0</v>
      </c>
      <c r="Q681" s="197" t="str">
        <f>Q$15</f>
        <v>б) 3 серии по 4 броска;</v>
      </c>
    </row>
    <row r="682" spans="1:17" ht="18.75" thickBot="1">
      <c r="A682" s="202" t="s">
        <v>94</v>
      </c>
      <c r="B682" s="30">
        <f>(C682+E682+G682)/3</f>
        <v>0</v>
      </c>
      <c r="C682" s="48">
        <f>SUMPRODUCT(C678:D678,C678:D678,C680:D680)-C681*C681</f>
        <v>0</v>
      </c>
      <c r="D682" s="29"/>
      <c r="E682" s="25">
        <f>SUMPRODUCT(E678:F678,E678:F678,E680:F680)-E681*E681</f>
        <v>0</v>
      </c>
      <c r="F682" s="30"/>
      <c r="G682" s="48">
        <f>SUMPRODUCT(G678:H678,G678:H678,G680:H680)-G681*G681</f>
        <v>0</v>
      </c>
      <c r="H682" s="29"/>
      <c r="I682" s="25"/>
      <c r="J682" s="21"/>
      <c r="K682" s="21"/>
      <c r="L682" s="21"/>
      <c r="M682" s="30"/>
      <c r="N682" s="62" t="s">
        <v>78</v>
      </c>
      <c r="O682" s="204">
        <f>(12/11)*SUMPRODUCT(C669:N669,C669:N669)/12-O674*O674</f>
        <v>0</v>
      </c>
      <c r="Q682" s="197">
        <f>Q$16</f>
        <v>0</v>
      </c>
    </row>
    <row r="683" spans="1:17" ht="18.75" thickTop="1">
      <c r="A683" s="202" t="s">
        <v>83</v>
      </c>
      <c r="B683" s="53">
        <f>(4/3)*B682</f>
        <v>0</v>
      </c>
      <c r="C683" s="53"/>
      <c r="D683" s="53"/>
      <c r="E683" s="53"/>
      <c r="F683" s="84" t="s">
        <v>79</v>
      </c>
      <c r="G683" s="55">
        <f>O682-B682</f>
        <v>0</v>
      </c>
      <c r="H683" s="53"/>
      <c r="I683" s="53"/>
      <c r="J683" s="53"/>
      <c r="K683" s="53"/>
      <c r="L683" s="84" t="s">
        <v>82</v>
      </c>
      <c r="M683" s="55">
        <f>O682-B683</f>
        <v>0</v>
      </c>
      <c r="N683" s="83"/>
      <c r="O683" s="200"/>
      <c r="Q683" s="209" t="str">
        <f>Q$17</f>
        <v>См. Образец</v>
      </c>
    </row>
    <row r="685" spans="1:17" ht="18.75">
      <c r="A685" s="187">
        <f>'Название и список группы'!A39</f>
        <v>38</v>
      </c>
      <c r="B685" s="187"/>
      <c r="C685" s="188">
        <f>'Название и список группы'!B39</f>
        <v>0</v>
      </c>
      <c r="D685" s="188"/>
      <c r="E685" s="188"/>
      <c r="F685" s="188"/>
      <c r="G685" s="188"/>
      <c r="H685" s="188"/>
      <c r="I685" s="188"/>
      <c r="J685" s="188"/>
      <c r="K685" s="188"/>
      <c r="L685" s="188"/>
      <c r="M685" s="188"/>
      <c r="N685" s="188"/>
      <c r="O685" s="188"/>
    </row>
    <row r="686" spans="1:17" ht="18.75" thickBot="1">
      <c r="A686" s="189" t="s">
        <v>50</v>
      </c>
      <c r="B686" s="190"/>
      <c r="C686" s="191">
        <v>1</v>
      </c>
      <c r="D686" s="165">
        <v>2</v>
      </c>
      <c r="E686" s="165">
        <v>3</v>
      </c>
      <c r="F686" s="165">
        <v>4</v>
      </c>
      <c r="G686" s="165">
        <v>5</v>
      </c>
      <c r="H686" s="165">
        <v>6</v>
      </c>
      <c r="I686" s="165">
        <v>7</v>
      </c>
      <c r="J686" s="165">
        <v>8</v>
      </c>
      <c r="K686" s="165">
        <v>9</v>
      </c>
      <c r="L686" s="165">
        <v>10</v>
      </c>
      <c r="M686" s="165">
        <v>11</v>
      </c>
      <c r="N686" s="165">
        <v>12</v>
      </c>
      <c r="O686" s="166" t="s">
        <v>1</v>
      </c>
      <c r="Q686" s="167" t="str">
        <f>Q$2</f>
        <v>Выполняется 12 бросков монеты</v>
      </c>
    </row>
    <row r="687" spans="1:17" ht="19.5" thickTop="1" thickBot="1">
      <c r="A687" s="192" t="s">
        <v>53</v>
      </c>
      <c r="B687" s="193"/>
      <c r="C687" s="194">
        <f>РезультатЭксперимента!C687</f>
        <v>0</v>
      </c>
      <c r="D687" s="194">
        <f>РезультатЭксперимента!D687</f>
        <v>0</v>
      </c>
      <c r="E687" s="194">
        <f>РезультатЭксперимента!E687</f>
        <v>0</v>
      </c>
      <c r="F687" s="194">
        <f>РезультатЭксперимента!F687</f>
        <v>0</v>
      </c>
      <c r="G687" s="194">
        <f>РезультатЭксперимента!G687</f>
        <v>0</v>
      </c>
      <c r="H687" s="194">
        <f>РезультатЭксперимента!H687</f>
        <v>0</v>
      </c>
      <c r="I687" s="194">
        <f>РезультатЭксперимента!I687</f>
        <v>0</v>
      </c>
      <c r="J687" s="194">
        <f>РезультатЭксперимента!J687</f>
        <v>0</v>
      </c>
      <c r="K687" s="194">
        <f>РезультатЭксперимента!K687</f>
        <v>0</v>
      </c>
      <c r="L687" s="194">
        <f>РезультатЭксперимента!L687</f>
        <v>0</v>
      </c>
      <c r="M687" s="194">
        <f>РезультатЭксперимента!M687</f>
        <v>0</v>
      </c>
      <c r="N687" s="195">
        <f>РезультатЭксперимента!N687</f>
        <v>0</v>
      </c>
      <c r="O687" s="196">
        <f>IF(SUM(C687:N687)&gt;0,1,10^(-5))</f>
        <v>1.0000000000000001E-5</v>
      </c>
      <c r="Q687" s="197" t="str">
        <f>Q$3</f>
        <v>Если выпадает орел, начисляется 1 балл,</v>
      </c>
    </row>
    <row r="688" spans="1:17" ht="19.5" thickTop="1" thickBot="1">
      <c r="A688" s="198" t="s">
        <v>67</v>
      </c>
      <c r="B688" s="199"/>
      <c r="C688" s="140">
        <v>1</v>
      </c>
      <c r="D688" s="140"/>
      <c r="E688" s="141">
        <v>2</v>
      </c>
      <c r="F688" s="142"/>
      <c r="G688" s="141">
        <v>3</v>
      </c>
      <c r="H688" s="142"/>
      <c r="I688" s="141">
        <v>4</v>
      </c>
      <c r="J688" s="142"/>
      <c r="K688" s="141">
        <v>5</v>
      </c>
      <c r="L688" s="142"/>
      <c r="M688" s="141">
        <v>6</v>
      </c>
      <c r="N688" s="142"/>
      <c r="O688" s="200"/>
      <c r="Q688" s="197" t="str">
        <f>Q$4</f>
        <v>если "решка", начисляется 0 баллов</v>
      </c>
    </row>
    <row r="689" spans="1:17">
      <c r="A689" s="201" t="s">
        <v>55</v>
      </c>
      <c r="B689" s="40"/>
      <c r="C689" s="45">
        <v>0</v>
      </c>
      <c r="D689" s="46">
        <v>1</v>
      </c>
      <c r="E689" s="42">
        <v>0</v>
      </c>
      <c r="F689" s="40">
        <v>1</v>
      </c>
      <c r="G689" s="45">
        <v>0</v>
      </c>
      <c r="H689" s="46">
        <v>1</v>
      </c>
      <c r="I689" s="42">
        <v>0</v>
      </c>
      <c r="J689" s="40">
        <v>1</v>
      </c>
      <c r="K689" s="45">
        <v>0</v>
      </c>
      <c r="L689" s="46">
        <v>1</v>
      </c>
      <c r="M689" s="42">
        <v>0</v>
      </c>
      <c r="N689" s="24">
        <v>1</v>
      </c>
      <c r="O689" s="200"/>
      <c r="Q689" s="197" t="str">
        <f>Q$5</f>
        <v>Разбивается на</v>
      </c>
    </row>
    <row r="690" spans="1:17">
      <c r="A690" s="202" t="s">
        <v>54</v>
      </c>
      <c r="B690" s="30"/>
      <c r="C690" s="48">
        <f>IF(C687=0,IF(D687=0,2,1),IF(D687=0,1,0))</f>
        <v>2</v>
      </c>
      <c r="D690" s="29">
        <f>IF(C687=0,IF(D687=0,0,1),IF(D687=0,1,2))</f>
        <v>0</v>
      </c>
      <c r="E690" s="48">
        <f>IF(E687=0,IF(F687=0,2,1),IF(F687=0,1,0))</f>
        <v>2</v>
      </c>
      <c r="F690" s="29">
        <f>IF(E687=0,IF(F687=0,0,1),IF(F687=0,1,2))</f>
        <v>0</v>
      </c>
      <c r="G690" s="48">
        <f>IF(G687=0,IF(H687=0,2,1),IF(H687=0,1,0))</f>
        <v>2</v>
      </c>
      <c r="H690" s="29">
        <f>IF(G687=0,IF(H687=0,0,1),IF(H687=0,1,2))</f>
        <v>0</v>
      </c>
      <c r="I690" s="48">
        <f>IF(I687=0,IF(J687=0,2,1),IF(J687=0,1,0))</f>
        <v>2</v>
      </c>
      <c r="J690" s="29">
        <f>IF(I687=0,IF(J687=0,0,1),IF(J687=0,1,2))</f>
        <v>0</v>
      </c>
      <c r="K690" s="48">
        <f>IF(K687=0,IF(L687=0,2,1),IF(L687=0,1,0))</f>
        <v>2</v>
      </c>
      <c r="L690" s="29">
        <f>IF(K687=0,IF(L687=0,0,1),IF(L687=0,1,2))</f>
        <v>0</v>
      </c>
      <c r="M690" s="48">
        <f>IF(M687=0,IF(N687=0,2,1),IF(N687=0,1,0))</f>
        <v>2</v>
      </c>
      <c r="N690" s="29">
        <f>IF(M687=0,IF(N687=0,0,1),IF(N687=0,1,2))</f>
        <v>0</v>
      </c>
      <c r="O690" s="200"/>
      <c r="Q690" s="197" t="str">
        <f>Q$6</f>
        <v>а) 6 выборок по 2 броска в выборке;</v>
      </c>
    </row>
    <row r="691" spans="1:17" ht="18.75" thickBot="1">
      <c r="A691" s="202" t="s">
        <v>62</v>
      </c>
      <c r="B691" s="30"/>
      <c r="C691" s="48">
        <f>C690/2</f>
        <v>1</v>
      </c>
      <c r="D691" s="29">
        <f t="shared" ref="D691:N691" si="74">D690/2</f>
        <v>0</v>
      </c>
      <c r="E691" s="25">
        <f t="shared" si="74"/>
        <v>1</v>
      </c>
      <c r="F691" s="30">
        <f t="shared" si="74"/>
        <v>0</v>
      </c>
      <c r="G691" s="48">
        <f t="shared" si="74"/>
        <v>1</v>
      </c>
      <c r="H691" s="29">
        <f t="shared" si="74"/>
        <v>0</v>
      </c>
      <c r="I691" s="25">
        <f t="shared" si="74"/>
        <v>1</v>
      </c>
      <c r="J691" s="30">
        <f t="shared" si="74"/>
        <v>0</v>
      </c>
      <c r="K691" s="48">
        <f t="shared" si="74"/>
        <v>1</v>
      </c>
      <c r="L691" s="29">
        <f t="shared" si="74"/>
        <v>0</v>
      </c>
      <c r="M691" s="25">
        <f t="shared" si="74"/>
        <v>1</v>
      </c>
      <c r="N691" s="28">
        <f t="shared" si="74"/>
        <v>0</v>
      </c>
      <c r="O691" s="200"/>
      <c r="Q691" s="197" t="str">
        <f>Q$7</f>
        <v>б) 3 выборки по 4 броска в выборке.</v>
      </c>
    </row>
    <row r="692" spans="1:17" ht="18.75" thickTop="1">
      <c r="A692" s="202" t="s">
        <v>75</v>
      </c>
      <c r="B692" s="30">
        <f>(C692+E692+G692+I692+K692+M692)/6</f>
        <v>0</v>
      </c>
      <c r="C692" s="48">
        <f>C689*C691+D689*D691</f>
        <v>0</v>
      </c>
      <c r="D692" s="29"/>
      <c r="E692" s="25">
        <f>E689*E691+F689*F691</f>
        <v>0</v>
      </c>
      <c r="F692" s="30"/>
      <c r="G692" s="48">
        <f>G689*G691+H689*H691</f>
        <v>0</v>
      </c>
      <c r="H692" s="29"/>
      <c r="I692" s="25">
        <f>I689*I691+J689*J691</f>
        <v>0</v>
      </c>
      <c r="J692" s="30"/>
      <c r="K692" s="48">
        <f>K689*K691+L689*L691</f>
        <v>0</v>
      </c>
      <c r="L692" s="29"/>
      <c r="M692" s="31">
        <f>M689*M691+N689*N691</f>
        <v>0</v>
      </c>
      <c r="N692" s="61" t="s">
        <v>77</v>
      </c>
      <c r="O692" s="203">
        <f>SUM(C687:N687)/12</f>
        <v>0</v>
      </c>
      <c r="Q692" s="197" t="str">
        <f>Q$8</f>
        <v>Составить эмпирические законы</v>
      </c>
    </row>
    <row r="693" spans="1:17" ht="18.75" thickBot="1">
      <c r="A693" s="202" t="s">
        <v>76</v>
      </c>
      <c r="B693" s="30">
        <f>(C693+E693+G693+I693+K693+M693)/6</f>
        <v>0</v>
      </c>
      <c r="C693" s="48">
        <f>SUMPRODUCT(C689:D689,C689:D689,C691:D691)-C692*C692</f>
        <v>0</v>
      </c>
      <c r="D693" s="29"/>
      <c r="E693" s="25">
        <f>SUMPRODUCT(E689:F689,E689:F689,E691:F691)-E692*E692</f>
        <v>0</v>
      </c>
      <c r="F693" s="30"/>
      <c r="G693" s="48">
        <f>SUMPRODUCT(G689:H689,G689:H689,G691:H691)-G692*G692</f>
        <v>0</v>
      </c>
      <c r="H693" s="29"/>
      <c r="I693" s="25">
        <f>SUMPRODUCT(I689:J689,I689:J689,I691:J691)-I692*I692</f>
        <v>0</v>
      </c>
      <c r="J693" s="30"/>
      <c r="K693" s="48">
        <f>SUMPRODUCT(K689:L689,K689:L689,K691:L691)-K692*K692</f>
        <v>0</v>
      </c>
      <c r="L693" s="29"/>
      <c r="M693" s="31">
        <f>SUMPRODUCT(M689:N689,M689:N689,M691:N691)-M692*M692</f>
        <v>0</v>
      </c>
      <c r="N693" s="62" t="s">
        <v>78</v>
      </c>
      <c r="O693" s="204">
        <f>(12/11)*SUMPRODUCT(C687:N687,C687:N687)/12-O692*O692</f>
        <v>0</v>
      </c>
      <c r="Q693" s="197" t="str">
        <f>Q$9</f>
        <v>распределения для а), б)</v>
      </c>
    </row>
    <row r="694" spans="1:17" ht="19.5" thickTop="1" thickBot="1">
      <c r="A694" s="205" t="s">
        <v>80</v>
      </c>
      <c r="B694" s="28">
        <f>(2/1)*B693</f>
        <v>0</v>
      </c>
      <c r="C694" s="56"/>
      <c r="D694" s="56"/>
      <c r="E694" s="56"/>
      <c r="F694" s="95" t="s">
        <v>74</v>
      </c>
      <c r="G694" s="58">
        <f>O693-B693</f>
        <v>0</v>
      </c>
      <c r="H694" s="56"/>
      <c r="I694" s="56"/>
      <c r="J694" s="56"/>
      <c r="K694" s="56"/>
      <c r="L694" s="95" t="s">
        <v>81</v>
      </c>
      <c r="M694" s="58">
        <f>O693-B694</f>
        <v>0</v>
      </c>
      <c r="N694" s="96"/>
      <c r="O694" s="200"/>
      <c r="Q694" s="197" t="str">
        <f>Q$10</f>
        <v>Сравнить с теоретическими.</v>
      </c>
    </row>
    <row r="695" spans="1:17" ht="19.5" thickTop="1" thickBot="1">
      <c r="A695" s="198" t="s">
        <v>68</v>
      </c>
      <c r="B695" s="107"/>
      <c r="C695" s="132">
        <v>1</v>
      </c>
      <c r="D695" s="132"/>
      <c r="E695" s="133">
        <v>2</v>
      </c>
      <c r="F695" s="134"/>
      <c r="G695" s="133">
        <v>3</v>
      </c>
      <c r="H695" s="134"/>
      <c r="I695" s="107"/>
      <c r="J695" s="122" t="s">
        <v>84</v>
      </c>
      <c r="K695" s="206"/>
      <c r="L695" s="107">
        <v>0</v>
      </c>
      <c r="M695" s="63">
        <v>1</v>
      </c>
      <c r="N695" s="104"/>
      <c r="O695" s="200"/>
      <c r="Q695" s="197" t="str">
        <f>Q$11</f>
        <v>Сравнить M[X] и D[X] с выборочными</v>
      </c>
    </row>
    <row r="696" spans="1:17" ht="18.75" thickBot="1">
      <c r="A696" s="201" t="s">
        <v>63</v>
      </c>
      <c r="B696" s="40"/>
      <c r="C696" s="45">
        <v>0</v>
      </c>
      <c r="D696" s="46">
        <v>1</v>
      </c>
      <c r="E696" s="42">
        <v>0</v>
      </c>
      <c r="F696" s="40">
        <v>1</v>
      </c>
      <c r="G696" s="45">
        <v>0</v>
      </c>
      <c r="H696" s="46">
        <v>1</v>
      </c>
      <c r="I696" s="42"/>
      <c r="J696" s="116" t="s">
        <v>85</v>
      </c>
      <c r="K696" s="207"/>
      <c r="L696" s="152">
        <f>IF(O687&lt;1,0,12-SUM(C687:N687))</f>
        <v>0</v>
      </c>
      <c r="M696" s="42">
        <f>IF(O687&lt;1,0,SUM(C687:N687))</f>
        <v>0</v>
      </c>
      <c r="N696" s="36"/>
      <c r="O696" s="200"/>
      <c r="Q696" s="197" t="str">
        <f>Q$12</f>
        <v>для  а), б)</v>
      </c>
    </row>
    <row r="697" spans="1:17" ht="19.5" thickTop="1" thickBot="1">
      <c r="A697" s="202" t="s">
        <v>64</v>
      </c>
      <c r="B697" s="30"/>
      <c r="C697" s="48">
        <f>4-SUM(C687:F687)</f>
        <v>4</v>
      </c>
      <c r="D697" s="29">
        <f>SUM(C687:F687)</f>
        <v>0</v>
      </c>
      <c r="E697" s="48">
        <f>4-SUM(G687:J687)</f>
        <v>4</v>
      </c>
      <c r="F697" s="29">
        <f>SUM(G687:J687)</f>
        <v>0</v>
      </c>
      <c r="G697" s="48">
        <f>4-SUM(K687:N687)</f>
        <v>4</v>
      </c>
      <c r="H697" s="29">
        <f>SUM(K687:N687)</f>
        <v>0</v>
      </c>
      <c r="I697" s="25"/>
      <c r="J697" s="118" t="s">
        <v>112</v>
      </c>
      <c r="K697" s="208"/>
      <c r="L697" s="153">
        <f>IF(O687&lt;1,0,L696/12)</f>
        <v>0</v>
      </c>
      <c r="M697" s="151">
        <f>IF(O687&lt;1,0,M696/12)</f>
        <v>0</v>
      </c>
      <c r="N697" s="22"/>
      <c r="O697" s="200"/>
      <c r="Q697" s="197" t="str">
        <f>Q$13</f>
        <v>Разбивается на</v>
      </c>
    </row>
    <row r="698" spans="1:17" ht="19.5" thickTop="1" thickBot="1">
      <c r="A698" s="202" t="s">
        <v>65</v>
      </c>
      <c r="B698" s="30"/>
      <c r="C698" s="48">
        <f t="shared" ref="C698:H698" si="75">C697/4</f>
        <v>1</v>
      </c>
      <c r="D698" s="29">
        <f t="shared" si="75"/>
        <v>0</v>
      </c>
      <c r="E698" s="25">
        <f t="shared" si="75"/>
        <v>1</v>
      </c>
      <c r="F698" s="30">
        <f t="shared" si="75"/>
        <v>0</v>
      </c>
      <c r="G698" s="48">
        <f t="shared" si="75"/>
        <v>1</v>
      </c>
      <c r="H698" s="29">
        <f t="shared" si="75"/>
        <v>0</v>
      </c>
      <c r="I698" s="25"/>
      <c r="J698" s="21"/>
      <c r="K698" s="21"/>
      <c r="L698" s="21"/>
      <c r="M698" s="22"/>
      <c r="N698" s="27"/>
      <c r="O698" s="200"/>
      <c r="Q698" s="197" t="str">
        <f>Q$14</f>
        <v>а) 6 серий по 2 броска;</v>
      </c>
    </row>
    <row r="699" spans="1:17" ht="18.75" thickTop="1">
      <c r="A699" s="202" t="s">
        <v>93</v>
      </c>
      <c r="B699" s="30">
        <f>(C699+E699+G699)/3</f>
        <v>0</v>
      </c>
      <c r="C699" s="48">
        <f>C696*C698+D696*D698</f>
        <v>0</v>
      </c>
      <c r="D699" s="29"/>
      <c r="E699" s="25">
        <f>E696*E698+F696*F698</f>
        <v>0</v>
      </c>
      <c r="F699" s="30"/>
      <c r="G699" s="48">
        <f>G696*G698+H696*H698</f>
        <v>0</v>
      </c>
      <c r="H699" s="29"/>
      <c r="I699" s="25"/>
      <c r="J699" s="21"/>
      <c r="K699" s="21"/>
      <c r="L699" s="21"/>
      <c r="M699" s="30"/>
      <c r="N699" s="61" t="s">
        <v>77</v>
      </c>
      <c r="O699" s="203">
        <f>SUM(C687:N687)/12</f>
        <v>0</v>
      </c>
      <c r="Q699" s="197" t="str">
        <f>Q$15</f>
        <v>б) 3 серии по 4 броска;</v>
      </c>
    </row>
    <row r="700" spans="1:17" ht="18.75" thickBot="1">
      <c r="A700" s="202" t="s">
        <v>94</v>
      </c>
      <c r="B700" s="30">
        <f>(C700+E700+G700)/3</f>
        <v>0</v>
      </c>
      <c r="C700" s="48">
        <f>SUMPRODUCT(C696:D696,C696:D696,C698:D698)-C699*C699</f>
        <v>0</v>
      </c>
      <c r="D700" s="29"/>
      <c r="E700" s="25">
        <f>SUMPRODUCT(E696:F696,E696:F696,E698:F698)-E699*E699</f>
        <v>0</v>
      </c>
      <c r="F700" s="30"/>
      <c r="G700" s="48">
        <f>SUMPRODUCT(G696:H696,G696:H696,G698:H698)-G699*G699</f>
        <v>0</v>
      </c>
      <c r="H700" s="29"/>
      <c r="I700" s="25"/>
      <c r="J700" s="21"/>
      <c r="K700" s="21"/>
      <c r="L700" s="21"/>
      <c r="M700" s="30"/>
      <c r="N700" s="62" t="s">
        <v>78</v>
      </c>
      <c r="O700" s="204">
        <f>(12/11)*SUMPRODUCT(C687:N687,C687:N687)/12-O692*O692</f>
        <v>0</v>
      </c>
      <c r="Q700" s="197">
        <f>Q$16</f>
        <v>0</v>
      </c>
    </row>
    <row r="701" spans="1:17" ht="18.75" thickTop="1">
      <c r="A701" s="202" t="s">
        <v>83</v>
      </c>
      <c r="B701" s="53">
        <f>(4/3)*B700</f>
        <v>0</v>
      </c>
      <c r="C701" s="53"/>
      <c r="D701" s="53"/>
      <c r="E701" s="53"/>
      <c r="F701" s="84" t="s">
        <v>79</v>
      </c>
      <c r="G701" s="55">
        <f>O700-B700</f>
        <v>0</v>
      </c>
      <c r="H701" s="53"/>
      <c r="I701" s="53"/>
      <c r="J701" s="53"/>
      <c r="K701" s="53"/>
      <c r="L701" s="84" t="s">
        <v>82</v>
      </c>
      <c r="M701" s="55">
        <f>O700-B701</f>
        <v>0</v>
      </c>
      <c r="N701" s="83"/>
      <c r="O701" s="200"/>
      <c r="Q701" s="209" t="str">
        <f>Q$17</f>
        <v>См. Образец</v>
      </c>
    </row>
    <row r="703" spans="1:17" ht="18.75">
      <c r="A703" s="187">
        <f>'Название и список группы'!A40</f>
        <v>39</v>
      </c>
      <c r="B703" s="187"/>
      <c r="C703" s="188">
        <f>'Название и список группы'!B40</f>
        <v>0</v>
      </c>
      <c r="D703" s="188"/>
      <c r="E703" s="188"/>
      <c r="F703" s="188"/>
      <c r="G703" s="188"/>
      <c r="H703" s="188"/>
      <c r="I703" s="188"/>
      <c r="J703" s="188"/>
      <c r="K703" s="188"/>
      <c r="L703" s="188"/>
      <c r="M703" s="188"/>
      <c r="N703" s="188"/>
      <c r="O703" s="188"/>
    </row>
    <row r="704" spans="1:17" ht="18.75" thickBot="1">
      <c r="A704" s="189" t="s">
        <v>50</v>
      </c>
      <c r="B704" s="190"/>
      <c r="C704" s="191">
        <v>1</v>
      </c>
      <c r="D704" s="165">
        <v>2</v>
      </c>
      <c r="E704" s="165">
        <v>3</v>
      </c>
      <c r="F704" s="165">
        <v>4</v>
      </c>
      <c r="G704" s="165">
        <v>5</v>
      </c>
      <c r="H704" s="165">
        <v>6</v>
      </c>
      <c r="I704" s="165">
        <v>7</v>
      </c>
      <c r="J704" s="165">
        <v>8</v>
      </c>
      <c r="K704" s="165">
        <v>9</v>
      </c>
      <c r="L704" s="165">
        <v>10</v>
      </c>
      <c r="M704" s="165">
        <v>11</v>
      </c>
      <c r="N704" s="165">
        <v>12</v>
      </c>
      <c r="O704" s="166" t="s">
        <v>1</v>
      </c>
      <c r="Q704" s="167" t="str">
        <f>Q$2</f>
        <v>Выполняется 12 бросков монеты</v>
      </c>
    </row>
    <row r="705" spans="1:17" ht="19.5" thickTop="1" thickBot="1">
      <c r="A705" s="192" t="s">
        <v>53</v>
      </c>
      <c r="B705" s="193"/>
      <c r="C705" s="194">
        <f>РезультатЭксперимента!C705</f>
        <v>0</v>
      </c>
      <c r="D705" s="194">
        <f>РезультатЭксперимента!D705</f>
        <v>0</v>
      </c>
      <c r="E705" s="194">
        <f>РезультатЭксперимента!E705</f>
        <v>0</v>
      </c>
      <c r="F705" s="194">
        <f>РезультатЭксперимента!F705</f>
        <v>0</v>
      </c>
      <c r="G705" s="194">
        <f>РезультатЭксперимента!G705</f>
        <v>0</v>
      </c>
      <c r="H705" s="194">
        <f>РезультатЭксперимента!H705</f>
        <v>0</v>
      </c>
      <c r="I705" s="194">
        <f>РезультатЭксперимента!I705</f>
        <v>0</v>
      </c>
      <c r="J705" s="194">
        <f>РезультатЭксперимента!J705</f>
        <v>0</v>
      </c>
      <c r="K705" s="194">
        <f>РезультатЭксперимента!K705</f>
        <v>0</v>
      </c>
      <c r="L705" s="194">
        <f>РезультатЭксперимента!L705</f>
        <v>0</v>
      </c>
      <c r="M705" s="194">
        <f>РезультатЭксперимента!M705</f>
        <v>0</v>
      </c>
      <c r="N705" s="195">
        <f>РезультатЭксперимента!N705</f>
        <v>0</v>
      </c>
      <c r="O705" s="196">
        <f>IF(SUM(C705:N705)&gt;0,1,10^(-5))</f>
        <v>1.0000000000000001E-5</v>
      </c>
      <c r="Q705" s="197" t="str">
        <f>Q$3</f>
        <v>Если выпадает орел, начисляется 1 балл,</v>
      </c>
    </row>
    <row r="706" spans="1:17" ht="19.5" thickTop="1" thickBot="1">
      <c r="A706" s="198" t="s">
        <v>67</v>
      </c>
      <c r="B706" s="199"/>
      <c r="C706" s="140">
        <v>1</v>
      </c>
      <c r="D706" s="140"/>
      <c r="E706" s="141">
        <v>2</v>
      </c>
      <c r="F706" s="142"/>
      <c r="G706" s="141">
        <v>3</v>
      </c>
      <c r="H706" s="142"/>
      <c r="I706" s="141">
        <v>4</v>
      </c>
      <c r="J706" s="142"/>
      <c r="K706" s="141">
        <v>5</v>
      </c>
      <c r="L706" s="142"/>
      <c r="M706" s="141">
        <v>6</v>
      </c>
      <c r="N706" s="142"/>
      <c r="O706" s="200"/>
      <c r="Q706" s="197" t="str">
        <f>Q$4</f>
        <v>если "решка", начисляется 0 баллов</v>
      </c>
    </row>
    <row r="707" spans="1:17">
      <c r="A707" s="201" t="s">
        <v>55</v>
      </c>
      <c r="B707" s="40"/>
      <c r="C707" s="45">
        <v>0</v>
      </c>
      <c r="D707" s="46">
        <v>1</v>
      </c>
      <c r="E707" s="42">
        <v>0</v>
      </c>
      <c r="F707" s="40">
        <v>1</v>
      </c>
      <c r="G707" s="45">
        <v>0</v>
      </c>
      <c r="H707" s="46">
        <v>1</v>
      </c>
      <c r="I707" s="42">
        <v>0</v>
      </c>
      <c r="J707" s="40">
        <v>1</v>
      </c>
      <c r="K707" s="45">
        <v>0</v>
      </c>
      <c r="L707" s="46">
        <v>1</v>
      </c>
      <c r="M707" s="42">
        <v>0</v>
      </c>
      <c r="N707" s="24">
        <v>1</v>
      </c>
      <c r="O707" s="200"/>
      <c r="Q707" s="197" t="str">
        <f>Q$5</f>
        <v>Разбивается на</v>
      </c>
    </row>
    <row r="708" spans="1:17">
      <c r="A708" s="202" t="s">
        <v>54</v>
      </c>
      <c r="B708" s="30"/>
      <c r="C708" s="48">
        <f>IF(C705=0,IF(D705=0,2,1),IF(D705=0,1,0))</f>
        <v>2</v>
      </c>
      <c r="D708" s="29">
        <f>IF(C705=0,IF(D705=0,0,1),IF(D705=0,1,2))</f>
        <v>0</v>
      </c>
      <c r="E708" s="48">
        <f>IF(E705=0,IF(F705=0,2,1),IF(F705=0,1,0))</f>
        <v>2</v>
      </c>
      <c r="F708" s="29">
        <f>IF(E705=0,IF(F705=0,0,1),IF(F705=0,1,2))</f>
        <v>0</v>
      </c>
      <c r="G708" s="48">
        <f>IF(G705=0,IF(H705=0,2,1),IF(H705=0,1,0))</f>
        <v>2</v>
      </c>
      <c r="H708" s="29">
        <f>IF(G705=0,IF(H705=0,0,1),IF(H705=0,1,2))</f>
        <v>0</v>
      </c>
      <c r="I708" s="48">
        <f>IF(I705=0,IF(J705=0,2,1),IF(J705=0,1,0))</f>
        <v>2</v>
      </c>
      <c r="J708" s="29">
        <f>IF(I705=0,IF(J705=0,0,1),IF(J705=0,1,2))</f>
        <v>0</v>
      </c>
      <c r="K708" s="48">
        <f>IF(K705=0,IF(L705=0,2,1),IF(L705=0,1,0))</f>
        <v>2</v>
      </c>
      <c r="L708" s="29">
        <f>IF(K705=0,IF(L705=0,0,1),IF(L705=0,1,2))</f>
        <v>0</v>
      </c>
      <c r="M708" s="48">
        <f>IF(M705=0,IF(N705=0,2,1),IF(N705=0,1,0))</f>
        <v>2</v>
      </c>
      <c r="N708" s="29">
        <f>IF(M705=0,IF(N705=0,0,1),IF(N705=0,1,2))</f>
        <v>0</v>
      </c>
      <c r="O708" s="200"/>
      <c r="Q708" s="197" t="str">
        <f>Q$6</f>
        <v>а) 6 выборок по 2 броска в выборке;</v>
      </c>
    </row>
    <row r="709" spans="1:17" ht="18.75" thickBot="1">
      <c r="A709" s="202" t="s">
        <v>62</v>
      </c>
      <c r="B709" s="30"/>
      <c r="C709" s="48">
        <f>C708/2</f>
        <v>1</v>
      </c>
      <c r="D709" s="29">
        <f t="shared" ref="D709:N709" si="76">D708/2</f>
        <v>0</v>
      </c>
      <c r="E709" s="25">
        <f t="shared" si="76"/>
        <v>1</v>
      </c>
      <c r="F709" s="30">
        <f t="shared" si="76"/>
        <v>0</v>
      </c>
      <c r="G709" s="48">
        <f t="shared" si="76"/>
        <v>1</v>
      </c>
      <c r="H709" s="29">
        <f t="shared" si="76"/>
        <v>0</v>
      </c>
      <c r="I709" s="25">
        <f t="shared" si="76"/>
        <v>1</v>
      </c>
      <c r="J709" s="30">
        <f t="shared" si="76"/>
        <v>0</v>
      </c>
      <c r="K709" s="48">
        <f t="shared" si="76"/>
        <v>1</v>
      </c>
      <c r="L709" s="29">
        <f t="shared" si="76"/>
        <v>0</v>
      </c>
      <c r="M709" s="25">
        <f t="shared" si="76"/>
        <v>1</v>
      </c>
      <c r="N709" s="28">
        <f t="shared" si="76"/>
        <v>0</v>
      </c>
      <c r="O709" s="200"/>
      <c r="Q709" s="197" t="str">
        <f>Q$7</f>
        <v>б) 3 выборки по 4 броска в выборке.</v>
      </c>
    </row>
    <row r="710" spans="1:17" ht="18.75" thickTop="1">
      <c r="A710" s="202" t="s">
        <v>75</v>
      </c>
      <c r="B710" s="30">
        <f>(C710+E710+G710+I710+K710+M710)/6</f>
        <v>0</v>
      </c>
      <c r="C710" s="48">
        <f>C707*C709+D707*D709</f>
        <v>0</v>
      </c>
      <c r="D710" s="29"/>
      <c r="E710" s="25">
        <f>E707*E709+F707*F709</f>
        <v>0</v>
      </c>
      <c r="F710" s="30"/>
      <c r="G710" s="48">
        <f>G707*G709+H707*H709</f>
        <v>0</v>
      </c>
      <c r="H710" s="29"/>
      <c r="I710" s="25">
        <f>I707*I709+J707*J709</f>
        <v>0</v>
      </c>
      <c r="J710" s="30"/>
      <c r="K710" s="48">
        <f>K707*K709+L707*L709</f>
        <v>0</v>
      </c>
      <c r="L710" s="29"/>
      <c r="M710" s="31">
        <f>M707*M709+N707*N709</f>
        <v>0</v>
      </c>
      <c r="N710" s="61" t="s">
        <v>77</v>
      </c>
      <c r="O710" s="203">
        <f>SUM(C705:N705)/12</f>
        <v>0</v>
      </c>
      <c r="Q710" s="197" t="str">
        <f>Q$8</f>
        <v>Составить эмпирические законы</v>
      </c>
    </row>
    <row r="711" spans="1:17" ht="18.75" thickBot="1">
      <c r="A711" s="202" t="s">
        <v>76</v>
      </c>
      <c r="B711" s="30">
        <f>(C711+E711+G711+I711+K711+M711)/6</f>
        <v>0</v>
      </c>
      <c r="C711" s="48">
        <f>SUMPRODUCT(C707:D707,C707:D707,C709:D709)-C710*C710</f>
        <v>0</v>
      </c>
      <c r="D711" s="29"/>
      <c r="E711" s="25">
        <f>SUMPRODUCT(E707:F707,E707:F707,E709:F709)-E710*E710</f>
        <v>0</v>
      </c>
      <c r="F711" s="30"/>
      <c r="G711" s="48">
        <f>SUMPRODUCT(G707:H707,G707:H707,G709:H709)-G710*G710</f>
        <v>0</v>
      </c>
      <c r="H711" s="29"/>
      <c r="I711" s="25">
        <f>SUMPRODUCT(I707:J707,I707:J707,I709:J709)-I710*I710</f>
        <v>0</v>
      </c>
      <c r="J711" s="30"/>
      <c r="K711" s="48">
        <f>SUMPRODUCT(K707:L707,K707:L707,K709:L709)-K710*K710</f>
        <v>0</v>
      </c>
      <c r="L711" s="29"/>
      <c r="M711" s="31">
        <f>SUMPRODUCT(M707:N707,M707:N707,M709:N709)-M710*M710</f>
        <v>0</v>
      </c>
      <c r="N711" s="62" t="s">
        <v>78</v>
      </c>
      <c r="O711" s="204">
        <f>(12/11)*SUMPRODUCT(C705:N705,C705:N705)/12-O710*O710</f>
        <v>0</v>
      </c>
      <c r="Q711" s="197" t="str">
        <f>Q$9</f>
        <v>распределения для а), б)</v>
      </c>
    </row>
    <row r="712" spans="1:17" ht="19.5" thickTop="1" thickBot="1">
      <c r="A712" s="205" t="s">
        <v>80</v>
      </c>
      <c r="B712" s="28">
        <f>(2/1)*B711</f>
        <v>0</v>
      </c>
      <c r="C712" s="56"/>
      <c r="D712" s="56"/>
      <c r="E712" s="56"/>
      <c r="F712" s="95" t="s">
        <v>74</v>
      </c>
      <c r="G712" s="58">
        <f>O711-B711</f>
        <v>0</v>
      </c>
      <c r="H712" s="56"/>
      <c r="I712" s="56"/>
      <c r="J712" s="56"/>
      <c r="K712" s="56"/>
      <c r="L712" s="95" t="s">
        <v>81</v>
      </c>
      <c r="M712" s="58">
        <f>O711-B712</f>
        <v>0</v>
      </c>
      <c r="N712" s="96"/>
      <c r="O712" s="200"/>
      <c r="Q712" s="197" t="str">
        <f>Q$10</f>
        <v>Сравнить с теоретическими.</v>
      </c>
    </row>
    <row r="713" spans="1:17" ht="19.5" thickTop="1" thickBot="1">
      <c r="A713" s="198" t="s">
        <v>68</v>
      </c>
      <c r="B713" s="107"/>
      <c r="C713" s="132">
        <v>1</v>
      </c>
      <c r="D713" s="132"/>
      <c r="E713" s="133">
        <v>2</v>
      </c>
      <c r="F713" s="134"/>
      <c r="G713" s="133">
        <v>3</v>
      </c>
      <c r="H713" s="134"/>
      <c r="I713" s="107"/>
      <c r="J713" s="122" t="s">
        <v>84</v>
      </c>
      <c r="K713" s="206"/>
      <c r="L713" s="107">
        <v>0</v>
      </c>
      <c r="M713" s="63">
        <v>1</v>
      </c>
      <c r="N713" s="104"/>
      <c r="O713" s="200"/>
      <c r="Q713" s="197" t="str">
        <f>Q$11</f>
        <v>Сравнить M[X] и D[X] с выборочными</v>
      </c>
    </row>
    <row r="714" spans="1:17" ht="18.75" thickBot="1">
      <c r="A714" s="201" t="s">
        <v>63</v>
      </c>
      <c r="B714" s="40"/>
      <c r="C714" s="45">
        <v>0</v>
      </c>
      <c r="D714" s="46">
        <v>1</v>
      </c>
      <c r="E714" s="42">
        <v>0</v>
      </c>
      <c r="F714" s="40">
        <v>1</v>
      </c>
      <c r="G714" s="45">
        <v>0</v>
      </c>
      <c r="H714" s="46">
        <v>1</v>
      </c>
      <c r="I714" s="42"/>
      <c r="J714" s="116" t="s">
        <v>85</v>
      </c>
      <c r="K714" s="207"/>
      <c r="L714" s="152">
        <f>IF(O705&lt;1,0,12-SUM(C705:N705))</f>
        <v>0</v>
      </c>
      <c r="M714" s="42">
        <f>IF(O705&lt;1,0,SUM(C705:N705))</f>
        <v>0</v>
      </c>
      <c r="N714" s="36"/>
      <c r="O714" s="200"/>
      <c r="Q714" s="197" t="str">
        <f>Q$12</f>
        <v>для  а), б)</v>
      </c>
    </row>
    <row r="715" spans="1:17" ht="19.5" thickTop="1" thickBot="1">
      <c r="A715" s="202" t="s">
        <v>64</v>
      </c>
      <c r="B715" s="30"/>
      <c r="C715" s="48">
        <f>4-SUM(C705:F705)</f>
        <v>4</v>
      </c>
      <c r="D715" s="29">
        <f>SUM(C705:F705)</f>
        <v>0</v>
      </c>
      <c r="E715" s="48">
        <f>4-SUM(G705:J705)</f>
        <v>4</v>
      </c>
      <c r="F715" s="29">
        <f>SUM(G705:J705)</f>
        <v>0</v>
      </c>
      <c r="G715" s="48">
        <f>4-SUM(K705:N705)</f>
        <v>4</v>
      </c>
      <c r="H715" s="29">
        <f>SUM(K705:N705)</f>
        <v>0</v>
      </c>
      <c r="I715" s="25"/>
      <c r="J715" s="118" t="s">
        <v>112</v>
      </c>
      <c r="K715" s="208"/>
      <c r="L715" s="153">
        <f>IF(O705&lt;1,0,L714/12)</f>
        <v>0</v>
      </c>
      <c r="M715" s="151">
        <f>IF(O705&lt;1,0,M714/12)</f>
        <v>0</v>
      </c>
      <c r="N715" s="22"/>
      <c r="O715" s="200"/>
      <c r="Q715" s="197" t="str">
        <f>Q$13</f>
        <v>Разбивается на</v>
      </c>
    </row>
    <row r="716" spans="1:17" ht="19.5" thickTop="1" thickBot="1">
      <c r="A716" s="202" t="s">
        <v>65</v>
      </c>
      <c r="B716" s="30"/>
      <c r="C716" s="48">
        <f t="shared" ref="C716:H716" si="77">C715/4</f>
        <v>1</v>
      </c>
      <c r="D716" s="29">
        <f t="shared" si="77"/>
        <v>0</v>
      </c>
      <c r="E716" s="25">
        <f t="shared" si="77"/>
        <v>1</v>
      </c>
      <c r="F716" s="30">
        <f t="shared" si="77"/>
        <v>0</v>
      </c>
      <c r="G716" s="48">
        <f t="shared" si="77"/>
        <v>1</v>
      </c>
      <c r="H716" s="29">
        <f t="shared" si="77"/>
        <v>0</v>
      </c>
      <c r="I716" s="25"/>
      <c r="J716" s="21"/>
      <c r="K716" s="21"/>
      <c r="L716" s="21"/>
      <c r="M716" s="22"/>
      <c r="N716" s="27"/>
      <c r="O716" s="200"/>
      <c r="Q716" s="197" t="str">
        <f>Q$14</f>
        <v>а) 6 серий по 2 броска;</v>
      </c>
    </row>
    <row r="717" spans="1:17" ht="18.75" thickTop="1">
      <c r="A717" s="202" t="s">
        <v>93</v>
      </c>
      <c r="B717" s="30">
        <f>(C717+E717+G717)/3</f>
        <v>0</v>
      </c>
      <c r="C717" s="48">
        <f>C714*C716+D714*D716</f>
        <v>0</v>
      </c>
      <c r="D717" s="29"/>
      <c r="E717" s="25">
        <f>E714*E716+F714*F716</f>
        <v>0</v>
      </c>
      <c r="F717" s="30"/>
      <c r="G717" s="48">
        <f>G714*G716+H714*H716</f>
        <v>0</v>
      </c>
      <c r="H717" s="29"/>
      <c r="I717" s="25"/>
      <c r="J717" s="21"/>
      <c r="K717" s="21"/>
      <c r="L717" s="21"/>
      <c r="M717" s="30"/>
      <c r="N717" s="61" t="s">
        <v>77</v>
      </c>
      <c r="O717" s="203">
        <f>SUM(C705:N705)/12</f>
        <v>0</v>
      </c>
      <c r="Q717" s="197" t="str">
        <f>Q$15</f>
        <v>б) 3 серии по 4 броска;</v>
      </c>
    </row>
    <row r="718" spans="1:17" ht="18.75" thickBot="1">
      <c r="A718" s="202" t="s">
        <v>94</v>
      </c>
      <c r="B718" s="30">
        <f>(C718+E718+G718)/3</f>
        <v>0</v>
      </c>
      <c r="C718" s="48">
        <f>SUMPRODUCT(C714:D714,C714:D714,C716:D716)-C717*C717</f>
        <v>0</v>
      </c>
      <c r="D718" s="29"/>
      <c r="E718" s="25">
        <f>SUMPRODUCT(E714:F714,E714:F714,E716:F716)-E717*E717</f>
        <v>0</v>
      </c>
      <c r="F718" s="30"/>
      <c r="G718" s="48">
        <f>SUMPRODUCT(G714:H714,G714:H714,G716:H716)-G717*G717</f>
        <v>0</v>
      </c>
      <c r="H718" s="29"/>
      <c r="I718" s="25"/>
      <c r="J718" s="21"/>
      <c r="K718" s="21"/>
      <c r="L718" s="21"/>
      <c r="M718" s="30"/>
      <c r="N718" s="62" t="s">
        <v>78</v>
      </c>
      <c r="O718" s="204">
        <f>(12/11)*SUMPRODUCT(C705:N705,C705:N705)/12-O710*O710</f>
        <v>0</v>
      </c>
      <c r="Q718" s="197">
        <f>Q$16</f>
        <v>0</v>
      </c>
    </row>
    <row r="719" spans="1:17" ht="18.75" thickTop="1">
      <c r="A719" s="202" t="s">
        <v>83</v>
      </c>
      <c r="B719" s="53">
        <f>(4/3)*B718</f>
        <v>0</v>
      </c>
      <c r="C719" s="53"/>
      <c r="D719" s="53"/>
      <c r="E719" s="53"/>
      <c r="F719" s="84" t="s">
        <v>79</v>
      </c>
      <c r="G719" s="55">
        <f>O718-B718</f>
        <v>0</v>
      </c>
      <c r="H719" s="53"/>
      <c r="I719" s="53"/>
      <c r="J719" s="53"/>
      <c r="K719" s="53"/>
      <c r="L719" s="84" t="s">
        <v>82</v>
      </c>
      <c r="M719" s="55">
        <f>O718-B719</f>
        <v>0</v>
      </c>
      <c r="N719" s="83"/>
      <c r="O719" s="200"/>
      <c r="Q719" s="209" t="str">
        <f>Q$17</f>
        <v>См. Образец</v>
      </c>
    </row>
    <row r="721" spans="1:17" ht="18.75">
      <c r="A721" s="187">
        <f>'Название и список группы'!A41</f>
        <v>40</v>
      </c>
      <c r="B721" s="187"/>
      <c r="C721" s="188">
        <f>'Название и список группы'!B41</f>
        <v>0</v>
      </c>
      <c r="D721" s="188"/>
      <c r="E721" s="188"/>
      <c r="F721" s="188"/>
      <c r="G721" s="188"/>
      <c r="H721" s="188"/>
      <c r="I721" s="188"/>
      <c r="J721" s="188"/>
      <c r="K721" s="188"/>
      <c r="L721" s="188"/>
      <c r="M721" s="188"/>
      <c r="N721" s="188"/>
      <c r="O721" s="188"/>
    </row>
    <row r="722" spans="1:17" ht="18.75" thickBot="1">
      <c r="A722" s="189" t="s">
        <v>50</v>
      </c>
      <c r="B722" s="190"/>
      <c r="C722" s="191">
        <v>1</v>
      </c>
      <c r="D722" s="165">
        <v>2</v>
      </c>
      <c r="E722" s="165">
        <v>3</v>
      </c>
      <c r="F722" s="165">
        <v>4</v>
      </c>
      <c r="G722" s="165">
        <v>5</v>
      </c>
      <c r="H722" s="165">
        <v>6</v>
      </c>
      <c r="I722" s="165">
        <v>7</v>
      </c>
      <c r="J722" s="165">
        <v>8</v>
      </c>
      <c r="K722" s="165">
        <v>9</v>
      </c>
      <c r="L722" s="165">
        <v>10</v>
      </c>
      <c r="M722" s="165">
        <v>11</v>
      </c>
      <c r="N722" s="165">
        <v>12</v>
      </c>
      <c r="O722" s="166" t="s">
        <v>1</v>
      </c>
      <c r="Q722" s="167" t="str">
        <f>Q$2</f>
        <v>Выполняется 12 бросков монеты</v>
      </c>
    </row>
    <row r="723" spans="1:17" ht="19.5" thickTop="1" thickBot="1">
      <c r="A723" s="192" t="s">
        <v>53</v>
      </c>
      <c r="B723" s="193"/>
      <c r="C723" s="194">
        <f>РезультатЭксперимента!C723</f>
        <v>0</v>
      </c>
      <c r="D723" s="194">
        <f>РезультатЭксперимента!D723</f>
        <v>0</v>
      </c>
      <c r="E723" s="194">
        <f>РезультатЭксперимента!E723</f>
        <v>0</v>
      </c>
      <c r="F723" s="194">
        <f>РезультатЭксперимента!F723</f>
        <v>0</v>
      </c>
      <c r="G723" s="194">
        <f>РезультатЭксперимента!G723</f>
        <v>0</v>
      </c>
      <c r="H723" s="194">
        <f>РезультатЭксперимента!H723</f>
        <v>0</v>
      </c>
      <c r="I723" s="194">
        <f>РезультатЭксперимента!I723</f>
        <v>0</v>
      </c>
      <c r="J723" s="194">
        <f>РезультатЭксперимента!J723</f>
        <v>0</v>
      </c>
      <c r="K723" s="194">
        <f>РезультатЭксперимента!K723</f>
        <v>0</v>
      </c>
      <c r="L723" s="194">
        <f>РезультатЭксперимента!L723</f>
        <v>0</v>
      </c>
      <c r="M723" s="194">
        <f>РезультатЭксперимента!M723</f>
        <v>0</v>
      </c>
      <c r="N723" s="195">
        <f>РезультатЭксперимента!N723</f>
        <v>0</v>
      </c>
      <c r="O723" s="196">
        <f>IF(SUM(C723:N723)&gt;0,1,10^(-5))</f>
        <v>1.0000000000000001E-5</v>
      </c>
      <c r="Q723" s="197" t="str">
        <f>Q$3</f>
        <v>Если выпадает орел, начисляется 1 балл,</v>
      </c>
    </row>
    <row r="724" spans="1:17" ht="19.5" thickTop="1" thickBot="1">
      <c r="A724" s="198" t="s">
        <v>67</v>
      </c>
      <c r="B724" s="199"/>
      <c r="C724" s="140">
        <v>1</v>
      </c>
      <c r="D724" s="140"/>
      <c r="E724" s="141">
        <v>2</v>
      </c>
      <c r="F724" s="142"/>
      <c r="G724" s="141">
        <v>3</v>
      </c>
      <c r="H724" s="142"/>
      <c r="I724" s="141">
        <v>4</v>
      </c>
      <c r="J724" s="142"/>
      <c r="K724" s="141">
        <v>5</v>
      </c>
      <c r="L724" s="142"/>
      <c r="M724" s="141">
        <v>6</v>
      </c>
      <c r="N724" s="142"/>
      <c r="O724" s="200"/>
      <c r="Q724" s="197" t="str">
        <f>Q$4</f>
        <v>если "решка", начисляется 0 баллов</v>
      </c>
    </row>
    <row r="725" spans="1:17">
      <c r="A725" s="201" t="s">
        <v>55</v>
      </c>
      <c r="B725" s="40"/>
      <c r="C725" s="45">
        <v>0</v>
      </c>
      <c r="D725" s="46">
        <v>1</v>
      </c>
      <c r="E725" s="42">
        <v>0</v>
      </c>
      <c r="F725" s="40">
        <v>1</v>
      </c>
      <c r="G725" s="45">
        <v>0</v>
      </c>
      <c r="H725" s="46">
        <v>1</v>
      </c>
      <c r="I725" s="42">
        <v>0</v>
      </c>
      <c r="J725" s="40">
        <v>1</v>
      </c>
      <c r="K725" s="45">
        <v>0</v>
      </c>
      <c r="L725" s="46">
        <v>1</v>
      </c>
      <c r="M725" s="42">
        <v>0</v>
      </c>
      <c r="N725" s="24">
        <v>1</v>
      </c>
      <c r="O725" s="200"/>
      <c r="Q725" s="197" t="str">
        <f>Q$5</f>
        <v>Разбивается на</v>
      </c>
    </row>
    <row r="726" spans="1:17">
      <c r="A726" s="202" t="s">
        <v>54</v>
      </c>
      <c r="B726" s="30"/>
      <c r="C726" s="48">
        <f>IF(C723=0,IF(D723=0,2,1),IF(D723=0,1,0))</f>
        <v>2</v>
      </c>
      <c r="D726" s="29">
        <f>IF(C723=0,IF(D723=0,0,1),IF(D723=0,1,2))</f>
        <v>0</v>
      </c>
      <c r="E726" s="48">
        <f>IF(E723=0,IF(F723=0,2,1),IF(F723=0,1,0))</f>
        <v>2</v>
      </c>
      <c r="F726" s="29">
        <f>IF(E723=0,IF(F723=0,0,1),IF(F723=0,1,2))</f>
        <v>0</v>
      </c>
      <c r="G726" s="48">
        <f>IF(G723=0,IF(H723=0,2,1),IF(H723=0,1,0))</f>
        <v>2</v>
      </c>
      <c r="H726" s="29">
        <f>IF(G723=0,IF(H723=0,0,1),IF(H723=0,1,2))</f>
        <v>0</v>
      </c>
      <c r="I726" s="48">
        <f>IF(I723=0,IF(J723=0,2,1),IF(J723=0,1,0))</f>
        <v>2</v>
      </c>
      <c r="J726" s="29">
        <f>IF(I723=0,IF(J723=0,0,1),IF(J723=0,1,2))</f>
        <v>0</v>
      </c>
      <c r="K726" s="48">
        <f>IF(K723=0,IF(L723=0,2,1),IF(L723=0,1,0))</f>
        <v>2</v>
      </c>
      <c r="L726" s="29">
        <f>IF(K723=0,IF(L723=0,0,1),IF(L723=0,1,2))</f>
        <v>0</v>
      </c>
      <c r="M726" s="48">
        <f>IF(M723=0,IF(N723=0,2,1),IF(N723=0,1,0))</f>
        <v>2</v>
      </c>
      <c r="N726" s="29">
        <f>IF(M723=0,IF(N723=0,0,1),IF(N723=0,1,2))</f>
        <v>0</v>
      </c>
      <c r="O726" s="200"/>
      <c r="Q726" s="197" t="str">
        <f>Q$6</f>
        <v>а) 6 выборок по 2 броска в выборке;</v>
      </c>
    </row>
    <row r="727" spans="1:17" ht="18.75" thickBot="1">
      <c r="A727" s="202" t="s">
        <v>62</v>
      </c>
      <c r="B727" s="30"/>
      <c r="C727" s="48">
        <f>C726/2</f>
        <v>1</v>
      </c>
      <c r="D727" s="29">
        <f t="shared" ref="D727:N727" si="78">D726/2</f>
        <v>0</v>
      </c>
      <c r="E727" s="25">
        <f t="shared" si="78"/>
        <v>1</v>
      </c>
      <c r="F727" s="30">
        <f t="shared" si="78"/>
        <v>0</v>
      </c>
      <c r="G727" s="48">
        <f t="shared" si="78"/>
        <v>1</v>
      </c>
      <c r="H727" s="29">
        <f t="shared" si="78"/>
        <v>0</v>
      </c>
      <c r="I727" s="25">
        <f t="shared" si="78"/>
        <v>1</v>
      </c>
      <c r="J727" s="30">
        <f t="shared" si="78"/>
        <v>0</v>
      </c>
      <c r="K727" s="48">
        <f t="shared" si="78"/>
        <v>1</v>
      </c>
      <c r="L727" s="29">
        <f t="shared" si="78"/>
        <v>0</v>
      </c>
      <c r="M727" s="25">
        <f t="shared" si="78"/>
        <v>1</v>
      </c>
      <c r="N727" s="28">
        <f t="shared" si="78"/>
        <v>0</v>
      </c>
      <c r="O727" s="200"/>
      <c r="Q727" s="197" t="str">
        <f>Q$7</f>
        <v>б) 3 выборки по 4 броска в выборке.</v>
      </c>
    </row>
    <row r="728" spans="1:17" ht="18.75" thickTop="1">
      <c r="A728" s="202" t="s">
        <v>75</v>
      </c>
      <c r="B728" s="30">
        <f>(C728+E728+G728+I728+K728+M728)/6</f>
        <v>0</v>
      </c>
      <c r="C728" s="48">
        <f>C725*C727+D725*D727</f>
        <v>0</v>
      </c>
      <c r="D728" s="29"/>
      <c r="E728" s="25">
        <f>E725*E727+F725*F727</f>
        <v>0</v>
      </c>
      <c r="F728" s="30"/>
      <c r="G728" s="48">
        <f>G725*G727+H725*H727</f>
        <v>0</v>
      </c>
      <c r="H728" s="29"/>
      <c r="I728" s="25">
        <f>I725*I727+J725*J727</f>
        <v>0</v>
      </c>
      <c r="J728" s="30"/>
      <c r="K728" s="48">
        <f>K725*K727+L725*L727</f>
        <v>0</v>
      </c>
      <c r="L728" s="29"/>
      <c r="M728" s="31">
        <f>M725*M727+N725*N727</f>
        <v>0</v>
      </c>
      <c r="N728" s="61" t="s">
        <v>77</v>
      </c>
      <c r="O728" s="203">
        <f>SUM(C723:N723)/12</f>
        <v>0</v>
      </c>
      <c r="Q728" s="197" t="str">
        <f>Q$8</f>
        <v>Составить эмпирические законы</v>
      </c>
    </row>
    <row r="729" spans="1:17" ht="18.75" thickBot="1">
      <c r="A729" s="202" t="s">
        <v>76</v>
      </c>
      <c r="B729" s="30">
        <f>(C729+E729+G729+I729+K729+M729)/6</f>
        <v>0</v>
      </c>
      <c r="C729" s="48">
        <f>SUMPRODUCT(C725:D725,C725:D725,C727:D727)-C728*C728</f>
        <v>0</v>
      </c>
      <c r="D729" s="29"/>
      <c r="E729" s="25">
        <f>SUMPRODUCT(E725:F725,E725:F725,E727:F727)-E728*E728</f>
        <v>0</v>
      </c>
      <c r="F729" s="30"/>
      <c r="G729" s="48">
        <f>SUMPRODUCT(G725:H725,G725:H725,G727:H727)-G728*G728</f>
        <v>0</v>
      </c>
      <c r="H729" s="29"/>
      <c r="I729" s="25">
        <f>SUMPRODUCT(I725:J725,I725:J725,I727:J727)-I728*I728</f>
        <v>0</v>
      </c>
      <c r="J729" s="30"/>
      <c r="K729" s="48">
        <f>SUMPRODUCT(K725:L725,K725:L725,K727:L727)-K728*K728</f>
        <v>0</v>
      </c>
      <c r="L729" s="29"/>
      <c r="M729" s="31">
        <f>SUMPRODUCT(M725:N725,M725:N725,M727:N727)-M728*M728</f>
        <v>0</v>
      </c>
      <c r="N729" s="62" t="s">
        <v>78</v>
      </c>
      <c r="O729" s="204">
        <f>(12/11)*SUMPRODUCT(C723:N723,C723:N723)/12-O728*O728</f>
        <v>0</v>
      </c>
      <c r="Q729" s="197" t="str">
        <f>Q$9</f>
        <v>распределения для а), б)</v>
      </c>
    </row>
    <row r="730" spans="1:17" ht="19.5" thickTop="1" thickBot="1">
      <c r="A730" s="205" t="s">
        <v>80</v>
      </c>
      <c r="B730" s="28">
        <f>(2/1)*B729</f>
        <v>0</v>
      </c>
      <c r="C730" s="56"/>
      <c r="D730" s="56"/>
      <c r="E730" s="56"/>
      <c r="F730" s="95" t="s">
        <v>74</v>
      </c>
      <c r="G730" s="58">
        <f>O729-B729</f>
        <v>0</v>
      </c>
      <c r="H730" s="56"/>
      <c r="I730" s="56"/>
      <c r="J730" s="56"/>
      <c r="K730" s="56"/>
      <c r="L730" s="95" t="s">
        <v>81</v>
      </c>
      <c r="M730" s="58">
        <f>O729-B730</f>
        <v>0</v>
      </c>
      <c r="N730" s="96"/>
      <c r="O730" s="200"/>
      <c r="Q730" s="197" t="str">
        <f>Q$10</f>
        <v>Сравнить с теоретическими.</v>
      </c>
    </row>
    <row r="731" spans="1:17" ht="19.5" thickTop="1" thickBot="1">
      <c r="A731" s="198" t="s">
        <v>68</v>
      </c>
      <c r="B731" s="107"/>
      <c r="C731" s="132">
        <v>1</v>
      </c>
      <c r="D731" s="132"/>
      <c r="E731" s="133">
        <v>2</v>
      </c>
      <c r="F731" s="134"/>
      <c r="G731" s="133">
        <v>3</v>
      </c>
      <c r="H731" s="134"/>
      <c r="I731" s="107"/>
      <c r="J731" s="122" t="s">
        <v>84</v>
      </c>
      <c r="K731" s="206"/>
      <c r="L731" s="107">
        <v>0</v>
      </c>
      <c r="M731" s="63">
        <v>1</v>
      </c>
      <c r="N731" s="104"/>
      <c r="O731" s="200"/>
      <c r="Q731" s="197" t="str">
        <f>Q$11</f>
        <v>Сравнить M[X] и D[X] с выборочными</v>
      </c>
    </row>
    <row r="732" spans="1:17" ht="18.75" thickBot="1">
      <c r="A732" s="201" t="s">
        <v>63</v>
      </c>
      <c r="B732" s="40"/>
      <c r="C732" s="45">
        <v>0</v>
      </c>
      <c r="D732" s="46">
        <v>1</v>
      </c>
      <c r="E732" s="42">
        <v>0</v>
      </c>
      <c r="F732" s="40">
        <v>1</v>
      </c>
      <c r="G732" s="45">
        <v>0</v>
      </c>
      <c r="H732" s="46">
        <v>1</v>
      </c>
      <c r="I732" s="42"/>
      <c r="J732" s="116" t="s">
        <v>85</v>
      </c>
      <c r="K732" s="207"/>
      <c r="L732" s="152">
        <f>IF(O723&lt;1,0,12-SUM(C723:N723))</f>
        <v>0</v>
      </c>
      <c r="M732" s="42">
        <f>IF(O723&lt;1,0,SUM(C723:N723))</f>
        <v>0</v>
      </c>
      <c r="N732" s="36"/>
      <c r="O732" s="200"/>
      <c r="Q732" s="197" t="str">
        <f>Q$12</f>
        <v>для  а), б)</v>
      </c>
    </row>
    <row r="733" spans="1:17" ht="19.5" thickTop="1" thickBot="1">
      <c r="A733" s="202" t="s">
        <v>64</v>
      </c>
      <c r="B733" s="30"/>
      <c r="C733" s="48">
        <f>4-SUM(C723:F723)</f>
        <v>4</v>
      </c>
      <c r="D733" s="29">
        <f>SUM(C723:F723)</f>
        <v>0</v>
      </c>
      <c r="E733" s="48">
        <f>4-SUM(G723:J723)</f>
        <v>4</v>
      </c>
      <c r="F733" s="29">
        <f>SUM(G723:J723)</f>
        <v>0</v>
      </c>
      <c r="G733" s="48">
        <f>4-SUM(K723:N723)</f>
        <v>4</v>
      </c>
      <c r="H733" s="29">
        <f>SUM(K723:N723)</f>
        <v>0</v>
      </c>
      <c r="I733" s="25"/>
      <c r="J733" s="118" t="s">
        <v>112</v>
      </c>
      <c r="K733" s="208"/>
      <c r="L733" s="153">
        <f>IF(O723&lt;1,0,L732/12)</f>
        <v>0</v>
      </c>
      <c r="M733" s="151">
        <f>IF(O723&lt;1,0,M732/12)</f>
        <v>0</v>
      </c>
      <c r="N733" s="22"/>
      <c r="O733" s="200"/>
      <c r="Q733" s="197" t="str">
        <f>Q$13</f>
        <v>Разбивается на</v>
      </c>
    </row>
    <row r="734" spans="1:17" ht="19.5" thickTop="1" thickBot="1">
      <c r="A734" s="202" t="s">
        <v>65</v>
      </c>
      <c r="B734" s="30"/>
      <c r="C734" s="48">
        <f t="shared" ref="C734:H734" si="79">C733/4</f>
        <v>1</v>
      </c>
      <c r="D734" s="29">
        <f t="shared" si="79"/>
        <v>0</v>
      </c>
      <c r="E734" s="25">
        <f t="shared" si="79"/>
        <v>1</v>
      </c>
      <c r="F734" s="30">
        <f t="shared" si="79"/>
        <v>0</v>
      </c>
      <c r="G734" s="48">
        <f t="shared" si="79"/>
        <v>1</v>
      </c>
      <c r="H734" s="29">
        <f t="shared" si="79"/>
        <v>0</v>
      </c>
      <c r="I734" s="25"/>
      <c r="J734" s="21"/>
      <c r="K734" s="21"/>
      <c r="L734" s="21"/>
      <c r="M734" s="22"/>
      <c r="N734" s="27"/>
      <c r="O734" s="200"/>
      <c r="Q734" s="197" t="str">
        <f>Q$14</f>
        <v>а) 6 серий по 2 броска;</v>
      </c>
    </row>
    <row r="735" spans="1:17" ht="18.75" thickTop="1">
      <c r="A735" s="202" t="s">
        <v>93</v>
      </c>
      <c r="B735" s="30">
        <f>(C735+E735+G735)/3</f>
        <v>0</v>
      </c>
      <c r="C735" s="48">
        <f>C732*C734+D732*D734</f>
        <v>0</v>
      </c>
      <c r="D735" s="29"/>
      <c r="E735" s="25">
        <f>E732*E734+F732*F734</f>
        <v>0</v>
      </c>
      <c r="F735" s="30"/>
      <c r="G735" s="48">
        <f>G732*G734+H732*H734</f>
        <v>0</v>
      </c>
      <c r="H735" s="29"/>
      <c r="I735" s="25"/>
      <c r="J735" s="21"/>
      <c r="K735" s="21"/>
      <c r="L735" s="21"/>
      <c r="M735" s="30"/>
      <c r="N735" s="61" t="s">
        <v>77</v>
      </c>
      <c r="O735" s="203">
        <f>SUM(C723:N723)/12</f>
        <v>0</v>
      </c>
      <c r="Q735" s="197" t="str">
        <f>Q$15</f>
        <v>б) 3 серии по 4 броска;</v>
      </c>
    </row>
    <row r="736" spans="1:17" ht="18.75" thickBot="1">
      <c r="A736" s="202" t="s">
        <v>94</v>
      </c>
      <c r="B736" s="30">
        <f>(C736+E736+G736)/3</f>
        <v>0</v>
      </c>
      <c r="C736" s="48">
        <f>SUMPRODUCT(C732:D732,C732:D732,C734:D734)-C735*C735</f>
        <v>0</v>
      </c>
      <c r="D736" s="29"/>
      <c r="E736" s="25">
        <f>SUMPRODUCT(E732:F732,E732:F732,E734:F734)-E735*E735</f>
        <v>0</v>
      </c>
      <c r="F736" s="30"/>
      <c r="G736" s="48">
        <f>SUMPRODUCT(G732:H732,G732:H732,G734:H734)-G735*G735</f>
        <v>0</v>
      </c>
      <c r="H736" s="29"/>
      <c r="I736" s="25"/>
      <c r="J736" s="21"/>
      <c r="K736" s="21"/>
      <c r="L736" s="21"/>
      <c r="M736" s="30"/>
      <c r="N736" s="62" t="s">
        <v>78</v>
      </c>
      <c r="O736" s="204">
        <f>(12/11)*SUMPRODUCT(C723:N723,C723:N723)/12-O728*O728</f>
        <v>0</v>
      </c>
      <c r="Q736" s="197">
        <f>Q$16</f>
        <v>0</v>
      </c>
    </row>
    <row r="737" spans="1:17" ht="18.75" thickTop="1">
      <c r="A737" s="202" t="s">
        <v>83</v>
      </c>
      <c r="B737" s="53">
        <f>(4/3)*B736</f>
        <v>0</v>
      </c>
      <c r="C737" s="53"/>
      <c r="D737" s="53"/>
      <c r="E737" s="53"/>
      <c r="F737" s="84" t="s">
        <v>79</v>
      </c>
      <c r="G737" s="55">
        <f>O736-B736</f>
        <v>0</v>
      </c>
      <c r="H737" s="53"/>
      <c r="I737" s="53"/>
      <c r="J737" s="53"/>
      <c r="K737" s="53"/>
      <c r="L737" s="84" t="s">
        <v>82</v>
      </c>
      <c r="M737" s="55">
        <f>O736-B737</f>
        <v>0</v>
      </c>
      <c r="N737" s="83"/>
      <c r="O737" s="200"/>
      <c r="Q737" s="209" t="str">
        <f>Q$17</f>
        <v>См. Образец</v>
      </c>
    </row>
    <row r="739" spans="1:17" ht="18.75">
      <c r="A739" s="187" t="s">
        <v>102</v>
      </c>
      <c r="B739" s="187"/>
      <c r="C739" s="188">
        <f>'Название и список группы'!B59</f>
        <v>0</v>
      </c>
      <c r="D739" s="188"/>
      <c r="E739" s="188"/>
      <c r="F739" s="188"/>
      <c r="G739" s="188"/>
      <c r="H739" s="188"/>
      <c r="I739" s="188"/>
      <c r="J739" s="188"/>
      <c r="K739" s="188"/>
      <c r="L739" s="188"/>
      <c r="M739" s="188"/>
      <c r="N739" s="188"/>
      <c r="O739" s="188"/>
    </row>
    <row r="740" spans="1:17" ht="18.75" thickBot="1">
      <c r="A740" s="189" t="s">
        <v>50</v>
      </c>
      <c r="B740" s="190"/>
      <c r="C740" s="191">
        <v>1</v>
      </c>
      <c r="D740" s="165">
        <v>2</v>
      </c>
      <c r="E740" s="165">
        <v>3</v>
      </c>
      <c r="F740" s="165">
        <v>4</v>
      </c>
      <c r="G740" s="165">
        <v>5</v>
      </c>
      <c r="H740" s="165">
        <v>6</v>
      </c>
      <c r="I740" s="165">
        <v>7</v>
      </c>
      <c r="J740" s="165">
        <v>8</v>
      </c>
      <c r="K740" s="165">
        <v>9</v>
      </c>
      <c r="L740" s="165">
        <v>10</v>
      </c>
      <c r="M740" s="165">
        <v>11</v>
      </c>
      <c r="N740" s="165">
        <v>12</v>
      </c>
      <c r="O740" s="166" t="s">
        <v>1</v>
      </c>
      <c r="Q740" s="167" t="str">
        <f>Q$2</f>
        <v>Выполняется 12 бросков монеты</v>
      </c>
    </row>
    <row r="741" spans="1:17" ht="19.5" thickTop="1" thickBot="1">
      <c r="A741" s="192" t="s">
        <v>53</v>
      </c>
      <c r="B741" s="193"/>
      <c r="C741" s="194">
        <f>РезультатЭксперимента!C741</f>
        <v>0</v>
      </c>
      <c r="D741" s="194">
        <f>РезультатЭксперимента!D741</f>
        <v>1</v>
      </c>
      <c r="E741" s="194">
        <f>РезультатЭксперимента!E741</f>
        <v>1</v>
      </c>
      <c r="F741" s="194">
        <f>РезультатЭксперимента!F741</f>
        <v>1</v>
      </c>
      <c r="G741" s="194">
        <f>РезультатЭксперимента!G741</f>
        <v>0</v>
      </c>
      <c r="H741" s="194">
        <f>РезультатЭксперимента!H741</f>
        <v>0</v>
      </c>
      <c r="I741" s="194">
        <f>РезультатЭксперимента!I741</f>
        <v>1</v>
      </c>
      <c r="J741" s="194">
        <f>РезультатЭксперимента!J741</f>
        <v>0</v>
      </c>
      <c r="K741" s="194">
        <f>РезультатЭксперимента!K741</f>
        <v>0</v>
      </c>
      <c r="L741" s="194">
        <f>РезультатЭксперимента!L741</f>
        <v>1</v>
      </c>
      <c r="M741" s="194">
        <f>РезультатЭксперимента!M741</f>
        <v>0</v>
      </c>
      <c r="N741" s="195">
        <f>РезультатЭксперимента!N741</f>
        <v>0</v>
      </c>
      <c r="O741" s="196">
        <f>IF(SUM(C741:N741)&gt;0,1,10^(-5))</f>
        <v>1</v>
      </c>
      <c r="Q741" s="197" t="str">
        <f>Q$3</f>
        <v>Если выпадает орел, начисляется 1 балл,</v>
      </c>
    </row>
    <row r="742" spans="1:17" ht="19.5" thickTop="1" thickBot="1">
      <c r="A742" s="198" t="s">
        <v>67</v>
      </c>
      <c r="B742" s="199"/>
      <c r="C742" s="140">
        <v>1</v>
      </c>
      <c r="D742" s="140"/>
      <c r="E742" s="141">
        <v>2</v>
      </c>
      <c r="F742" s="142"/>
      <c r="G742" s="141">
        <v>3</v>
      </c>
      <c r="H742" s="142"/>
      <c r="I742" s="141">
        <v>4</v>
      </c>
      <c r="J742" s="142"/>
      <c r="K742" s="141">
        <v>5</v>
      </c>
      <c r="L742" s="142"/>
      <c r="M742" s="141">
        <v>6</v>
      </c>
      <c r="N742" s="142"/>
      <c r="O742" s="200"/>
      <c r="Q742" s="197" t="str">
        <f>Q$4</f>
        <v>если "решка", начисляется 0 баллов</v>
      </c>
    </row>
    <row r="743" spans="1:17">
      <c r="A743" s="201" t="s">
        <v>55</v>
      </c>
      <c r="B743" s="40"/>
      <c r="C743" s="45">
        <v>0</v>
      </c>
      <c r="D743" s="46">
        <v>1</v>
      </c>
      <c r="E743" s="42">
        <v>0</v>
      </c>
      <c r="F743" s="40">
        <v>1</v>
      </c>
      <c r="G743" s="45">
        <v>0</v>
      </c>
      <c r="H743" s="46">
        <v>1</v>
      </c>
      <c r="I743" s="42">
        <v>0</v>
      </c>
      <c r="J743" s="40">
        <v>1</v>
      </c>
      <c r="K743" s="45">
        <v>0</v>
      </c>
      <c r="L743" s="46">
        <v>1</v>
      </c>
      <c r="M743" s="42">
        <v>0</v>
      </c>
      <c r="N743" s="24">
        <v>1</v>
      </c>
      <c r="O743" s="200"/>
      <c r="Q743" s="197" t="str">
        <f>Q$5</f>
        <v>Разбивается на</v>
      </c>
    </row>
    <row r="744" spans="1:17">
      <c r="A744" s="202" t="s">
        <v>54</v>
      </c>
      <c r="B744" s="30"/>
      <c r="C744" s="48">
        <f>IF(C741=0,IF(D741=0,2,1),IF(D741=0,1,0))</f>
        <v>1</v>
      </c>
      <c r="D744" s="29">
        <f>IF(C741=0,IF(D741=0,0,1),IF(D741=0,1,2))</f>
        <v>1</v>
      </c>
      <c r="E744" s="48">
        <f>IF(E741=0,IF(F741=0,2,1),IF(F741=0,1,0))</f>
        <v>0</v>
      </c>
      <c r="F744" s="29">
        <f>IF(E741=0,IF(F741=0,0,1),IF(F741=0,1,2))</f>
        <v>2</v>
      </c>
      <c r="G744" s="48">
        <f>IF(G741=0,IF(H741=0,2,1),IF(H741=0,1,0))</f>
        <v>2</v>
      </c>
      <c r="H744" s="29">
        <f>IF(G741=0,IF(H741=0,0,1),IF(H741=0,1,2))</f>
        <v>0</v>
      </c>
      <c r="I744" s="48">
        <f>IF(I741=0,IF(J741=0,2,1),IF(J741=0,1,0))</f>
        <v>1</v>
      </c>
      <c r="J744" s="29">
        <f>IF(I741=0,IF(J741=0,0,1),IF(J741=0,1,2))</f>
        <v>1</v>
      </c>
      <c r="K744" s="48">
        <f>IF(K741=0,IF(L741=0,2,1),IF(L741=0,1,0))</f>
        <v>1</v>
      </c>
      <c r="L744" s="29">
        <f>IF(K741=0,IF(L741=0,0,1),IF(L741=0,1,2))</f>
        <v>1</v>
      </c>
      <c r="M744" s="48">
        <f>IF(M741=0,IF(N741=0,2,1),IF(N741=0,1,0))</f>
        <v>2</v>
      </c>
      <c r="N744" s="29">
        <f>IF(M741=0,IF(N741=0,0,1),IF(N741=0,1,2))</f>
        <v>0</v>
      </c>
      <c r="O744" s="200"/>
      <c r="Q744" s="197" t="str">
        <f>Q$6</f>
        <v>а) 6 выборок по 2 броска в выборке;</v>
      </c>
    </row>
    <row r="745" spans="1:17" ht="18.75" thickBot="1">
      <c r="A745" s="202" t="s">
        <v>62</v>
      </c>
      <c r="B745" s="30"/>
      <c r="C745" s="48">
        <f>C744/2</f>
        <v>0.5</v>
      </c>
      <c r="D745" s="29">
        <f t="shared" ref="D745:N745" si="80">D744/2</f>
        <v>0.5</v>
      </c>
      <c r="E745" s="25">
        <f t="shared" si="80"/>
        <v>0</v>
      </c>
      <c r="F745" s="30">
        <f t="shared" si="80"/>
        <v>1</v>
      </c>
      <c r="G745" s="48">
        <f t="shared" si="80"/>
        <v>1</v>
      </c>
      <c r="H745" s="29">
        <f t="shared" si="80"/>
        <v>0</v>
      </c>
      <c r="I745" s="25">
        <f t="shared" si="80"/>
        <v>0.5</v>
      </c>
      <c r="J745" s="30">
        <f t="shared" si="80"/>
        <v>0.5</v>
      </c>
      <c r="K745" s="48">
        <f t="shared" si="80"/>
        <v>0.5</v>
      </c>
      <c r="L745" s="29">
        <f t="shared" si="80"/>
        <v>0.5</v>
      </c>
      <c r="M745" s="25">
        <f t="shared" si="80"/>
        <v>1</v>
      </c>
      <c r="N745" s="28">
        <f t="shared" si="80"/>
        <v>0</v>
      </c>
      <c r="O745" s="200"/>
      <c r="Q745" s="197" t="str">
        <f>Q$7</f>
        <v>б) 3 выборки по 4 броска в выборке.</v>
      </c>
    </row>
    <row r="746" spans="1:17" ht="18.75" thickTop="1">
      <c r="A746" s="202" t="s">
        <v>75</v>
      </c>
      <c r="B746" s="30">
        <f>(C746+E746+G746+I746+K746+M746)/6</f>
        <v>0.41666666666666669</v>
      </c>
      <c r="C746" s="48">
        <f>C743*C745+D743*D745</f>
        <v>0.5</v>
      </c>
      <c r="D746" s="29"/>
      <c r="E746" s="25">
        <f>E743*E745+F743*F745</f>
        <v>1</v>
      </c>
      <c r="F746" s="30"/>
      <c r="G746" s="48">
        <f>G743*G745+H743*H745</f>
        <v>0</v>
      </c>
      <c r="H746" s="29"/>
      <c r="I746" s="25">
        <f>I743*I745+J743*J745</f>
        <v>0.5</v>
      </c>
      <c r="J746" s="30"/>
      <c r="K746" s="48">
        <f>K743*K745+L743*L745</f>
        <v>0.5</v>
      </c>
      <c r="L746" s="29"/>
      <c r="M746" s="31">
        <f>M743*M745+N743*N745</f>
        <v>0</v>
      </c>
      <c r="N746" s="61" t="s">
        <v>77</v>
      </c>
      <c r="O746" s="203">
        <f>SUM(C741:N741)/12</f>
        <v>0.41666666666666669</v>
      </c>
      <c r="Q746" s="197" t="str">
        <f>Q$8</f>
        <v>Составить эмпирические законы</v>
      </c>
    </row>
    <row r="747" spans="1:17" ht="18.75" thickBot="1">
      <c r="A747" s="202" t="s">
        <v>76</v>
      </c>
      <c r="B747" s="30">
        <f>(C747+E747+G747+I747+K747+M747)/6</f>
        <v>0.125</v>
      </c>
      <c r="C747" s="48">
        <f>SUMPRODUCT(C743:D743,C743:D743,C745:D745)-C746*C746</f>
        <v>0.25</v>
      </c>
      <c r="D747" s="29"/>
      <c r="E747" s="25">
        <f>SUMPRODUCT(E743:F743,E743:F743,E745:F745)-E746*E746</f>
        <v>0</v>
      </c>
      <c r="F747" s="30"/>
      <c r="G747" s="48">
        <f>SUMPRODUCT(G743:H743,G743:H743,G745:H745)-G746*G746</f>
        <v>0</v>
      </c>
      <c r="H747" s="29"/>
      <c r="I747" s="25">
        <f>SUMPRODUCT(I743:J743,I743:J743,I745:J745)-I746*I746</f>
        <v>0.25</v>
      </c>
      <c r="J747" s="30"/>
      <c r="K747" s="48">
        <f>SUMPRODUCT(K743:L743,K743:L743,K745:L745)-K746*K746</f>
        <v>0.25</v>
      </c>
      <c r="L747" s="29"/>
      <c r="M747" s="31">
        <f>SUMPRODUCT(M743:N743,M743:N743,M745:N745)-M746*M746</f>
        <v>0</v>
      </c>
      <c r="N747" s="62" t="s">
        <v>78</v>
      </c>
      <c r="O747" s="204">
        <f>(12/11)*SUMPRODUCT(C741:N741,C741:N741)/12-O746*O746</f>
        <v>0.28093434343434343</v>
      </c>
      <c r="Q747" s="197" t="str">
        <f>Q$9</f>
        <v>распределения для а), б)</v>
      </c>
    </row>
    <row r="748" spans="1:17" ht="19.5" thickTop="1" thickBot="1">
      <c r="A748" s="205" t="s">
        <v>80</v>
      </c>
      <c r="B748" s="28">
        <f>(2/1)*B747</f>
        <v>0.25</v>
      </c>
      <c r="C748" s="56"/>
      <c r="D748" s="56"/>
      <c r="E748" s="56"/>
      <c r="F748" s="95" t="s">
        <v>74</v>
      </c>
      <c r="G748" s="58">
        <f>O747-B747</f>
        <v>0.15593434343434343</v>
      </c>
      <c r="H748" s="56"/>
      <c r="I748" s="56"/>
      <c r="J748" s="56"/>
      <c r="K748" s="56"/>
      <c r="L748" s="95" t="s">
        <v>81</v>
      </c>
      <c r="M748" s="58">
        <f>O747-B748</f>
        <v>3.0934343434343425E-2</v>
      </c>
      <c r="N748" s="96"/>
      <c r="O748" s="200"/>
      <c r="Q748" s="197" t="str">
        <f>Q$10</f>
        <v>Сравнить с теоретическими.</v>
      </c>
    </row>
    <row r="749" spans="1:17" ht="19.5" thickTop="1" thickBot="1">
      <c r="A749" s="198" t="s">
        <v>68</v>
      </c>
      <c r="B749" s="107"/>
      <c r="C749" s="132">
        <v>1</v>
      </c>
      <c r="D749" s="132"/>
      <c r="E749" s="133">
        <v>2</v>
      </c>
      <c r="F749" s="134"/>
      <c r="G749" s="133">
        <v>3</v>
      </c>
      <c r="H749" s="134"/>
      <c r="I749" s="107"/>
      <c r="J749" s="122" t="s">
        <v>84</v>
      </c>
      <c r="K749" s="206"/>
      <c r="L749" s="107">
        <v>0</v>
      </c>
      <c r="M749" s="63">
        <v>1</v>
      </c>
      <c r="N749" s="104"/>
      <c r="O749" s="200"/>
      <c r="Q749" s="197" t="str">
        <f>Q$11</f>
        <v>Сравнить M[X] и D[X] с выборочными</v>
      </c>
    </row>
    <row r="750" spans="1:17" ht="18.75" thickBot="1">
      <c r="A750" s="201" t="s">
        <v>63</v>
      </c>
      <c r="B750" s="40"/>
      <c r="C750" s="45">
        <v>0</v>
      </c>
      <c r="D750" s="46">
        <v>1</v>
      </c>
      <c r="E750" s="42">
        <v>0</v>
      </c>
      <c r="F750" s="40">
        <v>1</v>
      </c>
      <c r="G750" s="45">
        <v>0</v>
      </c>
      <c r="H750" s="46">
        <v>1</v>
      </c>
      <c r="I750" s="42"/>
      <c r="J750" s="116" t="s">
        <v>85</v>
      </c>
      <c r="K750" s="207"/>
      <c r="L750" s="152">
        <f>IF(O741&lt;1,0,12-SUM(C741:N741))</f>
        <v>7</v>
      </c>
      <c r="M750" s="42">
        <f>IF(O741&lt;1,0,SUM(C741:N741))</f>
        <v>5</v>
      </c>
      <c r="N750" s="36"/>
      <c r="O750" s="200"/>
      <c r="Q750" s="197" t="str">
        <f>Q$12</f>
        <v>для  а), б)</v>
      </c>
    </row>
    <row r="751" spans="1:17" ht="19.5" thickTop="1" thickBot="1">
      <c r="A751" s="202" t="s">
        <v>64</v>
      </c>
      <c r="B751" s="30"/>
      <c r="C751" s="48">
        <f>4-SUM(C741:F741)</f>
        <v>1</v>
      </c>
      <c r="D751" s="29">
        <f>SUM(C741:F741)</f>
        <v>3</v>
      </c>
      <c r="E751" s="48">
        <f>4-SUM(G741:J741)</f>
        <v>3</v>
      </c>
      <c r="F751" s="29">
        <f>SUM(G741:J741)</f>
        <v>1</v>
      </c>
      <c r="G751" s="48">
        <f>4-SUM(K741:N741)</f>
        <v>3</v>
      </c>
      <c r="H751" s="29">
        <f>SUM(K741:N741)</f>
        <v>1</v>
      </c>
      <c r="I751" s="25"/>
      <c r="J751" s="118" t="s">
        <v>112</v>
      </c>
      <c r="K751" s="208"/>
      <c r="L751" s="153">
        <f>IF(O741&lt;1,0,L750/12)</f>
        <v>0.58333333333333337</v>
      </c>
      <c r="M751" s="151">
        <f>IF(O741&lt;1,0,M750/12)</f>
        <v>0.41666666666666669</v>
      </c>
      <c r="N751" s="22"/>
      <c r="O751" s="200"/>
      <c r="Q751" s="197" t="str">
        <f>Q$13</f>
        <v>Разбивается на</v>
      </c>
    </row>
    <row r="752" spans="1:17" ht="19.5" thickTop="1" thickBot="1">
      <c r="A752" s="202" t="s">
        <v>65</v>
      </c>
      <c r="B752" s="30"/>
      <c r="C752" s="48">
        <f t="shared" ref="C752:H752" si="81">C751/4</f>
        <v>0.25</v>
      </c>
      <c r="D752" s="29">
        <f t="shared" si="81"/>
        <v>0.75</v>
      </c>
      <c r="E752" s="25">
        <f t="shared" si="81"/>
        <v>0.75</v>
      </c>
      <c r="F752" s="30">
        <f t="shared" si="81"/>
        <v>0.25</v>
      </c>
      <c r="G752" s="48">
        <f t="shared" si="81"/>
        <v>0.75</v>
      </c>
      <c r="H752" s="29">
        <f t="shared" si="81"/>
        <v>0.25</v>
      </c>
      <c r="I752" s="25"/>
      <c r="J752" s="21"/>
      <c r="K752" s="21"/>
      <c r="L752" s="21"/>
      <c r="M752" s="22"/>
      <c r="N752" s="27"/>
      <c r="O752" s="200"/>
      <c r="Q752" s="197" t="str">
        <f>Q$14</f>
        <v>а) 6 серий по 2 броска;</v>
      </c>
    </row>
    <row r="753" spans="1:17" ht="18.75" thickTop="1">
      <c r="A753" s="202" t="s">
        <v>93</v>
      </c>
      <c r="B753" s="30">
        <f>(C753+E753+G753)/3</f>
        <v>0.41666666666666669</v>
      </c>
      <c r="C753" s="48">
        <f>C750*C752+D750*D752</f>
        <v>0.75</v>
      </c>
      <c r="D753" s="29"/>
      <c r="E753" s="25">
        <f>E750*E752+F750*F752</f>
        <v>0.25</v>
      </c>
      <c r="F753" s="30"/>
      <c r="G753" s="48">
        <f>G750*G752+H750*H752</f>
        <v>0.25</v>
      </c>
      <c r="H753" s="29"/>
      <c r="I753" s="25"/>
      <c r="J753" s="21"/>
      <c r="K753" s="21"/>
      <c r="L753" s="21"/>
      <c r="M753" s="30"/>
      <c r="N753" s="61" t="s">
        <v>77</v>
      </c>
      <c r="O753" s="203">
        <f>SUM(C741:N741)/12</f>
        <v>0.41666666666666669</v>
      </c>
      <c r="Q753" s="197" t="str">
        <f>Q$15</f>
        <v>б) 3 серии по 4 броска;</v>
      </c>
    </row>
    <row r="754" spans="1:17" ht="18.75" thickBot="1">
      <c r="A754" s="202" t="s">
        <v>94</v>
      </c>
      <c r="B754" s="30">
        <f>(C754+E754+G754)/3</f>
        <v>0.1875</v>
      </c>
      <c r="C754" s="48">
        <f>SUMPRODUCT(C750:D750,C750:D750,C752:D752)-C753*C753</f>
        <v>0.1875</v>
      </c>
      <c r="D754" s="29"/>
      <c r="E754" s="25">
        <f>SUMPRODUCT(E750:F750,E750:F750,E752:F752)-E753*E753</f>
        <v>0.1875</v>
      </c>
      <c r="F754" s="30"/>
      <c r="G754" s="48">
        <f>SUMPRODUCT(G750:H750,G750:H750,G752:H752)-G753*G753</f>
        <v>0.1875</v>
      </c>
      <c r="H754" s="29"/>
      <c r="I754" s="25"/>
      <c r="J754" s="21"/>
      <c r="K754" s="21"/>
      <c r="L754" s="21"/>
      <c r="M754" s="30"/>
      <c r="N754" s="62" t="s">
        <v>78</v>
      </c>
      <c r="O754" s="204">
        <f>(12/11)*SUMPRODUCT(C741:N741,C741:N741)/12-O746*O746</f>
        <v>0.28093434343434343</v>
      </c>
      <c r="Q754" s="197">
        <f>Q$16</f>
        <v>0</v>
      </c>
    </row>
    <row r="755" spans="1:17" ht="18.75" thickTop="1">
      <c r="A755" s="202" t="s">
        <v>83</v>
      </c>
      <c r="B755" s="53">
        <f>(4/3)*B754</f>
        <v>0.25</v>
      </c>
      <c r="C755" s="53"/>
      <c r="D755" s="53"/>
      <c r="E755" s="53"/>
      <c r="F755" s="84" t="s">
        <v>79</v>
      </c>
      <c r="G755" s="55">
        <f>O754-B754</f>
        <v>9.3434343434343425E-2</v>
      </c>
      <c r="H755" s="53"/>
      <c r="I755" s="53"/>
      <c r="J755" s="53"/>
      <c r="K755" s="53"/>
      <c r="L755" s="84" t="s">
        <v>82</v>
      </c>
      <c r="M755" s="55">
        <f>O754-B755</f>
        <v>3.0934343434343425E-2</v>
      </c>
      <c r="N755" s="83"/>
      <c r="O755" s="200"/>
      <c r="Q755" s="209" t="str">
        <f>Q$17</f>
        <v>См. Образец</v>
      </c>
    </row>
    <row r="756" spans="1:17">
      <c r="A756" s="210" t="s">
        <v>107</v>
      </c>
      <c r="B756" s="210"/>
      <c r="C756" s="210"/>
      <c r="D756" s="210"/>
      <c r="E756" s="210"/>
      <c r="F756" s="210"/>
      <c r="G756" s="210"/>
      <c r="H756" s="210"/>
      <c r="I756" s="210"/>
      <c r="J756" s="210"/>
      <c r="K756" s="210"/>
      <c r="L756" s="210"/>
      <c r="M756" s="210"/>
      <c r="N756" s="210"/>
      <c r="O756" s="210"/>
    </row>
    <row r="757" spans="1:17">
      <c r="A757" s="210" t="s">
        <v>106</v>
      </c>
      <c r="B757" s="210"/>
      <c r="C757" s="210"/>
      <c r="D757" s="210"/>
      <c r="E757" s="210"/>
      <c r="F757" s="210"/>
      <c r="G757" s="210"/>
      <c r="H757" s="210"/>
      <c r="I757" s="210"/>
      <c r="J757" s="210"/>
      <c r="K757" s="210"/>
      <c r="L757" s="210"/>
      <c r="M757" s="210"/>
      <c r="N757" s="210"/>
      <c r="O757" s="210"/>
    </row>
    <row r="758" spans="1:17">
      <c r="A758" s="210" t="s">
        <v>105</v>
      </c>
      <c r="B758" s="210"/>
      <c r="C758" s="210"/>
      <c r="D758" s="210"/>
      <c r="E758" s="210"/>
      <c r="F758" s="210"/>
      <c r="G758" s="210"/>
      <c r="H758" s="210"/>
      <c r="I758" s="210"/>
      <c r="J758" s="210"/>
      <c r="K758" s="210"/>
      <c r="L758" s="210"/>
      <c r="M758" s="210"/>
      <c r="N758" s="210"/>
      <c r="O758" s="210"/>
    </row>
    <row r="759" spans="1:17">
      <c r="A759" s="210" t="s">
        <v>108</v>
      </c>
      <c r="B759" s="210"/>
      <c r="C759" s="210"/>
      <c r="D759" s="210"/>
      <c r="E759" s="210"/>
      <c r="F759" s="210"/>
      <c r="G759" s="210"/>
      <c r="H759" s="210"/>
      <c r="I759" s="210"/>
      <c r="J759" s="210"/>
      <c r="K759" s="210"/>
      <c r="L759" s="210"/>
      <c r="M759" s="210"/>
      <c r="N759" s="210"/>
      <c r="O759" s="210"/>
    </row>
    <row r="760" spans="1:17">
      <c r="A760" s="210" t="s">
        <v>109</v>
      </c>
      <c r="B760" s="210"/>
      <c r="C760" s="210"/>
      <c r="D760" s="210"/>
      <c r="E760" s="210"/>
      <c r="F760" s="210"/>
      <c r="G760" s="210"/>
      <c r="H760" s="210"/>
      <c r="I760" s="210"/>
      <c r="J760" s="210"/>
      <c r="K760" s="210"/>
      <c r="L760" s="210"/>
      <c r="M760" s="210"/>
      <c r="N760" s="210"/>
      <c r="O760" s="210"/>
    </row>
    <row r="761" spans="1:17">
      <c r="A761" s="162" t="s">
        <v>114</v>
      </c>
    </row>
  </sheetData>
  <mergeCells count="639">
    <mergeCell ref="A760:O760"/>
    <mergeCell ref="A17:B17"/>
    <mergeCell ref="A16:B16"/>
    <mergeCell ref="E17:I17"/>
    <mergeCell ref="E16:I16"/>
    <mergeCell ref="A15:B15"/>
    <mergeCell ref="E15:I15"/>
    <mergeCell ref="A13:B13"/>
    <mergeCell ref="A14:B14"/>
    <mergeCell ref="E13:I13"/>
    <mergeCell ref="E14:I14"/>
    <mergeCell ref="J732:K732"/>
    <mergeCell ref="J733:K733"/>
    <mergeCell ref="J749:K749"/>
    <mergeCell ref="J750:K750"/>
    <mergeCell ref="J751:K751"/>
    <mergeCell ref="A756:O756"/>
    <mergeCell ref="A757:O757"/>
    <mergeCell ref="A758:O758"/>
    <mergeCell ref="A759:O759"/>
    <mergeCell ref="J624:K624"/>
    <mergeCell ref="J625:K625"/>
    <mergeCell ref="J641:K641"/>
    <mergeCell ref="J642:K642"/>
    <mergeCell ref="J643:K643"/>
    <mergeCell ref="J659:K659"/>
    <mergeCell ref="J660:K660"/>
    <mergeCell ref="J661:K661"/>
    <mergeCell ref="J677:K677"/>
    <mergeCell ref="J570:K570"/>
    <mergeCell ref="J571:K571"/>
    <mergeCell ref="J587:K587"/>
    <mergeCell ref="J588:K588"/>
    <mergeCell ref="J589:K589"/>
    <mergeCell ref="J605:K605"/>
    <mergeCell ref="J606:K606"/>
    <mergeCell ref="J607:K607"/>
    <mergeCell ref="J623:K623"/>
    <mergeCell ref="J516:K516"/>
    <mergeCell ref="J517:K517"/>
    <mergeCell ref="J533:K533"/>
    <mergeCell ref="J534:K534"/>
    <mergeCell ref="J535:K535"/>
    <mergeCell ref="J551:K551"/>
    <mergeCell ref="J552:K552"/>
    <mergeCell ref="J553:K553"/>
    <mergeCell ref="J569:K569"/>
    <mergeCell ref="J462:K462"/>
    <mergeCell ref="J463:K463"/>
    <mergeCell ref="J479:K479"/>
    <mergeCell ref="J480:K480"/>
    <mergeCell ref="J481:K481"/>
    <mergeCell ref="J497:K497"/>
    <mergeCell ref="J498:K498"/>
    <mergeCell ref="J499:K499"/>
    <mergeCell ref="J515:K515"/>
    <mergeCell ref="J192:K192"/>
    <mergeCell ref="J193:K193"/>
    <mergeCell ref="J209:K209"/>
    <mergeCell ref="J210:K210"/>
    <mergeCell ref="J211:K211"/>
    <mergeCell ref="J227:K227"/>
    <mergeCell ref="J228:K228"/>
    <mergeCell ref="J229:K229"/>
    <mergeCell ref="J245:K245"/>
    <mergeCell ref="J138:K138"/>
    <mergeCell ref="J139:K139"/>
    <mergeCell ref="J155:K155"/>
    <mergeCell ref="J156:K156"/>
    <mergeCell ref="J157:K157"/>
    <mergeCell ref="J173:K173"/>
    <mergeCell ref="J174:K174"/>
    <mergeCell ref="J175:K175"/>
    <mergeCell ref="J191:K191"/>
    <mergeCell ref="J84:K84"/>
    <mergeCell ref="J85:K85"/>
    <mergeCell ref="J101:K101"/>
    <mergeCell ref="J102:K102"/>
    <mergeCell ref="J103:K103"/>
    <mergeCell ref="J119:K119"/>
    <mergeCell ref="J120:K120"/>
    <mergeCell ref="J121:K121"/>
    <mergeCell ref="J137:K137"/>
    <mergeCell ref="J30:K30"/>
    <mergeCell ref="J31:K31"/>
    <mergeCell ref="J47:K47"/>
    <mergeCell ref="J48:K48"/>
    <mergeCell ref="J49:K49"/>
    <mergeCell ref="J65:K65"/>
    <mergeCell ref="J66:K66"/>
    <mergeCell ref="J67:K67"/>
    <mergeCell ref="J83:K83"/>
    <mergeCell ref="C731:D731"/>
    <mergeCell ref="E731:F731"/>
    <mergeCell ref="G731:H731"/>
    <mergeCell ref="K706:L706"/>
    <mergeCell ref="M706:N706"/>
    <mergeCell ref="C713:D713"/>
    <mergeCell ref="E713:F713"/>
    <mergeCell ref="G713:H713"/>
    <mergeCell ref="A722:B722"/>
    <mergeCell ref="A723:B723"/>
    <mergeCell ref="C724:D724"/>
    <mergeCell ref="E724:F724"/>
    <mergeCell ref="G724:H724"/>
    <mergeCell ref="I724:J724"/>
    <mergeCell ref="K724:L724"/>
    <mergeCell ref="M724:N724"/>
    <mergeCell ref="J713:K713"/>
    <mergeCell ref="J714:K714"/>
    <mergeCell ref="J715:K715"/>
    <mergeCell ref="J731:K731"/>
    <mergeCell ref="C695:D695"/>
    <mergeCell ref="E695:F695"/>
    <mergeCell ref="G695:H695"/>
    <mergeCell ref="A704:B704"/>
    <mergeCell ref="A705:B705"/>
    <mergeCell ref="C706:D706"/>
    <mergeCell ref="E706:F706"/>
    <mergeCell ref="G706:H706"/>
    <mergeCell ref="I706:J706"/>
    <mergeCell ref="J695:K695"/>
    <mergeCell ref="J696:K696"/>
    <mergeCell ref="J697:K697"/>
    <mergeCell ref="K670:L670"/>
    <mergeCell ref="M670:N670"/>
    <mergeCell ref="C677:D677"/>
    <mergeCell ref="E677:F677"/>
    <mergeCell ref="G677:H677"/>
    <mergeCell ref="A686:B686"/>
    <mergeCell ref="A687:B687"/>
    <mergeCell ref="C688:D688"/>
    <mergeCell ref="E688:F688"/>
    <mergeCell ref="G688:H688"/>
    <mergeCell ref="I688:J688"/>
    <mergeCell ref="K688:L688"/>
    <mergeCell ref="M688:N688"/>
    <mergeCell ref="J678:K678"/>
    <mergeCell ref="J679:K679"/>
    <mergeCell ref="C659:D659"/>
    <mergeCell ref="E659:F659"/>
    <mergeCell ref="G659:H659"/>
    <mergeCell ref="A668:B668"/>
    <mergeCell ref="A669:B669"/>
    <mergeCell ref="C670:D670"/>
    <mergeCell ref="E670:F670"/>
    <mergeCell ref="G670:H670"/>
    <mergeCell ref="I670:J670"/>
    <mergeCell ref="K634:L634"/>
    <mergeCell ref="M634:N634"/>
    <mergeCell ref="C641:D641"/>
    <mergeCell ref="E641:F641"/>
    <mergeCell ref="G641:H641"/>
    <mergeCell ref="A650:B650"/>
    <mergeCell ref="A651:B651"/>
    <mergeCell ref="C652:D652"/>
    <mergeCell ref="E652:F652"/>
    <mergeCell ref="G652:H652"/>
    <mergeCell ref="I652:J652"/>
    <mergeCell ref="K652:L652"/>
    <mergeCell ref="M652:N652"/>
    <mergeCell ref="A614:B614"/>
    <mergeCell ref="A615:B615"/>
    <mergeCell ref="C616:D616"/>
    <mergeCell ref="E616:F616"/>
    <mergeCell ref="G616:H616"/>
    <mergeCell ref="I616:J616"/>
    <mergeCell ref="K616:L616"/>
    <mergeCell ref="M616:N616"/>
    <mergeCell ref="C623:D623"/>
    <mergeCell ref="E623:F623"/>
    <mergeCell ref="G623:H623"/>
    <mergeCell ref="A596:B596"/>
    <mergeCell ref="A597:B597"/>
    <mergeCell ref="C598:D598"/>
    <mergeCell ref="E598:F598"/>
    <mergeCell ref="G598:H598"/>
    <mergeCell ref="I598:J598"/>
    <mergeCell ref="K598:L598"/>
    <mergeCell ref="M598:N598"/>
    <mergeCell ref="C605:D605"/>
    <mergeCell ref="E605:F605"/>
    <mergeCell ref="G605:H605"/>
    <mergeCell ref="A578:B578"/>
    <mergeCell ref="A579:B579"/>
    <mergeCell ref="C580:D580"/>
    <mergeCell ref="E580:F580"/>
    <mergeCell ref="G580:H580"/>
    <mergeCell ref="I580:J580"/>
    <mergeCell ref="K580:L580"/>
    <mergeCell ref="M580:N580"/>
    <mergeCell ref="C587:D587"/>
    <mergeCell ref="E587:F587"/>
    <mergeCell ref="G587:H587"/>
    <mergeCell ref="A560:B560"/>
    <mergeCell ref="A561:B561"/>
    <mergeCell ref="C562:D562"/>
    <mergeCell ref="E562:F562"/>
    <mergeCell ref="G562:H562"/>
    <mergeCell ref="I562:J562"/>
    <mergeCell ref="K562:L562"/>
    <mergeCell ref="M562:N562"/>
    <mergeCell ref="C569:D569"/>
    <mergeCell ref="E569:F569"/>
    <mergeCell ref="G569:H569"/>
    <mergeCell ref="A542:B542"/>
    <mergeCell ref="A543:B543"/>
    <mergeCell ref="C544:D544"/>
    <mergeCell ref="E544:F544"/>
    <mergeCell ref="G544:H544"/>
    <mergeCell ref="I544:J544"/>
    <mergeCell ref="K544:L544"/>
    <mergeCell ref="M544:N544"/>
    <mergeCell ref="C551:D551"/>
    <mergeCell ref="E551:F551"/>
    <mergeCell ref="G551:H551"/>
    <mergeCell ref="A524:B524"/>
    <mergeCell ref="A525:B525"/>
    <mergeCell ref="C526:D526"/>
    <mergeCell ref="E526:F526"/>
    <mergeCell ref="G526:H526"/>
    <mergeCell ref="I526:J526"/>
    <mergeCell ref="K526:L526"/>
    <mergeCell ref="M526:N526"/>
    <mergeCell ref="C533:D533"/>
    <mergeCell ref="E533:F533"/>
    <mergeCell ref="G533:H533"/>
    <mergeCell ref="A506:B506"/>
    <mergeCell ref="A507:B507"/>
    <mergeCell ref="C508:D508"/>
    <mergeCell ref="E508:F508"/>
    <mergeCell ref="G508:H508"/>
    <mergeCell ref="I508:J508"/>
    <mergeCell ref="K508:L508"/>
    <mergeCell ref="M508:N508"/>
    <mergeCell ref="C515:D515"/>
    <mergeCell ref="E515:F515"/>
    <mergeCell ref="G515:H515"/>
    <mergeCell ref="A488:B488"/>
    <mergeCell ref="A489:B489"/>
    <mergeCell ref="C490:D490"/>
    <mergeCell ref="E490:F490"/>
    <mergeCell ref="G490:H490"/>
    <mergeCell ref="I490:J490"/>
    <mergeCell ref="K490:L490"/>
    <mergeCell ref="M490:N490"/>
    <mergeCell ref="C497:D497"/>
    <mergeCell ref="E497:F497"/>
    <mergeCell ref="G497:H497"/>
    <mergeCell ref="A470:B470"/>
    <mergeCell ref="A471:B471"/>
    <mergeCell ref="C472:D472"/>
    <mergeCell ref="E472:F472"/>
    <mergeCell ref="G472:H472"/>
    <mergeCell ref="I472:J472"/>
    <mergeCell ref="K472:L472"/>
    <mergeCell ref="M472:N472"/>
    <mergeCell ref="C479:D479"/>
    <mergeCell ref="E479:F479"/>
    <mergeCell ref="G479:H479"/>
    <mergeCell ref="A452:B452"/>
    <mergeCell ref="A453:B453"/>
    <mergeCell ref="C454:D454"/>
    <mergeCell ref="E454:F454"/>
    <mergeCell ref="G454:H454"/>
    <mergeCell ref="I454:J454"/>
    <mergeCell ref="K454:L454"/>
    <mergeCell ref="M454:N454"/>
    <mergeCell ref="C461:D461"/>
    <mergeCell ref="E461:F461"/>
    <mergeCell ref="G461:H461"/>
    <mergeCell ref="J461:K461"/>
    <mergeCell ref="A434:B434"/>
    <mergeCell ref="A435:B435"/>
    <mergeCell ref="C436:D436"/>
    <mergeCell ref="E436:F436"/>
    <mergeCell ref="G436:H436"/>
    <mergeCell ref="I436:J436"/>
    <mergeCell ref="K436:L436"/>
    <mergeCell ref="M436:N436"/>
    <mergeCell ref="C443:D443"/>
    <mergeCell ref="E443:F443"/>
    <mergeCell ref="G443:H443"/>
    <mergeCell ref="J443:K443"/>
    <mergeCell ref="A416:B416"/>
    <mergeCell ref="A417:B417"/>
    <mergeCell ref="C418:D418"/>
    <mergeCell ref="E418:F418"/>
    <mergeCell ref="G418:H418"/>
    <mergeCell ref="I418:J418"/>
    <mergeCell ref="K418:L418"/>
    <mergeCell ref="M418:N418"/>
    <mergeCell ref="C425:D425"/>
    <mergeCell ref="E425:F425"/>
    <mergeCell ref="G425:H425"/>
    <mergeCell ref="J425:K425"/>
    <mergeCell ref="A398:B398"/>
    <mergeCell ref="A399:B399"/>
    <mergeCell ref="C400:D400"/>
    <mergeCell ref="E400:F400"/>
    <mergeCell ref="G400:H400"/>
    <mergeCell ref="I400:J400"/>
    <mergeCell ref="K400:L400"/>
    <mergeCell ref="M400:N400"/>
    <mergeCell ref="C407:D407"/>
    <mergeCell ref="E407:F407"/>
    <mergeCell ref="G407:H407"/>
    <mergeCell ref="J407:K407"/>
    <mergeCell ref="A380:B380"/>
    <mergeCell ref="A381:B381"/>
    <mergeCell ref="C382:D382"/>
    <mergeCell ref="E382:F382"/>
    <mergeCell ref="G382:H382"/>
    <mergeCell ref="I382:J382"/>
    <mergeCell ref="K382:L382"/>
    <mergeCell ref="M382:N382"/>
    <mergeCell ref="C389:D389"/>
    <mergeCell ref="E389:F389"/>
    <mergeCell ref="G389:H389"/>
    <mergeCell ref="J389:K389"/>
    <mergeCell ref="A362:B362"/>
    <mergeCell ref="A363:B363"/>
    <mergeCell ref="C364:D364"/>
    <mergeCell ref="E364:F364"/>
    <mergeCell ref="G364:H364"/>
    <mergeCell ref="I364:J364"/>
    <mergeCell ref="K364:L364"/>
    <mergeCell ref="M364:N364"/>
    <mergeCell ref="C371:D371"/>
    <mergeCell ref="E371:F371"/>
    <mergeCell ref="G371:H371"/>
    <mergeCell ref="J371:K371"/>
    <mergeCell ref="A344:B344"/>
    <mergeCell ref="A345:B345"/>
    <mergeCell ref="C346:D346"/>
    <mergeCell ref="E346:F346"/>
    <mergeCell ref="G346:H346"/>
    <mergeCell ref="I346:J346"/>
    <mergeCell ref="K346:L346"/>
    <mergeCell ref="M346:N346"/>
    <mergeCell ref="C353:D353"/>
    <mergeCell ref="E353:F353"/>
    <mergeCell ref="G353:H353"/>
    <mergeCell ref="J353:K353"/>
    <mergeCell ref="A326:B326"/>
    <mergeCell ref="A327:B327"/>
    <mergeCell ref="C328:D328"/>
    <mergeCell ref="E328:F328"/>
    <mergeCell ref="G328:H328"/>
    <mergeCell ref="I328:J328"/>
    <mergeCell ref="K328:L328"/>
    <mergeCell ref="M328:N328"/>
    <mergeCell ref="C335:D335"/>
    <mergeCell ref="E335:F335"/>
    <mergeCell ref="G335:H335"/>
    <mergeCell ref="J335:K335"/>
    <mergeCell ref="A308:B308"/>
    <mergeCell ref="A309:B309"/>
    <mergeCell ref="C310:D310"/>
    <mergeCell ref="E310:F310"/>
    <mergeCell ref="G310:H310"/>
    <mergeCell ref="I310:J310"/>
    <mergeCell ref="K310:L310"/>
    <mergeCell ref="M310:N310"/>
    <mergeCell ref="C317:D317"/>
    <mergeCell ref="E317:F317"/>
    <mergeCell ref="G317:H317"/>
    <mergeCell ref="J317:K317"/>
    <mergeCell ref="A290:B290"/>
    <mergeCell ref="A291:B291"/>
    <mergeCell ref="C292:D292"/>
    <mergeCell ref="E292:F292"/>
    <mergeCell ref="G292:H292"/>
    <mergeCell ref="I292:J292"/>
    <mergeCell ref="K292:L292"/>
    <mergeCell ref="M292:N292"/>
    <mergeCell ref="C299:D299"/>
    <mergeCell ref="E299:F299"/>
    <mergeCell ref="G299:H299"/>
    <mergeCell ref="J299:K299"/>
    <mergeCell ref="A272:B272"/>
    <mergeCell ref="A273:B273"/>
    <mergeCell ref="C274:D274"/>
    <mergeCell ref="E274:F274"/>
    <mergeCell ref="G274:H274"/>
    <mergeCell ref="I274:J274"/>
    <mergeCell ref="K274:L274"/>
    <mergeCell ref="M274:N274"/>
    <mergeCell ref="C281:D281"/>
    <mergeCell ref="E281:F281"/>
    <mergeCell ref="G281:H281"/>
    <mergeCell ref="J281:K281"/>
    <mergeCell ref="A254:B254"/>
    <mergeCell ref="A255:B255"/>
    <mergeCell ref="C256:D256"/>
    <mergeCell ref="E256:F256"/>
    <mergeCell ref="G256:H256"/>
    <mergeCell ref="I256:J256"/>
    <mergeCell ref="K256:L256"/>
    <mergeCell ref="M256:N256"/>
    <mergeCell ref="C263:D263"/>
    <mergeCell ref="E263:F263"/>
    <mergeCell ref="G263:H263"/>
    <mergeCell ref="J263:K263"/>
    <mergeCell ref="A236:B236"/>
    <mergeCell ref="A237:B237"/>
    <mergeCell ref="C238:D238"/>
    <mergeCell ref="E238:F238"/>
    <mergeCell ref="G238:H238"/>
    <mergeCell ref="I238:J238"/>
    <mergeCell ref="K238:L238"/>
    <mergeCell ref="M238:N238"/>
    <mergeCell ref="C245:D245"/>
    <mergeCell ref="E245:F245"/>
    <mergeCell ref="G245:H245"/>
    <mergeCell ref="A218:B218"/>
    <mergeCell ref="A219:B219"/>
    <mergeCell ref="C220:D220"/>
    <mergeCell ref="E220:F220"/>
    <mergeCell ref="G220:H220"/>
    <mergeCell ref="I220:J220"/>
    <mergeCell ref="K220:L220"/>
    <mergeCell ref="M220:N220"/>
    <mergeCell ref="C227:D227"/>
    <mergeCell ref="E227:F227"/>
    <mergeCell ref="G227:H227"/>
    <mergeCell ref="A200:B200"/>
    <mergeCell ref="A201:B201"/>
    <mergeCell ref="C202:D202"/>
    <mergeCell ref="E202:F202"/>
    <mergeCell ref="G202:H202"/>
    <mergeCell ref="I202:J202"/>
    <mergeCell ref="K202:L202"/>
    <mergeCell ref="M202:N202"/>
    <mergeCell ref="C209:D209"/>
    <mergeCell ref="E209:F209"/>
    <mergeCell ref="G209:H209"/>
    <mergeCell ref="A182:B182"/>
    <mergeCell ref="A183:B183"/>
    <mergeCell ref="C184:D184"/>
    <mergeCell ref="E184:F184"/>
    <mergeCell ref="G184:H184"/>
    <mergeCell ref="I184:J184"/>
    <mergeCell ref="K184:L184"/>
    <mergeCell ref="M184:N184"/>
    <mergeCell ref="C191:D191"/>
    <mergeCell ref="E191:F191"/>
    <mergeCell ref="G191:H191"/>
    <mergeCell ref="A164:B164"/>
    <mergeCell ref="A165:B165"/>
    <mergeCell ref="C166:D166"/>
    <mergeCell ref="E166:F166"/>
    <mergeCell ref="G166:H166"/>
    <mergeCell ref="I166:J166"/>
    <mergeCell ref="K166:L166"/>
    <mergeCell ref="M166:N166"/>
    <mergeCell ref="C173:D173"/>
    <mergeCell ref="E173:F173"/>
    <mergeCell ref="G173:H173"/>
    <mergeCell ref="A146:B146"/>
    <mergeCell ref="A147:B147"/>
    <mergeCell ref="C148:D148"/>
    <mergeCell ref="E148:F148"/>
    <mergeCell ref="G148:H148"/>
    <mergeCell ref="I148:J148"/>
    <mergeCell ref="K148:L148"/>
    <mergeCell ref="M148:N148"/>
    <mergeCell ref="C155:D155"/>
    <mergeCell ref="E155:F155"/>
    <mergeCell ref="G155:H155"/>
    <mergeCell ref="A128:B128"/>
    <mergeCell ref="A129:B129"/>
    <mergeCell ref="C130:D130"/>
    <mergeCell ref="E130:F130"/>
    <mergeCell ref="G130:H130"/>
    <mergeCell ref="I130:J130"/>
    <mergeCell ref="K130:L130"/>
    <mergeCell ref="M130:N130"/>
    <mergeCell ref="C127:O127"/>
    <mergeCell ref="A110:B110"/>
    <mergeCell ref="A111:B111"/>
    <mergeCell ref="C112:D112"/>
    <mergeCell ref="E112:F112"/>
    <mergeCell ref="G112:H112"/>
    <mergeCell ref="I112:J112"/>
    <mergeCell ref="K112:L112"/>
    <mergeCell ref="M112:N112"/>
    <mergeCell ref="C119:D119"/>
    <mergeCell ref="E119:F119"/>
    <mergeCell ref="G119:H119"/>
    <mergeCell ref="A92:B92"/>
    <mergeCell ref="A93:B93"/>
    <mergeCell ref="C94:D94"/>
    <mergeCell ref="E94:F94"/>
    <mergeCell ref="G94:H94"/>
    <mergeCell ref="I94:J94"/>
    <mergeCell ref="K94:L94"/>
    <mergeCell ref="M94:N94"/>
    <mergeCell ref="C101:D101"/>
    <mergeCell ref="E101:F101"/>
    <mergeCell ref="G101:H101"/>
    <mergeCell ref="A74:B74"/>
    <mergeCell ref="A75:B75"/>
    <mergeCell ref="C76:D76"/>
    <mergeCell ref="E76:F76"/>
    <mergeCell ref="G76:H76"/>
    <mergeCell ref="I76:J76"/>
    <mergeCell ref="K76:L76"/>
    <mergeCell ref="M76:N76"/>
    <mergeCell ref="C83:D83"/>
    <mergeCell ref="E83:F83"/>
    <mergeCell ref="G83:H83"/>
    <mergeCell ref="A21:B21"/>
    <mergeCell ref="A38:B38"/>
    <mergeCell ref="A39:B39"/>
    <mergeCell ref="A12:B12"/>
    <mergeCell ref="A56:B56"/>
    <mergeCell ref="A57:B57"/>
    <mergeCell ref="C58:D58"/>
    <mergeCell ref="E58:F58"/>
    <mergeCell ref="G58:H58"/>
    <mergeCell ref="C40:D40"/>
    <mergeCell ref="E40:F40"/>
    <mergeCell ref="C577:O577"/>
    <mergeCell ref="C595:O595"/>
    <mergeCell ref="C613:O613"/>
    <mergeCell ref="A5:B5"/>
    <mergeCell ref="A6:B6"/>
    <mergeCell ref="A7:B7"/>
    <mergeCell ref="A8:B8"/>
    <mergeCell ref="A9:B9"/>
    <mergeCell ref="A10:B10"/>
    <mergeCell ref="A11:B11"/>
    <mergeCell ref="M40:N40"/>
    <mergeCell ref="C47:D47"/>
    <mergeCell ref="E47:F47"/>
    <mergeCell ref="G47:H47"/>
    <mergeCell ref="C22:D22"/>
    <mergeCell ref="E22:F22"/>
    <mergeCell ref="G22:H22"/>
    <mergeCell ref="I22:J22"/>
    <mergeCell ref="K22:L22"/>
    <mergeCell ref="M22:N22"/>
    <mergeCell ref="C29:D29"/>
    <mergeCell ref="E29:F29"/>
    <mergeCell ref="G29:H29"/>
    <mergeCell ref="A20:B20"/>
    <mergeCell ref="C487:O487"/>
    <mergeCell ref="C505:O505"/>
    <mergeCell ref="C523:O523"/>
    <mergeCell ref="C541:O541"/>
    <mergeCell ref="C559:O559"/>
    <mergeCell ref="C307:O307"/>
    <mergeCell ref="C325:O325"/>
    <mergeCell ref="C343:O343"/>
    <mergeCell ref="C361:O361"/>
    <mergeCell ref="C379:O379"/>
    <mergeCell ref="C469:O469"/>
    <mergeCell ref="J318:K318"/>
    <mergeCell ref="J319:K319"/>
    <mergeCell ref="J336:K336"/>
    <mergeCell ref="J337:K337"/>
    <mergeCell ref="J354:K354"/>
    <mergeCell ref="J355:K355"/>
    <mergeCell ref="J372:K372"/>
    <mergeCell ref="J373:K373"/>
    <mergeCell ref="J390:K390"/>
    <mergeCell ref="J391:K391"/>
    <mergeCell ref="J408:K408"/>
    <mergeCell ref="J409:K409"/>
    <mergeCell ref="J426:K426"/>
    <mergeCell ref="C145:O145"/>
    <mergeCell ref="C163:O163"/>
    <mergeCell ref="C181:O181"/>
    <mergeCell ref="C199:O199"/>
    <mergeCell ref="C137:D137"/>
    <mergeCell ref="E137:F137"/>
    <mergeCell ref="G137:H137"/>
    <mergeCell ref="C1:H1"/>
    <mergeCell ref="C19:O19"/>
    <mergeCell ref="C37:O37"/>
    <mergeCell ref="C55:O55"/>
    <mergeCell ref="C73:O73"/>
    <mergeCell ref="C91:O91"/>
    <mergeCell ref="C109:O109"/>
    <mergeCell ref="G40:H40"/>
    <mergeCell ref="I40:J40"/>
    <mergeCell ref="K40:L40"/>
    <mergeCell ref="I58:J58"/>
    <mergeCell ref="K58:L58"/>
    <mergeCell ref="M58:N58"/>
    <mergeCell ref="C65:D65"/>
    <mergeCell ref="E65:F65"/>
    <mergeCell ref="G65:H65"/>
    <mergeCell ref="J29:K29"/>
    <mergeCell ref="C217:O217"/>
    <mergeCell ref="C235:O235"/>
    <mergeCell ref="C253:O253"/>
    <mergeCell ref="C271:O271"/>
    <mergeCell ref="C289:O289"/>
    <mergeCell ref="C397:O397"/>
    <mergeCell ref="C415:O415"/>
    <mergeCell ref="C433:O433"/>
    <mergeCell ref="C451:O451"/>
    <mergeCell ref="J246:K246"/>
    <mergeCell ref="J247:K247"/>
    <mergeCell ref="J264:K264"/>
    <mergeCell ref="J265:K265"/>
    <mergeCell ref="J282:K282"/>
    <mergeCell ref="J283:K283"/>
    <mergeCell ref="J300:K300"/>
    <mergeCell ref="J301:K301"/>
    <mergeCell ref="J427:K427"/>
    <mergeCell ref="J444:K444"/>
    <mergeCell ref="J445:K445"/>
    <mergeCell ref="C749:D749"/>
    <mergeCell ref="E749:F749"/>
    <mergeCell ref="G749:H749"/>
    <mergeCell ref="C721:O721"/>
    <mergeCell ref="C631:O631"/>
    <mergeCell ref="C649:O649"/>
    <mergeCell ref="C739:O739"/>
    <mergeCell ref="A740:B740"/>
    <mergeCell ref="A741:B741"/>
    <mergeCell ref="C742:D742"/>
    <mergeCell ref="E742:F742"/>
    <mergeCell ref="G742:H742"/>
    <mergeCell ref="I742:J742"/>
    <mergeCell ref="K742:L742"/>
    <mergeCell ref="M742:N742"/>
    <mergeCell ref="C667:O667"/>
    <mergeCell ref="C685:O685"/>
    <mergeCell ref="C703:O703"/>
    <mergeCell ref="A632:B632"/>
    <mergeCell ref="A633:B633"/>
    <mergeCell ref="C634:D634"/>
    <mergeCell ref="E634:F634"/>
    <mergeCell ref="G634:H634"/>
    <mergeCell ref="I634:J634"/>
  </mergeCells>
  <hyperlinks>
    <hyperlink ref="Q17" location="ЗаконРаспределения!A739" display="См. Образец"/>
    <hyperlink ref="Q35" location="Лист1!A729" display="Лист1!A729"/>
    <hyperlink ref="Q53" location="Лист1!A729" display="Лист1!A729"/>
    <hyperlink ref="Q71" location="Лист1!A729" display="Лист1!A729"/>
    <hyperlink ref="Q89" location="Лист1!A729" display="Лист1!A729"/>
    <hyperlink ref="Q107" location="Лист1!A729" display="Лист1!A729"/>
    <hyperlink ref="Q125" location="Лист1!A729" display="Лист1!A729"/>
    <hyperlink ref="Q143" location="Лист1!A729" display="Лист1!A729"/>
    <hyperlink ref="Q161" location="Лист1!A729" display="Лист1!A729"/>
    <hyperlink ref="Q179" location="Лист1!A729" display="Лист1!A729"/>
    <hyperlink ref="Q197" location="Лист1!A729" display="Лист1!A729"/>
    <hyperlink ref="Q215" location="Лист1!A729" display="Лист1!A729"/>
    <hyperlink ref="Q233" location="Лист1!A729" display="Лист1!A729"/>
    <hyperlink ref="Q251" location="Лист1!A729" display="Лист1!A729"/>
    <hyperlink ref="Q269" location="Лист1!A729" display="Лист1!A729"/>
    <hyperlink ref="Q287" location="Лист1!A729" display="Лист1!A729"/>
    <hyperlink ref="Q305" location="Лист1!A729" display="Лист1!A729"/>
    <hyperlink ref="Q323" location="Лист1!A729" display="Лист1!A729"/>
    <hyperlink ref="Q341" location="Лист1!A729" display="Лист1!A729"/>
    <hyperlink ref="Q359" location="Лист1!A729" display="Лист1!A729"/>
    <hyperlink ref="Q377" location="Лист1!A729" display="Лист1!A729"/>
    <hyperlink ref="Q395" location="Лист1!A729" display="Лист1!A729"/>
    <hyperlink ref="Q413" location="Лист1!A729" display="Лист1!A729"/>
    <hyperlink ref="Q431" location="Лист1!A729" display="Лист1!A729"/>
    <hyperlink ref="Q449" location="Лист1!A729" display="Лист1!A729"/>
    <hyperlink ref="Q467" location="Лист1!A729" display="Лист1!A729"/>
    <hyperlink ref="Q485" location="Лист1!A729" display="Лист1!A729"/>
    <hyperlink ref="Q503" location="Лист1!A729" display="Лист1!A729"/>
    <hyperlink ref="Q521" location="Лист1!A729" display="Лист1!A729"/>
    <hyperlink ref="Q539" location="Лист1!A729" display="Лист1!A729"/>
    <hyperlink ref="Q557" location="Лист1!A729" display="Лист1!A729"/>
    <hyperlink ref="Q575" location="Лист1!A729" display="Лист1!A729"/>
    <hyperlink ref="Q593" location="Лист1!A729" display="Лист1!A729"/>
    <hyperlink ref="Q611" location="Лист1!A729" display="Лист1!A729"/>
    <hyperlink ref="Q629" location="Лист1!A729" display="Лист1!A729"/>
    <hyperlink ref="Q647" location="Лист1!A729" display="Лист1!A729"/>
    <hyperlink ref="Q665" location="Лист1!A729" display="Лист1!A729"/>
    <hyperlink ref="Q683" location="Лист1!A729" display="Лист1!A729"/>
    <hyperlink ref="Q701" location="Лист1!A729" display="Лист1!A729"/>
    <hyperlink ref="Q719" location="Лист1!A729" display="Лист1!A729"/>
    <hyperlink ref="Q737" location="Лист1!A729" display="Лист1!A729"/>
    <hyperlink ref="Q755" location="Лист1!A729" display="Лист1!A729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РезультатЭксперимента</vt:lpstr>
      <vt:lpstr>Название и список группы</vt:lpstr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Пользователь Windows</cp:lastModifiedBy>
  <cp:revision>17</cp:revision>
  <dcterms:created xsi:type="dcterms:W3CDTF">2020-03-27T07:57:59Z</dcterms:created>
  <dcterms:modified xsi:type="dcterms:W3CDTF">2020-04-27T13:08:00Z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