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2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04"/>
  <workbookPr defaultThemeVersion="166925"/>
  <xr:revisionPtr revIDLastSave="784" documentId="11_673C60DDCEAB8DCCCB21ED931773B354414EC04D" xr6:coauthVersionLast="45" xr6:coauthVersionMax="45" xr10:uidLastSave="{0A2FB43D-0A25-4CE6-B516-FFF35FBB75F0}"/>
  <bookViews>
    <workbookView xWindow="-120" yWindow="-120" windowWidth="15600" windowHeight="11760" tabRatio="540" firstSheet="1" xr2:uid="{00000000-000D-0000-FFFF-FFFF00000000}"/>
  </bookViews>
  <sheets>
    <sheet name="Протоколы испытаний" sheetId="5" r:id="rId1"/>
    <sheet name="Закон X-Y" sheetId="1" r:id="rId2"/>
    <sheet name="Регрессия X-Y" sheetId="10" r:id="rId3"/>
    <sheet name="Закон X-Z" sheetId="2" r:id="rId4"/>
    <sheet name="Закон Y-Z" sheetId="3" r:id="rId5"/>
    <sheet name="Название и список группы" sheetId="4" r:id="rId6"/>
    <sheet name="Лист3" sheetId="9" r:id="rId7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57" i="1" l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39" i="1"/>
  <c r="L738" i="1"/>
  <c r="L737" i="1"/>
  <c r="L736" i="1"/>
  <c r="L735" i="1"/>
  <c r="L734" i="1"/>
  <c r="L733" i="1"/>
  <c r="L732" i="1"/>
  <c r="L731" i="1"/>
  <c r="L721" i="1"/>
  <c r="L720" i="1"/>
  <c r="L719" i="1"/>
  <c r="L718" i="1"/>
  <c r="L717" i="1"/>
  <c r="L716" i="1"/>
  <c r="L715" i="1"/>
  <c r="L714" i="1"/>
  <c r="L713" i="1"/>
  <c r="L703" i="1"/>
  <c r="L702" i="1"/>
  <c r="L701" i="1"/>
  <c r="L700" i="1"/>
  <c r="L699" i="1"/>
  <c r="L698" i="1"/>
  <c r="L697" i="1"/>
  <c r="L696" i="1"/>
  <c r="L695" i="1"/>
  <c r="L685" i="1"/>
  <c r="L684" i="1"/>
  <c r="L683" i="1"/>
  <c r="L682" i="1"/>
  <c r="L681" i="1"/>
  <c r="L680" i="1"/>
  <c r="L679" i="1"/>
  <c r="L678" i="1"/>
  <c r="L677" i="1"/>
  <c r="L667" i="1"/>
  <c r="L666" i="1"/>
  <c r="L665" i="1"/>
  <c r="L664" i="1"/>
  <c r="L663" i="1"/>
  <c r="L662" i="1"/>
  <c r="L661" i="1"/>
  <c r="L660" i="1"/>
  <c r="L659" i="1"/>
  <c r="L649" i="1"/>
  <c r="L648" i="1"/>
  <c r="L647" i="1"/>
  <c r="L646" i="1"/>
  <c r="L645" i="1"/>
  <c r="L644" i="1"/>
  <c r="L643" i="1"/>
  <c r="L642" i="1"/>
  <c r="L641" i="1"/>
  <c r="L631" i="1"/>
  <c r="L630" i="1"/>
  <c r="L629" i="1"/>
  <c r="L628" i="1"/>
  <c r="L627" i="1"/>
  <c r="L626" i="1"/>
  <c r="L625" i="1"/>
  <c r="L624" i="1"/>
  <c r="L623" i="1"/>
  <c r="L613" i="1"/>
  <c r="L612" i="1"/>
  <c r="L611" i="1"/>
  <c r="L610" i="1"/>
  <c r="L609" i="1"/>
  <c r="L608" i="1"/>
  <c r="L607" i="1"/>
  <c r="L606" i="1"/>
  <c r="L605" i="1"/>
  <c r="L595" i="1"/>
  <c r="L594" i="1"/>
  <c r="L593" i="1"/>
  <c r="L592" i="1"/>
  <c r="L591" i="1"/>
  <c r="L590" i="1"/>
  <c r="L589" i="1"/>
  <c r="L588" i="1"/>
  <c r="L587" i="1"/>
  <c r="L577" i="1"/>
  <c r="L576" i="1"/>
  <c r="L575" i="1"/>
  <c r="L574" i="1"/>
  <c r="L573" i="1"/>
  <c r="L572" i="1"/>
  <c r="L571" i="1"/>
  <c r="L570" i="1"/>
  <c r="L569" i="1"/>
  <c r="L559" i="1"/>
  <c r="L558" i="1"/>
  <c r="L557" i="1"/>
  <c r="L556" i="1"/>
  <c r="L555" i="1"/>
  <c r="L554" i="1"/>
  <c r="L553" i="1"/>
  <c r="L552" i="1"/>
  <c r="L551" i="1"/>
  <c r="L541" i="1"/>
  <c r="L540" i="1"/>
  <c r="L539" i="1"/>
  <c r="L538" i="1"/>
  <c r="L537" i="1"/>
  <c r="L536" i="1"/>
  <c r="L535" i="1"/>
  <c r="L534" i="1"/>
  <c r="L533" i="1"/>
  <c r="L523" i="1"/>
  <c r="L522" i="1"/>
  <c r="L521" i="1"/>
  <c r="L520" i="1"/>
  <c r="L519" i="1"/>
  <c r="L518" i="1"/>
  <c r="L517" i="1"/>
  <c r="L516" i="1"/>
  <c r="L515" i="1"/>
  <c r="L505" i="1"/>
  <c r="L504" i="1"/>
  <c r="L503" i="1"/>
  <c r="L502" i="1"/>
  <c r="L501" i="1"/>
  <c r="L500" i="1"/>
  <c r="L499" i="1"/>
  <c r="L498" i="1"/>
  <c r="L497" i="1"/>
  <c r="L487" i="1"/>
  <c r="L486" i="1"/>
  <c r="L485" i="1"/>
  <c r="L484" i="1"/>
  <c r="L483" i="1"/>
  <c r="L482" i="1"/>
  <c r="L481" i="1"/>
  <c r="L480" i="1"/>
  <c r="L479" i="1"/>
  <c r="L469" i="1"/>
  <c r="L468" i="1"/>
  <c r="L467" i="1"/>
  <c r="L466" i="1"/>
  <c r="L465" i="1"/>
  <c r="L464" i="1"/>
  <c r="L463" i="1"/>
  <c r="L462" i="1"/>
  <c r="L461" i="1"/>
  <c r="L451" i="1"/>
  <c r="L450" i="1"/>
  <c r="L449" i="1"/>
  <c r="L448" i="1"/>
  <c r="L447" i="1"/>
  <c r="L446" i="1"/>
  <c r="L445" i="1"/>
  <c r="L444" i="1"/>
  <c r="L443" i="1"/>
  <c r="L433" i="1"/>
  <c r="L432" i="1"/>
  <c r="L431" i="1"/>
  <c r="L430" i="1"/>
  <c r="L429" i="1"/>
  <c r="L428" i="1"/>
  <c r="L427" i="1"/>
  <c r="L426" i="1"/>
  <c r="L425" i="1"/>
  <c r="L415" i="1"/>
  <c r="L414" i="1"/>
  <c r="L413" i="1"/>
  <c r="L412" i="1"/>
  <c r="L411" i="1"/>
  <c r="L410" i="1"/>
  <c r="L409" i="1"/>
  <c r="L408" i="1"/>
  <c r="L407" i="1"/>
  <c r="L397" i="1"/>
  <c r="L396" i="1"/>
  <c r="L395" i="1"/>
  <c r="L394" i="1"/>
  <c r="L393" i="1"/>
  <c r="L392" i="1"/>
  <c r="L391" i="1"/>
  <c r="L390" i="1"/>
  <c r="L389" i="1"/>
  <c r="L379" i="1"/>
  <c r="L378" i="1"/>
  <c r="L377" i="1"/>
  <c r="L376" i="1"/>
  <c r="L375" i="1"/>
  <c r="L374" i="1"/>
  <c r="L373" i="1"/>
  <c r="L372" i="1"/>
  <c r="L371" i="1"/>
  <c r="L361" i="1"/>
  <c r="L360" i="1"/>
  <c r="L359" i="1"/>
  <c r="L358" i="1"/>
  <c r="L357" i="1"/>
  <c r="L356" i="1"/>
  <c r="L355" i="1"/>
  <c r="L354" i="1"/>
  <c r="L353" i="1"/>
  <c r="L343" i="1"/>
  <c r="L342" i="1"/>
  <c r="L341" i="1"/>
  <c r="L340" i="1"/>
  <c r="L339" i="1"/>
  <c r="L338" i="1"/>
  <c r="L337" i="1"/>
  <c r="L336" i="1"/>
  <c r="L335" i="1"/>
  <c r="L325" i="1"/>
  <c r="L324" i="1"/>
  <c r="L323" i="1"/>
  <c r="L322" i="1"/>
  <c r="L321" i="1"/>
  <c r="L320" i="1"/>
  <c r="L319" i="1"/>
  <c r="L318" i="1"/>
  <c r="L317" i="1"/>
  <c r="L307" i="1"/>
  <c r="L306" i="1"/>
  <c r="L305" i="1"/>
  <c r="L304" i="1"/>
  <c r="L303" i="1"/>
  <c r="L302" i="1"/>
  <c r="L301" i="1"/>
  <c r="L300" i="1"/>
  <c r="L299" i="1"/>
  <c r="L289" i="1"/>
  <c r="L288" i="1"/>
  <c r="L287" i="1"/>
  <c r="L286" i="1"/>
  <c r="L285" i="1"/>
  <c r="L284" i="1"/>
  <c r="L283" i="1"/>
  <c r="L282" i="1"/>
  <c r="L281" i="1"/>
  <c r="L271" i="1"/>
  <c r="L270" i="1"/>
  <c r="L269" i="1"/>
  <c r="L268" i="1"/>
  <c r="L267" i="1"/>
  <c r="L266" i="1"/>
  <c r="L265" i="1"/>
  <c r="L264" i="1"/>
  <c r="L263" i="1"/>
  <c r="L253" i="1"/>
  <c r="L252" i="1"/>
  <c r="L251" i="1"/>
  <c r="L250" i="1"/>
  <c r="L249" i="1"/>
  <c r="L248" i="1"/>
  <c r="L247" i="1"/>
  <c r="L246" i="1"/>
  <c r="L245" i="1"/>
  <c r="L235" i="1"/>
  <c r="L234" i="1"/>
  <c r="L233" i="1"/>
  <c r="L232" i="1"/>
  <c r="L231" i="1"/>
  <c r="L230" i="1"/>
  <c r="L229" i="1"/>
  <c r="L228" i="1"/>
  <c r="L227" i="1"/>
  <c r="L217" i="1"/>
  <c r="L216" i="1"/>
  <c r="L215" i="1"/>
  <c r="L214" i="1"/>
  <c r="L213" i="1"/>
  <c r="L212" i="1"/>
  <c r="L211" i="1"/>
  <c r="L210" i="1"/>
  <c r="L209" i="1"/>
  <c r="L199" i="1"/>
  <c r="L198" i="1"/>
  <c r="L197" i="1"/>
  <c r="L196" i="1"/>
  <c r="L195" i="1"/>
  <c r="L194" i="1"/>
  <c r="L193" i="1"/>
  <c r="L192" i="1"/>
  <c r="L191" i="1"/>
  <c r="L181" i="1"/>
  <c r="L180" i="1"/>
  <c r="L179" i="1"/>
  <c r="L178" i="1"/>
  <c r="L177" i="1"/>
  <c r="L176" i="1"/>
  <c r="L175" i="1"/>
  <c r="L174" i="1"/>
  <c r="L173" i="1"/>
  <c r="L163" i="1"/>
  <c r="L162" i="1"/>
  <c r="L161" i="1"/>
  <c r="L160" i="1"/>
  <c r="L159" i="1"/>
  <c r="L158" i="1"/>
  <c r="L157" i="1"/>
  <c r="L156" i="1"/>
  <c r="L155" i="1"/>
  <c r="L145" i="1"/>
  <c r="L144" i="1"/>
  <c r="L143" i="1"/>
  <c r="L142" i="1"/>
  <c r="L141" i="1"/>
  <c r="L140" i="1"/>
  <c r="L139" i="1"/>
  <c r="L138" i="1"/>
  <c r="L137" i="1"/>
  <c r="L127" i="1"/>
  <c r="L126" i="1"/>
  <c r="L125" i="1"/>
  <c r="L124" i="1"/>
  <c r="L123" i="1"/>
  <c r="L122" i="1"/>
  <c r="L121" i="1"/>
  <c r="L120" i="1"/>
  <c r="L119" i="1"/>
  <c r="L109" i="1"/>
  <c r="L108" i="1"/>
  <c r="L107" i="1"/>
  <c r="L106" i="1"/>
  <c r="L105" i="1"/>
  <c r="L104" i="1"/>
  <c r="L103" i="1"/>
  <c r="L102" i="1"/>
  <c r="L101" i="1"/>
  <c r="L91" i="1"/>
  <c r="L90" i="1"/>
  <c r="L89" i="1"/>
  <c r="L88" i="1"/>
  <c r="L87" i="1"/>
  <c r="L86" i="1"/>
  <c r="L85" i="1"/>
  <c r="L84" i="1"/>
  <c r="L83" i="1"/>
  <c r="L73" i="1"/>
  <c r="L72" i="1"/>
  <c r="L71" i="1"/>
  <c r="L70" i="1"/>
  <c r="L69" i="1"/>
  <c r="L68" i="1"/>
  <c r="L67" i="1"/>
  <c r="L66" i="1"/>
  <c r="L65" i="1"/>
  <c r="L55" i="1"/>
  <c r="L54" i="1"/>
  <c r="L53" i="1"/>
  <c r="L52" i="1"/>
  <c r="L51" i="1"/>
  <c r="L50" i="1"/>
  <c r="L49" i="1"/>
  <c r="L48" i="1"/>
  <c r="L47" i="1"/>
  <c r="L1083" i="5"/>
  <c r="L1082" i="5"/>
  <c r="L1081" i="5"/>
  <c r="L1080" i="5"/>
  <c r="L1079" i="5"/>
  <c r="L1078" i="5"/>
  <c r="L1077" i="5"/>
  <c r="L1076" i="5"/>
  <c r="L1075" i="5"/>
  <c r="L1074" i="5"/>
  <c r="L1073" i="5"/>
  <c r="L1072" i="5"/>
  <c r="L1071" i="5"/>
  <c r="L1070" i="5"/>
  <c r="L1069" i="5"/>
  <c r="L1068" i="5"/>
  <c r="L1067" i="5"/>
  <c r="L1066" i="5"/>
  <c r="L1065" i="5"/>
  <c r="L1064" i="5"/>
  <c r="L1063" i="5"/>
  <c r="L1062" i="5"/>
  <c r="L1061" i="5"/>
  <c r="L1060" i="5"/>
  <c r="L1059" i="5"/>
  <c r="L1057" i="5"/>
  <c r="L1056" i="5"/>
  <c r="L1055" i="5"/>
  <c r="L1054" i="5"/>
  <c r="L1053" i="5"/>
  <c r="L1052" i="5"/>
  <c r="L1051" i="5"/>
  <c r="L1050" i="5"/>
  <c r="L1049" i="5"/>
  <c r="L1048" i="5"/>
  <c r="L1047" i="5"/>
  <c r="L1046" i="5"/>
  <c r="L1045" i="5"/>
  <c r="L1044" i="5"/>
  <c r="L1043" i="5"/>
  <c r="L1042" i="5"/>
  <c r="L1041" i="5"/>
  <c r="L1040" i="5"/>
  <c r="L1039" i="5"/>
  <c r="L1038" i="5"/>
  <c r="L1037" i="5"/>
  <c r="L1036" i="5"/>
  <c r="L1035" i="5"/>
  <c r="L1034" i="5"/>
  <c r="L1033" i="5"/>
  <c r="L1031" i="5"/>
  <c r="L1030" i="5"/>
  <c r="L1029" i="5"/>
  <c r="L1028" i="5"/>
  <c r="L1027" i="5"/>
  <c r="L1026" i="5"/>
  <c r="L1025" i="5"/>
  <c r="L1024" i="5"/>
  <c r="L1023" i="5"/>
  <c r="L1022" i="5"/>
  <c r="L1021" i="5"/>
  <c r="L1020" i="5"/>
  <c r="L1019" i="5"/>
  <c r="L1018" i="5"/>
  <c r="L1017" i="5"/>
  <c r="L1016" i="5"/>
  <c r="L1015" i="5"/>
  <c r="L1014" i="5"/>
  <c r="L1013" i="5"/>
  <c r="L1012" i="5"/>
  <c r="L1011" i="5"/>
  <c r="L1010" i="5"/>
  <c r="L1009" i="5"/>
  <c r="L1008" i="5"/>
  <c r="L1007" i="5"/>
  <c r="L1005" i="5"/>
  <c r="L1004" i="5"/>
  <c r="L1003" i="5"/>
  <c r="L1002" i="5"/>
  <c r="L1001" i="5"/>
  <c r="L1000" i="5"/>
  <c r="L999" i="5"/>
  <c r="L998" i="5"/>
  <c r="L997" i="5"/>
  <c r="L996" i="5"/>
  <c r="L995" i="5"/>
  <c r="L994" i="5"/>
  <c r="L993" i="5"/>
  <c r="L992" i="5"/>
  <c r="L991" i="5"/>
  <c r="L990" i="5"/>
  <c r="L989" i="5"/>
  <c r="L988" i="5"/>
  <c r="L987" i="5"/>
  <c r="L986" i="5"/>
  <c r="L985" i="5"/>
  <c r="L984" i="5"/>
  <c r="L983" i="5"/>
  <c r="L982" i="5"/>
  <c r="L981" i="5"/>
  <c r="L979" i="5"/>
  <c r="L978" i="5"/>
  <c r="L977" i="5"/>
  <c r="L976" i="5"/>
  <c r="L975" i="5"/>
  <c r="L974" i="5"/>
  <c r="L973" i="5"/>
  <c r="L972" i="5"/>
  <c r="L971" i="5"/>
  <c r="L970" i="5"/>
  <c r="L969" i="5"/>
  <c r="L968" i="5"/>
  <c r="L967" i="5"/>
  <c r="L966" i="5"/>
  <c r="L965" i="5"/>
  <c r="L964" i="5"/>
  <c r="L963" i="5"/>
  <c r="L962" i="5"/>
  <c r="L961" i="5"/>
  <c r="L960" i="5"/>
  <c r="L959" i="5"/>
  <c r="L958" i="5"/>
  <c r="L957" i="5"/>
  <c r="L956" i="5"/>
  <c r="L955" i="5"/>
  <c r="L953" i="5"/>
  <c r="L952" i="5"/>
  <c r="L951" i="5"/>
  <c r="L950" i="5"/>
  <c r="L949" i="5"/>
  <c r="L948" i="5"/>
  <c r="L947" i="5"/>
  <c r="L946" i="5"/>
  <c r="L945" i="5"/>
  <c r="L944" i="5"/>
  <c r="L943" i="5"/>
  <c r="L942" i="5"/>
  <c r="L941" i="5"/>
  <c r="L940" i="5"/>
  <c r="L939" i="5"/>
  <c r="L938" i="5"/>
  <c r="L937" i="5"/>
  <c r="L936" i="5"/>
  <c r="L935" i="5"/>
  <c r="L934" i="5"/>
  <c r="L933" i="5"/>
  <c r="L932" i="5"/>
  <c r="L931" i="5"/>
  <c r="L930" i="5"/>
  <c r="L929" i="5"/>
  <c r="L927" i="5"/>
  <c r="L926" i="5"/>
  <c r="L925" i="5"/>
  <c r="L924" i="5"/>
  <c r="L923" i="5"/>
  <c r="L922" i="5"/>
  <c r="L921" i="5"/>
  <c r="L920" i="5"/>
  <c r="L919" i="5"/>
  <c r="L918" i="5"/>
  <c r="L917" i="5"/>
  <c r="L916" i="5"/>
  <c r="L915" i="5"/>
  <c r="L914" i="5"/>
  <c r="L913" i="5"/>
  <c r="L912" i="5"/>
  <c r="L911" i="5"/>
  <c r="L910" i="5"/>
  <c r="L909" i="5"/>
  <c r="L908" i="5"/>
  <c r="L907" i="5"/>
  <c r="L906" i="5"/>
  <c r="L905" i="5"/>
  <c r="L904" i="5"/>
  <c r="L903" i="5"/>
  <c r="L901" i="5"/>
  <c r="L900" i="5"/>
  <c r="L899" i="5"/>
  <c r="L898" i="5"/>
  <c r="L897" i="5"/>
  <c r="L896" i="5"/>
  <c r="L895" i="5"/>
  <c r="L894" i="5"/>
  <c r="L893" i="5"/>
  <c r="L892" i="5"/>
  <c r="L891" i="5"/>
  <c r="L890" i="5"/>
  <c r="L889" i="5"/>
  <c r="L888" i="5"/>
  <c r="L887" i="5"/>
  <c r="L886" i="5"/>
  <c r="L885" i="5"/>
  <c r="L884" i="5"/>
  <c r="L883" i="5"/>
  <c r="L882" i="5"/>
  <c r="L881" i="5"/>
  <c r="L880" i="5"/>
  <c r="L879" i="5"/>
  <c r="L878" i="5"/>
  <c r="L877" i="5"/>
  <c r="L875" i="5"/>
  <c r="L874" i="5"/>
  <c r="L873" i="5"/>
  <c r="L872" i="5"/>
  <c r="L871" i="5"/>
  <c r="L870" i="5"/>
  <c r="L869" i="5"/>
  <c r="L868" i="5"/>
  <c r="L867" i="5"/>
  <c r="L866" i="5"/>
  <c r="L865" i="5"/>
  <c r="L864" i="5"/>
  <c r="L863" i="5"/>
  <c r="L862" i="5"/>
  <c r="L861" i="5"/>
  <c r="L860" i="5"/>
  <c r="L859" i="5"/>
  <c r="L858" i="5"/>
  <c r="L857" i="5"/>
  <c r="L856" i="5"/>
  <c r="L855" i="5"/>
  <c r="L854" i="5"/>
  <c r="L853" i="5"/>
  <c r="L852" i="5"/>
  <c r="L851" i="5"/>
  <c r="L849" i="5"/>
  <c r="L848" i="5"/>
  <c r="L847" i="5"/>
  <c r="L846" i="5"/>
  <c r="L845" i="5"/>
  <c r="L844" i="5"/>
  <c r="L843" i="5"/>
  <c r="L842" i="5"/>
  <c r="L841" i="5"/>
  <c r="L840" i="5"/>
  <c r="L839" i="5"/>
  <c r="L838" i="5"/>
  <c r="L837" i="5"/>
  <c r="L836" i="5"/>
  <c r="L835" i="5"/>
  <c r="L834" i="5"/>
  <c r="L833" i="5"/>
  <c r="L832" i="5"/>
  <c r="L831" i="5"/>
  <c r="L830" i="5"/>
  <c r="L829" i="5"/>
  <c r="L828" i="5"/>
  <c r="L827" i="5"/>
  <c r="L826" i="5"/>
  <c r="L825" i="5"/>
  <c r="L823" i="5"/>
  <c r="L822" i="5"/>
  <c r="L821" i="5"/>
  <c r="L820" i="5"/>
  <c r="L819" i="5"/>
  <c r="L818" i="5"/>
  <c r="L817" i="5"/>
  <c r="L816" i="5"/>
  <c r="L815" i="5"/>
  <c r="L814" i="5"/>
  <c r="L813" i="5"/>
  <c r="L812" i="5"/>
  <c r="L811" i="5"/>
  <c r="L810" i="5"/>
  <c r="L809" i="5"/>
  <c r="L808" i="5"/>
  <c r="L807" i="5"/>
  <c r="L806" i="5"/>
  <c r="L805" i="5"/>
  <c r="L804" i="5"/>
  <c r="L803" i="5"/>
  <c r="L802" i="5"/>
  <c r="L801" i="5"/>
  <c r="L800" i="5"/>
  <c r="L799" i="5"/>
  <c r="L797" i="5"/>
  <c r="L796" i="5"/>
  <c r="L795" i="5"/>
  <c r="L794" i="5"/>
  <c r="L793" i="5"/>
  <c r="L792" i="5"/>
  <c r="L791" i="5"/>
  <c r="L790" i="5"/>
  <c r="L789" i="5"/>
  <c r="L788" i="5"/>
  <c r="L787" i="5"/>
  <c r="L786" i="5"/>
  <c r="L785" i="5"/>
  <c r="L784" i="5"/>
  <c r="L783" i="5"/>
  <c r="L782" i="5"/>
  <c r="L781" i="5"/>
  <c r="L780" i="5"/>
  <c r="L779" i="5"/>
  <c r="L778" i="5"/>
  <c r="L777" i="5"/>
  <c r="L776" i="5"/>
  <c r="L775" i="5"/>
  <c r="L774" i="5"/>
  <c r="L773" i="5"/>
  <c r="L771" i="5"/>
  <c r="L770" i="5"/>
  <c r="L769" i="5"/>
  <c r="L768" i="5"/>
  <c r="L767" i="5"/>
  <c r="L766" i="5"/>
  <c r="L765" i="5"/>
  <c r="L764" i="5"/>
  <c r="L763" i="5"/>
  <c r="L762" i="5"/>
  <c r="L761" i="5"/>
  <c r="L760" i="5"/>
  <c r="L759" i="5"/>
  <c r="L758" i="5"/>
  <c r="L757" i="5"/>
  <c r="L756" i="5"/>
  <c r="L755" i="5"/>
  <c r="L754" i="5"/>
  <c r="L753" i="5"/>
  <c r="L752" i="5"/>
  <c r="L751" i="5"/>
  <c r="L750" i="5"/>
  <c r="L749" i="5"/>
  <c r="L748" i="5"/>
  <c r="L747" i="5"/>
  <c r="L745" i="5"/>
  <c r="L744" i="5"/>
  <c r="L743" i="5"/>
  <c r="L742" i="5"/>
  <c r="L741" i="5"/>
  <c r="L740" i="5"/>
  <c r="L739" i="5"/>
  <c r="L738" i="5"/>
  <c r="L737" i="5"/>
  <c r="L736" i="5"/>
  <c r="L735" i="5"/>
  <c r="L734" i="5"/>
  <c r="L733" i="5"/>
  <c r="L732" i="5"/>
  <c r="L731" i="5"/>
  <c r="L730" i="5"/>
  <c r="L729" i="5"/>
  <c r="L728" i="5"/>
  <c r="L727" i="5"/>
  <c r="L726" i="5"/>
  <c r="L725" i="5"/>
  <c r="L724" i="5"/>
  <c r="L723" i="5"/>
  <c r="L722" i="5"/>
  <c r="L721" i="5"/>
  <c r="L719" i="5"/>
  <c r="L718" i="5"/>
  <c r="L717" i="5"/>
  <c r="L716" i="5"/>
  <c r="L715" i="5"/>
  <c r="L714" i="5"/>
  <c r="L713" i="5"/>
  <c r="L712" i="5"/>
  <c r="L711" i="5"/>
  <c r="L710" i="5"/>
  <c r="L709" i="5"/>
  <c r="L708" i="5"/>
  <c r="L707" i="5"/>
  <c r="L706" i="5"/>
  <c r="L705" i="5"/>
  <c r="L704" i="5"/>
  <c r="L703" i="5"/>
  <c r="L702" i="5"/>
  <c r="L701" i="5"/>
  <c r="L700" i="5"/>
  <c r="L699" i="5"/>
  <c r="L698" i="5"/>
  <c r="L697" i="5"/>
  <c r="L696" i="5"/>
  <c r="L695" i="5"/>
  <c r="L693" i="5"/>
  <c r="L692" i="5"/>
  <c r="L691" i="5"/>
  <c r="L690" i="5"/>
  <c r="L689" i="5"/>
  <c r="L688" i="5"/>
  <c r="L687" i="5"/>
  <c r="L686" i="5"/>
  <c r="L685" i="5"/>
  <c r="L684" i="5"/>
  <c r="L683" i="5"/>
  <c r="L682" i="5"/>
  <c r="L681" i="5"/>
  <c r="L680" i="5"/>
  <c r="L679" i="5"/>
  <c r="L678" i="5"/>
  <c r="L677" i="5"/>
  <c r="L676" i="5"/>
  <c r="L675" i="5"/>
  <c r="L674" i="5"/>
  <c r="L673" i="5"/>
  <c r="L672" i="5"/>
  <c r="L671" i="5"/>
  <c r="L670" i="5"/>
  <c r="L669" i="5"/>
  <c r="L667" i="5"/>
  <c r="L666" i="5"/>
  <c r="L665" i="5"/>
  <c r="L664" i="5"/>
  <c r="L663" i="5"/>
  <c r="L662" i="5"/>
  <c r="L661" i="5"/>
  <c r="L660" i="5"/>
  <c r="L659" i="5"/>
  <c r="L658" i="5"/>
  <c r="L657" i="5"/>
  <c r="L656" i="5"/>
  <c r="L655" i="5"/>
  <c r="L654" i="5"/>
  <c r="L653" i="5"/>
  <c r="L652" i="5"/>
  <c r="L651" i="5"/>
  <c r="L650" i="5"/>
  <c r="L649" i="5"/>
  <c r="L648" i="5"/>
  <c r="L647" i="5"/>
  <c r="L646" i="5"/>
  <c r="L645" i="5"/>
  <c r="L644" i="5"/>
  <c r="L643" i="5"/>
  <c r="L641" i="5"/>
  <c r="L640" i="5"/>
  <c r="L639" i="5"/>
  <c r="L638" i="5"/>
  <c r="L637" i="5"/>
  <c r="L636" i="5"/>
  <c r="L635" i="5"/>
  <c r="L634" i="5"/>
  <c r="L633" i="5"/>
  <c r="L632" i="5"/>
  <c r="L631" i="5"/>
  <c r="L630" i="5"/>
  <c r="L629" i="5"/>
  <c r="L628" i="5"/>
  <c r="L627" i="5"/>
  <c r="L626" i="5"/>
  <c r="L625" i="5"/>
  <c r="L624" i="5"/>
  <c r="L623" i="5"/>
  <c r="L622" i="5"/>
  <c r="L621" i="5"/>
  <c r="L620" i="5"/>
  <c r="L619" i="5"/>
  <c r="L618" i="5"/>
  <c r="L617" i="5"/>
  <c r="L615" i="5"/>
  <c r="L614" i="5"/>
  <c r="L613" i="5"/>
  <c r="L612" i="5"/>
  <c r="L611" i="5"/>
  <c r="L610" i="5"/>
  <c r="L609" i="5"/>
  <c r="L608" i="5"/>
  <c r="L607" i="5"/>
  <c r="L606" i="5"/>
  <c r="L605" i="5"/>
  <c r="L604" i="5"/>
  <c r="L603" i="5"/>
  <c r="L602" i="5"/>
  <c r="L601" i="5"/>
  <c r="L600" i="5"/>
  <c r="L599" i="5"/>
  <c r="L598" i="5"/>
  <c r="L597" i="5"/>
  <c r="L596" i="5"/>
  <c r="L595" i="5"/>
  <c r="L594" i="5"/>
  <c r="L593" i="5"/>
  <c r="L592" i="5"/>
  <c r="L591" i="5"/>
  <c r="L589" i="5"/>
  <c r="L588" i="5"/>
  <c r="L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63" i="5"/>
  <c r="L562" i="5"/>
  <c r="L561" i="5"/>
  <c r="L560" i="5"/>
  <c r="L559" i="5"/>
  <c r="L558" i="5"/>
  <c r="L557" i="5"/>
  <c r="L556" i="5"/>
  <c r="L555" i="5"/>
  <c r="L554" i="5"/>
  <c r="L553" i="5"/>
  <c r="L552" i="5"/>
  <c r="L551" i="5"/>
  <c r="L550" i="5"/>
  <c r="L549" i="5"/>
  <c r="L548" i="5"/>
  <c r="L547" i="5"/>
  <c r="L546" i="5"/>
  <c r="L545" i="5"/>
  <c r="L544" i="5"/>
  <c r="L543" i="5"/>
  <c r="L542" i="5"/>
  <c r="L541" i="5"/>
  <c r="L540" i="5"/>
  <c r="L539" i="5"/>
  <c r="L537" i="5"/>
  <c r="L536" i="5"/>
  <c r="L535" i="5"/>
  <c r="L534" i="5"/>
  <c r="L533" i="5"/>
  <c r="L532" i="5"/>
  <c r="L531" i="5"/>
  <c r="L530" i="5"/>
  <c r="L529" i="5"/>
  <c r="L528" i="5"/>
  <c r="L527" i="5"/>
  <c r="L526" i="5"/>
  <c r="L525" i="5"/>
  <c r="L524" i="5"/>
  <c r="L523" i="5"/>
  <c r="L522" i="5"/>
  <c r="L521" i="5"/>
  <c r="L520" i="5"/>
  <c r="L519" i="5"/>
  <c r="L518" i="5"/>
  <c r="L517" i="5"/>
  <c r="L516" i="5"/>
  <c r="L515" i="5"/>
  <c r="L514" i="5"/>
  <c r="L513" i="5"/>
  <c r="L511" i="5"/>
  <c r="L510" i="5"/>
  <c r="L509" i="5"/>
  <c r="L508" i="5"/>
  <c r="L507" i="5"/>
  <c r="L506" i="5"/>
  <c r="L505" i="5"/>
  <c r="L504" i="5"/>
  <c r="L503" i="5"/>
  <c r="L502" i="5"/>
  <c r="L501" i="5"/>
  <c r="L500" i="5"/>
  <c r="L499" i="5"/>
  <c r="L498" i="5"/>
  <c r="L497" i="5"/>
  <c r="L496" i="5"/>
  <c r="L495" i="5"/>
  <c r="L494" i="5"/>
  <c r="L493" i="5"/>
  <c r="L492" i="5"/>
  <c r="L491" i="5"/>
  <c r="L490" i="5"/>
  <c r="L489" i="5"/>
  <c r="L488" i="5"/>
  <c r="L487" i="5"/>
  <c r="L485" i="5"/>
  <c r="L484" i="5"/>
  <c r="L483" i="5"/>
  <c r="L482" i="5"/>
  <c r="L481" i="5"/>
  <c r="L480" i="5"/>
  <c r="L479" i="5"/>
  <c r="L478" i="5"/>
  <c r="L477" i="5"/>
  <c r="L476" i="5"/>
  <c r="L475" i="5"/>
  <c r="L474" i="5"/>
  <c r="L473" i="5"/>
  <c r="L472" i="5"/>
  <c r="L471" i="5"/>
  <c r="L470" i="5"/>
  <c r="L469" i="5"/>
  <c r="L468" i="5"/>
  <c r="L467" i="5"/>
  <c r="L466" i="5"/>
  <c r="L465" i="5"/>
  <c r="L464" i="5"/>
  <c r="L463" i="5"/>
  <c r="L462" i="5"/>
  <c r="L461" i="5"/>
  <c r="L459" i="5"/>
  <c r="L458" i="5"/>
  <c r="L457" i="5"/>
  <c r="L456" i="5"/>
  <c r="L455" i="5"/>
  <c r="L454" i="5"/>
  <c r="L453" i="5"/>
  <c r="L452" i="5"/>
  <c r="L451" i="5"/>
  <c r="L450" i="5"/>
  <c r="L449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G673" i="10"/>
  <c r="F673" i="10"/>
  <c r="E673" i="10"/>
  <c r="D673" i="10"/>
  <c r="C673" i="10"/>
  <c r="B673" i="10"/>
  <c r="G671" i="10"/>
  <c r="F671" i="10"/>
  <c r="E671" i="10"/>
  <c r="D671" i="10"/>
  <c r="C671" i="10"/>
  <c r="B671" i="10"/>
  <c r="G655" i="10"/>
  <c r="F655" i="10"/>
  <c r="E655" i="10"/>
  <c r="D655" i="10"/>
  <c r="C655" i="10"/>
  <c r="B655" i="10"/>
  <c r="G653" i="10"/>
  <c r="F653" i="10"/>
  <c r="E653" i="10"/>
  <c r="D653" i="10"/>
  <c r="C653" i="10"/>
  <c r="B653" i="10"/>
  <c r="G637" i="10"/>
  <c r="F637" i="10"/>
  <c r="E637" i="10"/>
  <c r="D637" i="10"/>
  <c r="C637" i="10"/>
  <c r="B637" i="10"/>
  <c r="G635" i="10"/>
  <c r="F635" i="10"/>
  <c r="E635" i="10"/>
  <c r="D635" i="10"/>
  <c r="C635" i="10"/>
  <c r="B635" i="10"/>
  <c r="G619" i="10"/>
  <c r="F619" i="10"/>
  <c r="E619" i="10"/>
  <c r="D619" i="10"/>
  <c r="C619" i="10"/>
  <c r="B619" i="10"/>
  <c r="G617" i="10"/>
  <c r="F617" i="10"/>
  <c r="E617" i="10"/>
  <c r="D617" i="10"/>
  <c r="C617" i="10"/>
  <c r="B617" i="10"/>
  <c r="G601" i="10"/>
  <c r="F601" i="10"/>
  <c r="E601" i="10"/>
  <c r="D601" i="10"/>
  <c r="C601" i="10"/>
  <c r="B601" i="10"/>
  <c r="G599" i="10"/>
  <c r="F599" i="10"/>
  <c r="E599" i="10"/>
  <c r="D599" i="10"/>
  <c r="C599" i="10"/>
  <c r="B599" i="10"/>
  <c r="G583" i="10"/>
  <c r="F583" i="10"/>
  <c r="E583" i="10"/>
  <c r="D583" i="10"/>
  <c r="C583" i="10"/>
  <c r="B583" i="10"/>
  <c r="G581" i="10"/>
  <c r="F581" i="10"/>
  <c r="E581" i="10"/>
  <c r="D581" i="10"/>
  <c r="C581" i="10"/>
  <c r="B581" i="10"/>
  <c r="G565" i="10"/>
  <c r="F565" i="10"/>
  <c r="E565" i="10"/>
  <c r="D565" i="10"/>
  <c r="C565" i="10"/>
  <c r="B565" i="10"/>
  <c r="G563" i="10"/>
  <c r="F563" i="10"/>
  <c r="E563" i="10"/>
  <c r="D563" i="10"/>
  <c r="C563" i="10"/>
  <c r="B563" i="10"/>
  <c r="G547" i="10"/>
  <c r="F547" i="10"/>
  <c r="E547" i="10"/>
  <c r="D547" i="10"/>
  <c r="C547" i="10"/>
  <c r="B547" i="10"/>
  <c r="G545" i="10"/>
  <c r="F545" i="10"/>
  <c r="E545" i="10"/>
  <c r="D545" i="10"/>
  <c r="C545" i="10"/>
  <c r="B545" i="10"/>
  <c r="G529" i="10"/>
  <c r="F529" i="10"/>
  <c r="E529" i="10"/>
  <c r="D529" i="10"/>
  <c r="C529" i="10"/>
  <c r="B529" i="10"/>
  <c r="G527" i="10"/>
  <c r="F527" i="10"/>
  <c r="E527" i="10"/>
  <c r="D527" i="10"/>
  <c r="C527" i="10"/>
  <c r="B527" i="10"/>
  <c r="G511" i="10"/>
  <c r="F511" i="10"/>
  <c r="E511" i="10"/>
  <c r="D511" i="10"/>
  <c r="C511" i="10"/>
  <c r="B511" i="10"/>
  <c r="G509" i="10"/>
  <c r="F509" i="10"/>
  <c r="E509" i="10"/>
  <c r="D509" i="10"/>
  <c r="C509" i="10"/>
  <c r="B509" i="10"/>
  <c r="G493" i="10"/>
  <c r="F493" i="10"/>
  <c r="E493" i="10"/>
  <c r="D493" i="10"/>
  <c r="C493" i="10"/>
  <c r="B493" i="10"/>
  <c r="G491" i="10"/>
  <c r="F491" i="10"/>
  <c r="E491" i="10"/>
  <c r="D491" i="10"/>
  <c r="C491" i="10"/>
  <c r="B491" i="10"/>
  <c r="G475" i="10"/>
  <c r="F475" i="10"/>
  <c r="E475" i="10"/>
  <c r="D475" i="10"/>
  <c r="C475" i="10"/>
  <c r="B475" i="10"/>
  <c r="G473" i="10"/>
  <c r="F473" i="10"/>
  <c r="E473" i="10"/>
  <c r="D473" i="10"/>
  <c r="C473" i="10"/>
  <c r="B473" i="10"/>
  <c r="G457" i="10"/>
  <c r="F457" i="10"/>
  <c r="E457" i="10"/>
  <c r="D457" i="10"/>
  <c r="C457" i="10"/>
  <c r="B457" i="10"/>
  <c r="G455" i="10"/>
  <c r="F455" i="10"/>
  <c r="E455" i="10"/>
  <c r="D455" i="10"/>
  <c r="C455" i="10"/>
  <c r="B455" i="10"/>
  <c r="G439" i="10"/>
  <c r="F439" i="10"/>
  <c r="E439" i="10"/>
  <c r="D439" i="10"/>
  <c r="C439" i="10"/>
  <c r="B439" i="10"/>
  <c r="G437" i="10"/>
  <c r="F437" i="10"/>
  <c r="E437" i="10"/>
  <c r="D437" i="10"/>
  <c r="C437" i="10"/>
  <c r="B437" i="10"/>
  <c r="G421" i="10"/>
  <c r="F421" i="10"/>
  <c r="E421" i="10"/>
  <c r="D421" i="10"/>
  <c r="C421" i="10"/>
  <c r="B421" i="10"/>
  <c r="G419" i="10"/>
  <c r="F419" i="10"/>
  <c r="E419" i="10"/>
  <c r="D419" i="10"/>
  <c r="C419" i="10"/>
  <c r="B419" i="10"/>
  <c r="G403" i="10"/>
  <c r="F403" i="10"/>
  <c r="E403" i="10"/>
  <c r="D403" i="10"/>
  <c r="C403" i="10"/>
  <c r="B403" i="10"/>
  <c r="G401" i="10"/>
  <c r="F401" i="10"/>
  <c r="E401" i="10"/>
  <c r="D401" i="10"/>
  <c r="C401" i="10"/>
  <c r="B401" i="10"/>
  <c r="G385" i="10"/>
  <c r="F385" i="10"/>
  <c r="E385" i="10"/>
  <c r="D385" i="10"/>
  <c r="C385" i="10"/>
  <c r="B385" i="10"/>
  <c r="G383" i="10"/>
  <c r="F383" i="10"/>
  <c r="E383" i="10"/>
  <c r="D383" i="10"/>
  <c r="C383" i="10"/>
  <c r="B383" i="10"/>
  <c r="G367" i="10"/>
  <c r="F367" i="10"/>
  <c r="E367" i="10"/>
  <c r="D367" i="10"/>
  <c r="C367" i="10"/>
  <c r="B367" i="10"/>
  <c r="G365" i="10"/>
  <c r="F365" i="10"/>
  <c r="E365" i="10"/>
  <c r="D365" i="10"/>
  <c r="C365" i="10"/>
  <c r="B365" i="10"/>
  <c r="G349" i="10"/>
  <c r="F349" i="10"/>
  <c r="E349" i="10"/>
  <c r="D349" i="10"/>
  <c r="C349" i="10"/>
  <c r="B349" i="10"/>
  <c r="G347" i="10"/>
  <c r="F347" i="10"/>
  <c r="E347" i="10"/>
  <c r="D347" i="10"/>
  <c r="C347" i="10"/>
  <c r="B347" i="10"/>
  <c r="G331" i="10"/>
  <c r="F331" i="10"/>
  <c r="E331" i="10"/>
  <c r="D331" i="10"/>
  <c r="C331" i="10"/>
  <c r="B331" i="10"/>
  <c r="G329" i="10"/>
  <c r="F329" i="10"/>
  <c r="E329" i="10"/>
  <c r="D329" i="10"/>
  <c r="C329" i="10"/>
  <c r="B329" i="10"/>
  <c r="G313" i="10"/>
  <c r="F313" i="10"/>
  <c r="E313" i="10"/>
  <c r="D313" i="10"/>
  <c r="C313" i="10"/>
  <c r="B313" i="10"/>
  <c r="G311" i="10"/>
  <c r="F311" i="10"/>
  <c r="E311" i="10"/>
  <c r="D311" i="10"/>
  <c r="C311" i="10"/>
  <c r="B311" i="10"/>
  <c r="G295" i="10"/>
  <c r="F295" i="10"/>
  <c r="E295" i="10"/>
  <c r="D295" i="10"/>
  <c r="C295" i="10"/>
  <c r="B295" i="10"/>
  <c r="G293" i="10"/>
  <c r="F293" i="10"/>
  <c r="E293" i="10"/>
  <c r="D293" i="10"/>
  <c r="C293" i="10"/>
  <c r="B293" i="10"/>
  <c r="G277" i="10"/>
  <c r="F277" i="10"/>
  <c r="E277" i="10"/>
  <c r="D277" i="10"/>
  <c r="C277" i="10"/>
  <c r="B277" i="10"/>
  <c r="G275" i="10"/>
  <c r="F275" i="10"/>
  <c r="E275" i="10"/>
  <c r="D275" i="10"/>
  <c r="C275" i="10"/>
  <c r="B275" i="10"/>
  <c r="G259" i="10"/>
  <c r="F259" i="10"/>
  <c r="E259" i="10"/>
  <c r="D259" i="10"/>
  <c r="C259" i="10"/>
  <c r="B259" i="10"/>
  <c r="G257" i="10"/>
  <c r="F257" i="10"/>
  <c r="E257" i="10"/>
  <c r="D257" i="10"/>
  <c r="C257" i="10"/>
  <c r="B257" i="10"/>
  <c r="G241" i="10"/>
  <c r="F241" i="10"/>
  <c r="E241" i="10"/>
  <c r="D241" i="10"/>
  <c r="C241" i="10"/>
  <c r="B241" i="10"/>
  <c r="G239" i="10"/>
  <c r="F239" i="10"/>
  <c r="E239" i="10"/>
  <c r="D239" i="10"/>
  <c r="C239" i="10"/>
  <c r="B239" i="10"/>
  <c r="G223" i="10"/>
  <c r="F223" i="10"/>
  <c r="E223" i="10"/>
  <c r="D223" i="10"/>
  <c r="C223" i="10"/>
  <c r="B223" i="10"/>
  <c r="G221" i="10"/>
  <c r="F221" i="10"/>
  <c r="E221" i="10"/>
  <c r="D221" i="10"/>
  <c r="C221" i="10"/>
  <c r="B221" i="10"/>
  <c r="G205" i="10"/>
  <c r="F205" i="10"/>
  <c r="E205" i="10"/>
  <c r="D205" i="10"/>
  <c r="C205" i="10"/>
  <c r="B205" i="10"/>
  <c r="G203" i="10"/>
  <c r="F203" i="10"/>
  <c r="E203" i="10"/>
  <c r="D203" i="10"/>
  <c r="C203" i="10"/>
  <c r="B203" i="10"/>
  <c r="G187" i="10"/>
  <c r="F187" i="10"/>
  <c r="E187" i="10"/>
  <c r="D187" i="10"/>
  <c r="C187" i="10"/>
  <c r="B187" i="10"/>
  <c r="G185" i="10"/>
  <c r="F185" i="10"/>
  <c r="E185" i="10"/>
  <c r="D185" i="10"/>
  <c r="C185" i="10"/>
  <c r="B185" i="10"/>
  <c r="G169" i="10"/>
  <c r="F169" i="10"/>
  <c r="E169" i="10"/>
  <c r="D169" i="10"/>
  <c r="C169" i="10"/>
  <c r="B169" i="10"/>
  <c r="G167" i="10"/>
  <c r="F167" i="10"/>
  <c r="E167" i="10"/>
  <c r="D167" i="10"/>
  <c r="C167" i="10"/>
  <c r="B167" i="10"/>
  <c r="G151" i="10"/>
  <c r="F151" i="10"/>
  <c r="E151" i="10"/>
  <c r="D151" i="10"/>
  <c r="C151" i="10"/>
  <c r="B151" i="10"/>
  <c r="G149" i="10"/>
  <c r="F149" i="10"/>
  <c r="E149" i="10"/>
  <c r="D149" i="10"/>
  <c r="C149" i="10"/>
  <c r="B149" i="10"/>
  <c r="G133" i="10"/>
  <c r="F133" i="10"/>
  <c r="E133" i="10"/>
  <c r="D133" i="10"/>
  <c r="C133" i="10"/>
  <c r="B133" i="10"/>
  <c r="G131" i="10"/>
  <c r="F131" i="10"/>
  <c r="E131" i="10"/>
  <c r="D131" i="10"/>
  <c r="C131" i="10"/>
  <c r="B131" i="10"/>
  <c r="G115" i="10"/>
  <c r="F115" i="10"/>
  <c r="E115" i="10"/>
  <c r="D115" i="10"/>
  <c r="C115" i="10"/>
  <c r="B115" i="10"/>
  <c r="G113" i="10"/>
  <c r="F113" i="10"/>
  <c r="E113" i="10"/>
  <c r="D113" i="10"/>
  <c r="C113" i="10"/>
  <c r="B113" i="10"/>
  <c r="G97" i="10"/>
  <c r="F97" i="10"/>
  <c r="E97" i="10"/>
  <c r="D97" i="10"/>
  <c r="C97" i="10"/>
  <c r="B97" i="10"/>
  <c r="G95" i="10"/>
  <c r="F95" i="10"/>
  <c r="E95" i="10"/>
  <c r="D95" i="10"/>
  <c r="C95" i="10"/>
  <c r="B95" i="10"/>
  <c r="G79" i="10"/>
  <c r="F79" i="10"/>
  <c r="E79" i="10"/>
  <c r="D79" i="10"/>
  <c r="C79" i="10"/>
  <c r="B79" i="10"/>
  <c r="G77" i="10"/>
  <c r="F77" i="10"/>
  <c r="E77" i="10"/>
  <c r="D77" i="10"/>
  <c r="C77" i="10"/>
  <c r="B77" i="10"/>
  <c r="G61" i="10"/>
  <c r="F61" i="10"/>
  <c r="E61" i="10"/>
  <c r="D61" i="10"/>
  <c r="C61" i="10"/>
  <c r="B61" i="10"/>
  <c r="G59" i="10"/>
  <c r="F59" i="10"/>
  <c r="E59" i="10"/>
  <c r="D59" i="10"/>
  <c r="C59" i="10"/>
  <c r="B59" i="10"/>
  <c r="G43" i="10"/>
  <c r="F43" i="10"/>
  <c r="E43" i="10"/>
  <c r="D43" i="10"/>
  <c r="C43" i="10"/>
  <c r="B43" i="10"/>
  <c r="G41" i="10"/>
  <c r="F41" i="10"/>
  <c r="E41" i="10"/>
  <c r="D41" i="10"/>
  <c r="C41" i="10"/>
  <c r="B41" i="10"/>
  <c r="G25" i="10"/>
  <c r="F25" i="10"/>
  <c r="E25" i="10"/>
  <c r="D25" i="10"/>
  <c r="C25" i="10"/>
  <c r="B25" i="10"/>
  <c r="G23" i="10"/>
  <c r="F23" i="10"/>
  <c r="E23" i="10"/>
  <c r="D23" i="10"/>
  <c r="C23" i="10"/>
  <c r="B23" i="10"/>
  <c r="G691" i="10"/>
  <c r="F691" i="10"/>
  <c r="E691" i="10"/>
  <c r="D691" i="10"/>
  <c r="C691" i="10"/>
  <c r="B691" i="10"/>
  <c r="G689" i="10"/>
  <c r="F689" i="10"/>
  <c r="E689" i="10"/>
  <c r="D689" i="10"/>
  <c r="C689" i="10"/>
  <c r="B689" i="10"/>
  <c r="G709" i="10"/>
  <c r="F709" i="10"/>
  <c r="E709" i="10"/>
  <c r="D709" i="10"/>
  <c r="C709" i="10"/>
  <c r="B709" i="10"/>
  <c r="G707" i="10"/>
  <c r="F707" i="10"/>
  <c r="E707" i="10"/>
  <c r="D707" i="10"/>
  <c r="C707" i="10"/>
  <c r="B707" i="10"/>
  <c r="F749" i="10"/>
  <c r="E749" i="10"/>
  <c r="D749" i="10"/>
  <c r="C749" i="10"/>
  <c r="F747" i="10"/>
  <c r="E747" i="10"/>
  <c r="D747" i="10"/>
  <c r="C747" i="10"/>
  <c r="A747" i="10"/>
  <c r="G746" i="10"/>
  <c r="F746" i="10"/>
  <c r="E746" i="10"/>
  <c r="D746" i="10"/>
  <c r="C746" i="10"/>
  <c r="B746" i="10"/>
  <c r="A746" i="10"/>
  <c r="M745" i="10"/>
  <c r="K745" i="10"/>
  <c r="A745" i="10"/>
  <c r="M744" i="10"/>
  <c r="M747" i="10" s="1"/>
  <c r="K744" i="10"/>
  <c r="K747" i="10" s="1"/>
  <c r="G744" i="10"/>
  <c r="F744" i="10"/>
  <c r="E744" i="10"/>
  <c r="D744" i="10"/>
  <c r="C744" i="10"/>
  <c r="B744" i="10"/>
  <c r="A744" i="10"/>
  <c r="M743" i="10"/>
  <c r="M746" i="10" s="1"/>
  <c r="K743" i="10"/>
  <c r="K746" i="10" s="1"/>
  <c r="A743" i="10"/>
  <c r="J742" i="10"/>
  <c r="G742" i="10"/>
  <c r="F742" i="10"/>
  <c r="E742" i="10"/>
  <c r="D742" i="10"/>
  <c r="C742" i="10"/>
  <c r="B742" i="10"/>
  <c r="A742" i="10"/>
  <c r="J741" i="10"/>
  <c r="G741" i="10"/>
  <c r="F741" i="10"/>
  <c r="E741" i="10"/>
  <c r="D741" i="10"/>
  <c r="C741" i="10"/>
  <c r="B741" i="10"/>
  <c r="A741" i="10"/>
  <c r="A740" i="10"/>
  <c r="F731" i="10"/>
  <c r="E731" i="10"/>
  <c r="D731" i="10"/>
  <c r="C731" i="10"/>
  <c r="F729" i="10"/>
  <c r="E729" i="10"/>
  <c r="D729" i="10"/>
  <c r="C729" i="10"/>
  <c r="A729" i="10"/>
  <c r="G728" i="10"/>
  <c r="F728" i="10"/>
  <c r="E728" i="10"/>
  <c r="D728" i="10"/>
  <c r="C728" i="10"/>
  <c r="B728" i="10"/>
  <c r="A728" i="10"/>
  <c r="M727" i="10"/>
  <c r="A727" i="10"/>
  <c r="M726" i="10"/>
  <c r="M729" i="10" s="1"/>
  <c r="A726" i="10"/>
  <c r="M725" i="10"/>
  <c r="M728" i="10" s="1"/>
  <c r="A725" i="10"/>
  <c r="J724" i="10"/>
  <c r="A724" i="10"/>
  <c r="J723" i="10"/>
  <c r="G723" i="10"/>
  <c r="F723" i="10"/>
  <c r="E723" i="10"/>
  <c r="D723" i="10"/>
  <c r="C723" i="10"/>
  <c r="B723" i="10"/>
  <c r="A723" i="10"/>
  <c r="B722" i="10"/>
  <c r="A722" i="10"/>
  <c r="F713" i="10"/>
  <c r="E713" i="10"/>
  <c r="D713" i="10"/>
  <c r="C713" i="10"/>
  <c r="F711" i="10"/>
  <c r="E711" i="10"/>
  <c r="D711" i="10"/>
  <c r="C711" i="10"/>
  <c r="A711" i="10"/>
  <c r="G710" i="10"/>
  <c r="F710" i="10"/>
  <c r="E710" i="10"/>
  <c r="D710" i="10"/>
  <c r="C710" i="10"/>
  <c r="B710" i="10"/>
  <c r="A710" i="10"/>
  <c r="M709" i="10"/>
  <c r="A709" i="10"/>
  <c r="M708" i="10"/>
  <c r="M711" i="10" s="1"/>
  <c r="A708" i="10"/>
  <c r="M707" i="10"/>
  <c r="M710" i="10" s="1"/>
  <c r="A707" i="10"/>
  <c r="J706" i="10"/>
  <c r="A706" i="10"/>
  <c r="J705" i="10"/>
  <c r="G705" i="10"/>
  <c r="F705" i="10"/>
  <c r="E705" i="10"/>
  <c r="D705" i="10"/>
  <c r="C705" i="10"/>
  <c r="B705" i="10"/>
  <c r="A705" i="10"/>
  <c r="B704" i="10"/>
  <c r="A704" i="10"/>
  <c r="F695" i="10"/>
  <c r="E695" i="10"/>
  <c r="D695" i="10"/>
  <c r="C695" i="10"/>
  <c r="F693" i="10"/>
  <c r="E693" i="10"/>
  <c r="D693" i="10"/>
  <c r="C693" i="10"/>
  <c r="A693" i="10"/>
  <c r="G692" i="10"/>
  <c r="F692" i="10"/>
  <c r="E692" i="10"/>
  <c r="D692" i="10"/>
  <c r="C692" i="10"/>
  <c r="B692" i="10"/>
  <c r="A692" i="10"/>
  <c r="M691" i="10"/>
  <c r="A691" i="10"/>
  <c r="M690" i="10"/>
  <c r="M693" i="10" s="1"/>
  <c r="A690" i="10"/>
  <c r="M689" i="10"/>
  <c r="M692" i="10" s="1"/>
  <c r="A689" i="10"/>
  <c r="J688" i="10"/>
  <c r="A688" i="10"/>
  <c r="J687" i="10"/>
  <c r="G687" i="10"/>
  <c r="F687" i="10"/>
  <c r="E687" i="10"/>
  <c r="D687" i="10"/>
  <c r="C687" i="10"/>
  <c r="B687" i="10"/>
  <c r="A687" i="10"/>
  <c r="B686" i="10"/>
  <c r="A686" i="10"/>
  <c r="F677" i="10"/>
  <c r="E677" i="10"/>
  <c r="D677" i="10"/>
  <c r="C677" i="10"/>
  <c r="F675" i="10"/>
  <c r="E675" i="10"/>
  <c r="D675" i="10"/>
  <c r="C675" i="10"/>
  <c r="A675" i="10"/>
  <c r="G674" i="10"/>
  <c r="F674" i="10"/>
  <c r="E674" i="10"/>
  <c r="D674" i="10"/>
  <c r="C674" i="10"/>
  <c r="B674" i="10"/>
  <c r="A674" i="10"/>
  <c r="M673" i="10"/>
  <c r="A673" i="10"/>
  <c r="M672" i="10"/>
  <c r="M675" i="10" s="1"/>
  <c r="A672" i="10"/>
  <c r="M671" i="10"/>
  <c r="M674" i="10" s="1"/>
  <c r="A671" i="10"/>
  <c r="J670" i="10"/>
  <c r="A670" i="10"/>
  <c r="J669" i="10"/>
  <c r="G669" i="10"/>
  <c r="F669" i="10"/>
  <c r="E669" i="10"/>
  <c r="D669" i="10"/>
  <c r="C669" i="10"/>
  <c r="B669" i="10"/>
  <c r="A669" i="10"/>
  <c r="B668" i="10"/>
  <c r="A668" i="10"/>
  <c r="F659" i="10"/>
  <c r="E659" i="10"/>
  <c r="D659" i="10"/>
  <c r="C659" i="10"/>
  <c r="F657" i="10"/>
  <c r="E657" i="10"/>
  <c r="D657" i="10"/>
  <c r="C657" i="10"/>
  <c r="A657" i="10"/>
  <c r="G656" i="10"/>
  <c r="F656" i="10"/>
  <c r="E656" i="10"/>
  <c r="D656" i="10"/>
  <c r="C656" i="10"/>
  <c r="B656" i="10"/>
  <c r="A656" i="10"/>
  <c r="M655" i="10"/>
  <c r="A655" i="10"/>
  <c r="M654" i="10"/>
  <c r="M657" i="10" s="1"/>
  <c r="A654" i="10"/>
  <c r="M653" i="10"/>
  <c r="M656" i="10" s="1"/>
  <c r="A653" i="10"/>
  <c r="J652" i="10"/>
  <c r="A652" i="10"/>
  <c r="J651" i="10"/>
  <c r="G651" i="10"/>
  <c r="F651" i="10"/>
  <c r="E651" i="10"/>
  <c r="D651" i="10"/>
  <c r="C651" i="10"/>
  <c r="B651" i="10"/>
  <c r="A651" i="10"/>
  <c r="B650" i="10"/>
  <c r="A650" i="10"/>
  <c r="F641" i="10"/>
  <c r="E641" i="10"/>
  <c r="D641" i="10"/>
  <c r="C641" i="10"/>
  <c r="F639" i="10"/>
  <c r="E639" i="10"/>
  <c r="D639" i="10"/>
  <c r="C639" i="10"/>
  <c r="A639" i="10"/>
  <c r="G638" i="10"/>
  <c r="F638" i="10"/>
  <c r="E638" i="10"/>
  <c r="D638" i="10"/>
  <c r="C638" i="10"/>
  <c r="B638" i="10"/>
  <c r="A638" i="10"/>
  <c r="M637" i="10"/>
  <c r="A637" i="10"/>
  <c r="M636" i="10"/>
  <c r="M639" i="10" s="1"/>
  <c r="A636" i="10"/>
  <c r="M635" i="10"/>
  <c r="M638" i="10" s="1"/>
  <c r="A635" i="10"/>
  <c r="J634" i="10"/>
  <c r="A634" i="10"/>
  <c r="J633" i="10"/>
  <c r="G633" i="10"/>
  <c r="F633" i="10"/>
  <c r="E633" i="10"/>
  <c r="D633" i="10"/>
  <c r="C633" i="10"/>
  <c r="B633" i="10"/>
  <c r="A633" i="10"/>
  <c r="B632" i="10"/>
  <c r="A632" i="10"/>
  <c r="F623" i="10"/>
  <c r="E623" i="10"/>
  <c r="D623" i="10"/>
  <c r="C623" i="10"/>
  <c r="F621" i="10"/>
  <c r="E621" i="10"/>
  <c r="D621" i="10"/>
  <c r="C621" i="10"/>
  <c r="A621" i="10"/>
  <c r="G620" i="10"/>
  <c r="F620" i="10"/>
  <c r="E620" i="10"/>
  <c r="D620" i="10"/>
  <c r="C620" i="10"/>
  <c r="B620" i="10"/>
  <c r="A620" i="10"/>
  <c r="M619" i="10"/>
  <c r="A619" i="10"/>
  <c r="M618" i="10"/>
  <c r="M621" i="10" s="1"/>
  <c r="A618" i="10"/>
  <c r="M617" i="10"/>
  <c r="M620" i="10" s="1"/>
  <c r="A617" i="10"/>
  <c r="J616" i="10"/>
  <c r="A616" i="10"/>
  <c r="J615" i="10"/>
  <c r="G615" i="10"/>
  <c r="F615" i="10"/>
  <c r="E615" i="10"/>
  <c r="D615" i="10"/>
  <c r="C615" i="10"/>
  <c r="B615" i="10"/>
  <c r="A615" i="10"/>
  <c r="B614" i="10"/>
  <c r="A614" i="10"/>
  <c r="F605" i="10"/>
  <c r="E605" i="10"/>
  <c r="D605" i="10"/>
  <c r="C605" i="10"/>
  <c r="F603" i="10"/>
  <c r="E603" i="10"/>
  <c r="D603" i="10"/>
  <c r="C603" i="10"/>
  <c r="A603" i="10"/>
  <c r="G602" i="10"/>
  <c r="F602" i="10"/>
  <c r="E602" i="10"/>
  <c r="D602" i="10"/>
  <c r="C602" i="10"/>
  <c r="B602" i="10"/>
  <c r="A602" i="10"/>
  <c r="M601" i="10"/>
  <c r="A601" i="10"/>
  <c r="M600" i="10"/>
  <c r="M603" i="10" s="1"/>
  <c r="A600" i="10"/>
  <c r="M599" i="10"/>
  <c r="M602" i="10" s="1"/>
  <c r="A599" i="10"/>
  <c r="J598" i="10"/>
  <c r="A598" i="10"/>
  <c r="J597" i="10"/>
  <c r="G597" i="10"/>
  <c r="F597" i="10"/>
  <c r="E597" i="10"/>
  <c r="D597" i="10"/>
  <c r="C597" i="10"/>
  <c r="B597" i="10"/>
  <c r="A597" i="10"/>
  <c r="B596" i="10"/>
  <c r="A596" i="10"/>
  <c r="F587" i="10"/>
  <c r="E587" i="10"/>
  <c r="D587" i="10"/>
  <c r="C587" i="10"/>
  <c r="F585" i="10"/>
  <c r="E585" i="10"/>
  <c r="D585" i="10"/>
  <c r="C585" i="10"/>
  <c r="A585" i="10"/>
  <c r="G584" i="10"/>
  <c r="F584" i="10"/>
  <c r="E584" i="10"/>
  <c r="D584" i="10"/>
  <c r="C584" i="10"/>
  <c r="B584" i="10"/>
  <c r="A584" i="10"/>
  <c r="M583" i="10"/>
  <c r="A583" i="10"/>
  <c r="M582" i="10"/>
  <c r="M585" i="10" s="1"/>
  <c r="A582" i="10"/>
  <c r="M581" i="10"/>
  <c r="M584" i="10" s="1"/>
  <c r="A581" i="10"/>
  <c r="J580" i="10"/>
  <c r="A580" i="10"/>
  <c r="J579" i="10"/>
  <c r="G579" i="10"/>
  <c r="F579" i="10"/>
  <c r="E579" i="10"/>
  <c r="D579" i="10"/>
  <c r="C579" i="10"/>
  <c r="B579" i="10"/>
  <c r="A579" i="10"/>
  <c r="B578" i="10"/>
  <c r="A578" i="10"/>
  <c r="F569" i="10"/>
  <c r="E569" i="10"/>
  <c r="D569" i="10"/>
  <c r="C569" i="10"/>
  <c r="F567" i="10"/>
  <c r="E567" i="10"/>
  <c r="D567" i="10"/>
  <c r="C567" i="10"/>
  <c r="A567" i="10"/>
  <c r="G566" i="10"/>
  <c r="F566" i="10"/>
  <c r="E566" i="10"/>
  <c r="D566" i="10"/>
  <c r="C566" i="10"/>
  <c r="B566" i="10"/>
  <c r="A566" i="10"/>
  <c r="M565" i="10"/>
  <c r="A565" i="10"/>
  <c r="M564" i="10"/>
  <c r="M567" i="10" s="1"/>
  <c r="A564" i="10"/>
  <c r="M563" i="10"/>
  <c r="M566" i="10" s="1"/>
  <c r="A563" i="10"/>
  <c r="J562" i="10"/>
  <c r="A562" i="10"/>
  <c r="J561" i="10"/>
  <c r="G561" i="10"/>
  <c r="F561" i="10"/>
  <c r="E561" i="10"/>
  <c r="D561" i="10"/>
  <c r="C561" i="10"/>
  <c r="B561" i="10"/>
  <c r="A561" i="10"/>
  <c r="B560" i="10"/>
  <c r="A560" i="10"/>
  <c r="F551" i="10"/>
  <c r="E551" i="10"/>
  <c r="D551" i="10"/>
  <c r="C551" i="10"/>
  <c r="F549" i="10"/>
  <c r="E549" i="10"/>
  <c r="D549" i="10"/>
  <c r="C549" i="10"/>
  <c r="A549" i="10"/>
  <c r="G548" i="10"/>
  <c r="F548" i="10"/>
  <c r="E548" i="10"/>
  <c r="D548" i="10"/>
  <c r="C548" i="10"/>
  <c r="B548" i="10"/>
  <c r="A548" i="10"/>
  <c r="M547" i="10"/>
  <c r="A547" i="10"/>
  <c r="M546" i="10"/>
  <c r="M549" i="10" s="1"/>
  <c r="A546" i="10"/>
  <c r="M545" i="10"/>
  <c r="M548" i="10" s="1"/>
  <c r="A545" i="10"/>
  <c r="J544" i="10"/>
  <c r="A544" i="10"/>
  <c r="J543" i="10"/>
  <c r="G543" i="10"/>
  <c r="F543" i="10"/>
  <c r="E543" i="10"/>
  <c r="D543" i="10"/>
  <c r="C543" i="10"/>
  <c r="B543" i="10"/>
  <c r="A543" i="10"/>
  <c r="B542" i="10"/>
  <c r="A542" i="10"/>
  <c r="F533" i="10"/>
  <c r="E533" i="10"/>
  <c r="D533" i="10"/>
  <c r="C533" i="10"/>
  <c r="F531" i="10"/>
  <c r="E531" i="10"/>
  <c r="D531" i="10"/>
  <c r="C531" i="10"/>
  <c r="A531" i="10"/>
  <c r="G530" i="10"/>
  <c r="F530" i="10"/>
  <c r="E530" i="10"/>
  <c r="D530" i="10"/>
  <c r="C530" i="10"/>
  <c r="B530" i="10"/>
  <c r="A530" i="10"/>
  <c r="M529" i="10"/>
  <c r="A529" i="10"/>
  <c r="M528" i="10"/>
  <c r="M531" i="10" s="1"/>
  <c r="A528" i="10"/>
  <c r="M527" i="10"/>
  <c r="M530" i="10" s="1"/>
  <c r="A527" i="10"/>
  <c r="J526" i="10"/>
  <c r="A526" i="10"/>
  <c r="J525" i="10"/>
  <c r="G525" i="10"/>
  <c r="F525" i="10"/>
  <c r="E525" i="10"/>
  <c r="D525" i="10"/>
  <c r="C525" i="10"/>
  <c r="B525" i="10"/>
  <c r="A525" i="10"/>
  <c r="B524" i="10"/>
  <c r="A524" i="10"/>
  <c r="F515" i="10"/>
  <c r="E515" i="10"/>
  <c r="D515" i="10"/>
  <c r="C515" i="10"/>
  <c r="F513" i="10"/>
  <c r="E513" i="10"/>
  <c r="D513" i="10"/>
  <c r="C513" i="10"/>
  <c r="A513" i="10"/>
  <c r="G512" i="10"/>
  <c r="F512" i="10"/>
  <c r="E512" i="10"/>
  <c r="D512" i="10"/>
  <c r="C512" i="10"/>
  <c r="B512" i="10"/>
  <c r="A512" i="10"/>
  <c r="M511" i="10"/>
  <c r="A511" i="10"/>
  <c r="M510" i="10"/>
  <c r="M513" i="10" s="1"/>
  <c r="A510" i="10"/>
  <c r="M509" i="10"/>
  <c r="M512" i="10" s="1"/>
  <c r="A509" i="10"/>
  <c r="J508" i="10"/>
  <c r="A508" i="10"/>
  <c r="J507" i="10"/>
  <c r="G507" i="10"/>
  <c r="F507" i="10"/>
  <c r="E507" i="10"/>
  <c r="D507" i="10"/>
  <c r="C507" i="10"/>
  <c r="B507" i="10"/>
  <c r="A507" i="10"/>
  <c r="B506" i="10"/>
  <c r="A506" i="10"/>
  <c r="F497" i="10"/>
  <c r="E497" i="10"/>
  <c r="D497" i="10"/>
  <c r="C497" i="10"/>
  <c r="F495" i="10"/>
  <c r="E495" i="10"/>
  <c r="D495" i="10"/>
  <c r="C495" i="10"/>
  <c r="A495" i="10"/>
  <c r="G494" i="10"/>
  <c r="F494" i="10"/>
  <c r="E494" i="10"/>
  <c r="D494" i="10"/>
  <c r="C494" i="10"/>
  <c r="B494" i="10"/>
  <c r="A494" i="10"/>
  <c r="M493" i="10"/>
  <c r="A493" i="10"/>
  <c r="M492" i="10"/>
  <c r="M495" i="10" s="1"/>
  <c r="A492" i="10"/>
  <c r="M491" i="10"/>
  <c r="M494" i="10" s="1"/>
  <c r="A491" i="10"/>
  <c r="J490" i="10"/>
  <c r="A490" i="10"/>
  <c r="J489" i="10"/>
  <c r="G489" i="10"/>
  <c r="F489" i="10"/>
  <c r="E489" i="10"/>
  <c r="D489" i="10"/>
  <c r="C489" i="10"/>
  <c r="B489" i="10"/>
  <c r="A489" i="10"/>
  <c r="B488" i="10"/>
  <c r="A488" i="10"/>
  <c r="F479" i="10"/>
  <c r="E479" i="10"/>
  <c r="D479" i="10"/>
  <c r="C479" i="10"/>
  <c r="F477" i="10"/>
  <c r="E477" i="10"/>
  <c r="D477" i="10"/>
  <c r="C477" i="10"/>
  <c r="A477" i="10"/>
  <c r="G476" i="10"/>
  <c r="F476" i="10"/>
  <c r="E476" i="10"/>
  <c r="D476" i="10"/>
  <c r="C476" i="10"/>
  <c r="B476" i="10"/>
  <c r="A476" i="10"/>
  <c r="M475" i="10"/>
  <c r="A475" i="10"/>
  <c r="M474" i="10"/>
  <c r="M477" i="10" s="1"/>
  <c r="A474" i="10"/>
  <c r="M473" i="10"/>
  <c r="M476" i="10" s="1"/>
  <c r="A473" i="10"/>
  <c r="J472" i="10"/>
  <c r="A472" i="10"/>
  <c r="J471" i="10"/>
  <c r="G471" i="10"/>
  <c r="F471" i="10"/>
  <c r="E471" i="10"/>
  <c r="D471" i="10"/>
  <c r="C471" i="10"/>
  <c r="B471" i="10"/>
  <c r="A471" i="10"/>
  <c r="B470" i="10"/>
  <c r="A470" i="10"/>
  <c r="F461" i="10"/>
  <c r="E461" i="10"/>
  <c r="D461" i="10"/>
  <c r="C461" i="10"/>
  <c r="F459" i="10"/>
  <c r="E459" i="10"/>
  <c r="D459" i="10"/>
  <c r="C459" i="10"/>
  <c r="A459" i="10"/>
  <c r="G458" i="10"/>
  <c r="F458" i="10"/>
  <c r="E458" i="10"/>
  <c r="D458" i="10"/>
  <c r="C458" i="10"/>
  <c r="B458" i="10"/>
  <c r="A458" i="10"/>
  <c r="M457" i="10"/>
  <c r="A457" i="10"/>
  <c r="M456" i="10"/>
  <c r="M459" i="10" s="1"/>
  <c r="A456" i="10"/>
  <c r="M455" i="10"/>
  <c r="M458" i="10" s="1"/>
  <c r="A455" i="10"/>
  <c r="J454" i="10"/>
  <c r="A454" i="10"/>
  <c r="J453" i="10"/>
  <c r="G453" i="10"/>
  <c r="F453" i="10"/>
  <c r="E453" i="10"/>
  <c r="D453" i="10"/>
  <c r="C453" i="10"/>
  <c r="B453" i="10"/>
  <c r="A453" i="10"/>
  <c r="B452" i="10"/>
  <c r="A452" i="10"/>
  <c r="F443" i="10"/>
  <c r="E443" i="10"/>
  <c r="D443" i="10"/>
  <c r="C443" i="10"/>
  <c r="F441" i="10"/>
  <c r="E441" i="10"/>
  <c r="D441" i="10"/>
  <c r="C441" i="10"/>
  <c r="A441" i="10"/>
  <c r="G440" i="10"/>
  <c r="F440" i="10"/>
  <c r="E440" i="10"/>
  <c r="D440" i="10"/>
  <c r="C440" i="10"/>
  <c r="B440" i="10"/>
  <c r="A440" i="10"/>
  <c r="M439" i="10"/>
  <c r="A439" i="10"/>
  <c r="M438" i="10"/>
  <c r="M441" i="10" s="1"/>
  <c r="A438" i="10"/>
  <c r="M437" i="10"/>
  <c r="M440" i="10" s="1"/>
  <c r="A437" i="10"/>
  <c r="J436" i="10"/>
  <c r="A436" i="10"/>
  <c r="J435" i="10"/>
  <c r="G435" i="10"/>
  <c r="F435" i="10"/>
  <c r="E435" i="10"/>
  <c r="D435" i="10"/>
  <c r="C435" i="10"/>
  <c r="B435" i="10"/>
  <c r="A435" i="10"/>
  <c r="B434" i="10"/>
  <c r="A434" i="10"/>
  <c r="F425" i="10"/>
  <c r="E425" i="10"/>
  <c r="D425" i="10"/>
  <c r="C425" i="10"/>
  <c r="F423" i="10"/>
  <c r="E423" i="10"/>
  <c r="D423" i="10"/>
  <c r="C423" i="10"/>
  <c r="A423" i="10"/>
  <c r="G422" i="10"/>
  <c r="F422" i="10"/>
  <c r="E422" i="10"/>
  <c r="D422" i="10"/>
  <c r="C422" i="10"/>
  <c r="B422" i="10"/>
  <c r="A422" i="10"/>
  <c r="M421" i="10"/>
  <c r="A421" i="10"/>
  <c r="M420" i="10"/>
  <c r="M423" i="10" s="1"/>
  <c r="A420" i="10"/>
  <c r="M419" i="10"/>
  <c r="M422" i="10" s="1"/>
  <c r="A419" i="10"/>
  <c r="J418" i="10"/>
  <c r="A418" i="10"/>
  <c r="J417" i="10"/>
  <c r="G417" i="10"/>
  <c r="F417" i="10"/>
  <c r="E417" i="10"/>
  <c r="D417" i="10"/>
  <c r="C417" i="10"/>
  <c r="B417" i="10"/>
  <c r="A417" i="10"/>
  <c r="B416" i="10"/>
  <c r="A416" i="10"/>
  <c r="F407" i="10"/>
  <c r="E407" i="10"/>
  <c r="D407" i="10"/>
  <c r="C407" i="10"/>
  <c r="F405" i="10"/>
  <c r="E405" i="10"/>
  <c r="D405" i="10"/>
  <c r="C405" i="10"/>
  <c r="A405" i="10"/>
  <c r="G404" i="10"/>
  <c r="F404" i="10"/>
  <c r="E404" i="10"/>
  <c r="D404" i="10"/>
  <c r="C404" i="10"/>
  <c r="B404" i="10"/>
  <c r="A404" i="10"/>
  <c r="M403" i="10"/>
  <c r="A403" i="10"/>
  <c r="M402" i="10"/>
  <c r="M405" i="10" s="1"/>
  <c r="A402" i="10"/>
  <c r="M401" i="10"/>
  <c r="M404" i="10" s="1"/>
  <c r="A401" i="10"/>
  <c r="J400" i="10"/>
  <c r="A400" i="10"/>
  <c r="J399" i="10"/>
  <c r="G399" i="10"/>
  <c r="F399" i="10"/>
  <c r="E399" i="10"/>
  <c r="D399" i="10"/>
  <c r="C399" i="10"/>
  <c r="B399" i="10"/>
  <c r="A399" i="10"/>
  <c r="B398" i="10"/>
  <c r="A398" i="10"/>
  <c r="F389" i="10"/>
  <c r="E389" i="10"/>
  <c r="D389" i="10"/>
  <c r="C389" i="10"/>
  <c r="F387" i="10"/>
  <c r="E387" i="10"/>
  <c r="D387" i="10"/>
  <c r="C387" i="10"/>
  <c r="A387" i="10"/>
  <c r="G386" i="10"/>
  <c r="F386" i="10"/>
  <c r="E386" i="10"/>
  <c r="D386" i="10"/>
  <c r="C386" i="10"/>
  <c r="B386" i="10"/>
  <c r="A386" i="10"/>
  <c r="M385" i="10"/>
  <c r="A385" i="10"/>
  <c r="M384" i="10"/>
  <c r="M387" i="10" s="1"/>
  <c r="A384" i="10"/>
  <c r="M383" i="10"/>
  <c r="M386" i="10" s="1"/>
  <c r="A383" i="10"/>
  <c r="J382" i="10"/>
  <c r="A382" i="10"/>
  <c r="J381" i="10"/>
  <c r="G381" i="10"/>
  <c r="F381" i="10"/>
  <c r="E381" i="10"/>
  <c r="D381" i="10"/>
  <c r="C381" i="10"/>
  <c r="B381" i="10"/>
  <c r="A381" i="10"/>
  <c r="B380" i="10"/>
  <c r="A380" i="10"/>
  <c r="F371" i="10"/>
  <c r="E371" i="10"/>
  <c r="D371" i="10"/>
  <c r="C371" i="10"/>
  <c r="F369" i="10"/>
  <c r="E369" i="10"/>
  <c r="D369" i="10"/>
  <c r="C369" i="10"/>
  <c r="A369" i="10"/>
  <c r="G368" i="10"/>
  <c r="F368" i="10"/>
  <c r="E368" i="10"/>
  <c r="D368" i="10"/>
  <c r="C368" i="10"/>
  <c r="B368" i="10"/>
  <c r="A368" i="10"/>
  <c r="M367" i="10"/>
  <c r="A367" i="10"/>
  <c r="M366" i="10"/>
  <c r="M369" i="10" s="1"/>
  <c r="A366" i="10"/>
  <c r="M365" i="10"/>
  <c r="M368" i="10" s="1"/>
  <c r="A365" i="10"/>
  <c r="J364" i="10"/>
  <c r="A364" i="10"/>
  <c r="J363" i="10"/>
  <c r="G363" i="10"/>
  <c r="F363" i="10"/>
  <c r="E363" i="10"/>
  <c r="D363" i="10"/>
  <c r="C363" i="10"/>
  <c r="B363" i="10"/>
  <c r="A363" i="10"/>
  <c r="B362" i="10"/>
  <c r="A362" i="10"/>
  <c r="F353" i="10"/>
  <c r="E353" i="10"/>
  <c r="D353" i="10"/>
  <c r="C353" i="10"/>
  <c r="F351" i="10"/>
  <c r="E351" i="10"/>
  <c r="D351" i="10"/>
  <c r="C351" i="10"/>
  <c r="A351" i="10"/>
  <c r="G350" i="10"/>
  <c r="F350" i="10"/>
  <c r="E350" i="10"/>
  <c r="D350" i="10"/>
  <c r="C350" i="10"/>
  <c r="B350" i="10"/>
  <c r="A350" i="10"/>
  <c r="M349" i="10"/>
  <c r="A349" i="10"/>
  <c r="M348" i="10"/>
  <c r="M351" i="10" s="1"/>
  <c r="A348" i="10"/>
  <c r="M347" i="10"/>
  <c r="M350" i="10" s="1"/>
  <c r="A347" i="10"/>
  <c r="J346" i="10"/>
  <c r="A346" i="10"/>
  <c r="J345" i="10"/>
  <c r="G345" i="10"/>
  <c r="F345" i="10"/>
  <c r="E345" i="10"/>
  <c r="D345" i="10"/>
  <c r="C345" i="10"/>
  <c r="B345" i="10"/>
  <c r="A345" i="10"/>
  <c r="B344" i="10"/>
  <c r="A344" i="10"/>
  <c r="F335" i="10"/>
  <c r="E335" i="10"/>
  <c r="D335" i="10"/>
  <c r="C335" i="10"/>
  <c r="F333" i="10"/>
  <c r="E333" i="10"/>
  <c r="D333" i="10"/>
  <c r="C333" i="10"/>
  <c r="A333" i="10"/>
  <c r="G332" i="10"/>
  <c r="F332" i="10"/>
  <c r="E332" i="10"/>
  <c r="D332" i="10"/>
  <c r="C332" i="10"/>
  <c r="B332" i="10"/>
  <c r="A332" i="10"/>
  <c r="M331" i="10"/>
  <c r="A331" i="10"/>
  <c r="M330" i="10"/>
  <c r="M333" i="10" s="1"/>
  <c r="A330" i="10"/>
  <c r="M329" i="10"/>
  <c r="M332" i="10" s="1"/>
  <c r="A329" i="10"/>
  <c r="J328" i="10"/>
  <c r="A328" i="10"/>
  <c r="J327" i="10"/>
  <c r="G327" i="10"/>
  <c r="F327" i="10"/>
  <c r="E327" i="10"/>
  <c r="D327" i="10"/>
  <c r="C327" i="10"/>
  <c r="B327" i="10"/>
  <c r="A327" i="10"/>
  <c r="B326" i="10"/>
  <c r="A326" i="10"/>
  <c r="F317" i="10"/>
  <c r="E317" i="10"/>
  <c r="D317" i="10"/>
  <c r="C317" i="10"/>
  <c r="F315" i="10"/>
  <c r="E315" i="10"/>
  <c r="D315" i="10"/>
  <c r="C315" i="10"/>
  <c r="A315" i="10"/>
  <c r="G314" i="10"/>
  <c r="F314" i="10"/>
  <c r="E314" i="10"/>
  <c r="D314" i="10"/>
  <c r="C314" i="10"/>
  <c r="B314" i="10"/>
  <c r="A314" i="10"/>
  <c r="M313" i="10"/>
  <c r="A313" i="10"/>
  <c r="M312" i="10"/>
  <c r="M315" i="10" s="1"/>
  <c r="A312" i="10"/>
  <c r="M311" i="10"/>
  <c r="M314" i="10" s="1"/>
  <c r="A311" i="10"/>
  <c r="J310" i="10"/>
  <c r="A310" i="10"/>
  <c r="J309" i="10"/>
  <c r="G309" i="10"/>
  <c r="F309" i="10"/>
  <c r="E309" i="10"/>
  <c r="D309" i="10"/>
  <c r="C309" i="10"/>
  <c r="B309" i="10"/>
  <c r="A309" i="10"/>
  <c r="B308" i="10"/>
  <c r="A308" i="10"/>
  <c r="F299" i="10"/>
  <c r="E299" i="10"/>
  <c r="D299" i="10"/>
  <c r="C299" i="10"/>
  <c r="F297" i="10"/>
  <c r="E297" i="10"/>
  <c r="D297" i="10"/>
  <c r="C297" i="10"/>
  <c r="A297" i="10"/>
  <c r="G296" i="10"/>
  <c r="F296" i="10"/>
  <c r="E296" i="10"/>
  <c r="D296" i="10"/>
  <c r="C296" i="10"/>
  <c r="B296" i="10"/>
  <c r="A296" i="10"/>
  <c r="M295" i="10"/>
  <c r="A295" i="10"/>
  <c r="M294" i="10"/>
  <c r="M297" i="10" s="1"/>
  <c r="A294" i="10"/>
  <c r="M293" i="10"/>
  <c r="M296" i="10" s="1"/>
  <c r="A293" i="10"/>
  <c r="J292" i="10"/>
  <c r="A292" i="10"/>
  <c r="J291" i="10"/>
  <c r="G291" i="10"/>
  <c r="F291" i="10"/>
  <c r="E291" i="10"/>
  <c r="D291" i="10"/>
  <c r="C291" i="10"/>
  <c r="B291" i="10"/>
  <c r="A291" i="10"/>
  <c r="B290" i="10"/>
  <c r="A290" i="10"/>
  <c r="F281" i="10"/>
  <c r="E281" i="10"/>
  <c r="D281" i="10"/>
  <c r="C281" i="10"/>
  <c r="F279" i="10"/>
  <c r="E279" i="10"/>
  <c r="D279" i="10"/>
  <c r="C279" i="10"/>
  <c r="A279" i="10"/>
  <c r="G278" i="10"/>
  <c r="F278" i="10"/>
  <c r="E278" i="10"/>
  <c r="D278" i="10"/>
  <c r="C278" i="10"/>
  <c r="B278" i="10"/>
  <c r="A278" i="10"/>
  <c r="M277" i="10"/>
  <c r="A277" i="10"/>
  <c r="M276" i="10"/>
  <c r="M279" i="10" s="1"/>
  <c r="A276" i="10"/>
  <c r="M275" i="10"/>
  <c r="M278" i="10" s="1"/>
  <c r="A275" i="10"/>
  <c r="J274" i="10"/>
  <c r="A274" i="10"/>
  <c r="J273" i="10"/>
  <c r="G273" i="10"/>
  <c r="F273" i="10"/>
  <c r="E273" i="10"/>
  <c r="D273" i="10"/>
  <c r="C273" i="10"/>
  <c r="B273" i="10"/>
  <c r="A273" i="10"/>
  <c r="B272" i="10"/>
  <c r="A272" i="10"/>
  <c r="F263" i="10"/>
  <c r="E263" i="10"/>
  <c r="D263" i="10"/>
  <c r="C263" i="10"/>
  <c r="F261" i="10"/>
  <c r="E261" i="10"/>
  <c r="D261" i="10"/>
  <c r="C261" i="10"/>
  <c r="A261" i="10"/>
  <c r="G260" i="10"/>
  <c r="F260" i="10"/>
  <c r="E260" i="10"/>
  <c r="D260" i="10"/>
  <c r="C260" i="10"/>
  <c r="B260" i="10"/>
  <c r="A260" i="10"/>
  <c r="M259" i="10"/>
  <c r="A259" i="10"/>
  <c r="M258" i="10"/>
  <c r="M261" i="10" s="1"/>
  <c r="A258" i="10"/>
  <c r="M257" i="10"/>
  <c r="M260" i="10" s="1"/>
  <c r="A257" i="10"/>
  <c r="J256" i="10"/>
  <c r="A256" i="10"/>
  <c r="J255" i="10"/>
  <c r="G255" i="10"/>
  <c r="F255" i="10"/>
  <c r="E255" i="10"/>
  <c r="D255" i="10"/>
  <c r="C255" i="10"/>
  <c r="B255" i="10"/>
  <c r="A255" i="10"/>
  <c r="B254" i="10"/>
  <c r="A254" i="10"/>
  <c r="F245" i="10"/>
  <c r="E245" i="10"/>
  <c r="D245" i="10"/>
  <c r="C245" i="10"/>
  <c r="F243" i="10"/>
  <c r="E243" i="10"/>
  <c r="D243" i="10"/>
  <c r="C243" i="10"/>
  <c r="A243" i="10"/>
  <c r="G242" i="10"/>
  <c r="F242" i="10"/>
  <c r="E242" i="10"/>
  <c r="D242" i="10"/>
  <c r="C242" i="10"/>
  <c r="B242" i="10"/>
  <c r="A242" i="10"/>
  <c r="M241" i="10"/>
  <c r="A241" i="10"/>
  <c r="M240" i="10"/>
  <c r="M243" i="10" s="1"/>
  <c r="A240" i="10"/>
  <c r="M239" i="10"/>
  <c r="M242" i="10" s="1"/>
  <c r="A239" i="10"/>
  <c r="J238" i="10"/>
  <c r="A238" i="10"/>
  <c r="J237" i="10"/>
  <c r="G237" i="10"/>
  <c r="F237" i="10"/>
  <c r="E237" i="10"/>
  <c r="D237" i="10"/>
  <c r="C237" i="10"/>
  <c r="B237" i="10"/>
  <c r="A237" i="10"/>
  <c r="B236" i="10"/>
  <c r="A236" i="10"/>
  <c r="F227" i="10"/>
  <c r="E227" i="10"/>
  <c r="D227" i="10"/>
  <c r="C227" i="10"/>
  <c r="F225" i="10"/>
  <c r="E225" i="10"/>
  <c r="D225" i="10"/>
  <c r="C225" i="10"/>
  <c r="A225" i="10"/>
  <c r="G224" i="10"/>
  <c r="F224" i="10"/>
  <c r="E224" i="10"/>
  <c r="D224" i="10"/>
  <c r="C224" i="10"/>
  <c r="B224" i="10"/>
  <c r="A224" i="10"/>
  <c r="M223" i="10"/>
  <c r="A223" i="10"/>
  <c r="M222" i="10"/>
  <c r="M225" i="10" s="1"/>
  <c r="A222" i="10"/>
  <c r="M221" i="10"/>
  <c r="M224" i="10" s="1"/>
  <c r="A221" i="10"/>
  <c r="J220" i="10"/>
  <c r="A220" i="10"/>
  <c r="J219" i="10"/>
  <c r="G219" i="10"/>
  <c r="F219" i="10"/>
  <c r="E219" i="10"/>
  <c r="D219" i="10"/>
  <c r="C219" i="10"/>
  <c r="B219" i="10"/>
  <c r="A219" i="10"/>
  <c r="B218" i="10"/>
  <c r="A218" i="10"/>
  <c r="F209" i="10"/>
  <c r="E209" i="10"/>
  <c r="D209" i="10"/>
  <c r="C209" i="10"/>
  <c r="F207" i="10"/>
  <c r="E207" i="10"/>
  <c r="D207" i="10"/>
  <c r="C207" i="10"/>
  <c r="A207" i="10"/>
  <c r="G206" i="10"/>
  <c r="F206" i="10"/>
  <c r="E206" i="10"/>
  <c r="D206" i="10"/>
  <c r="C206" i="10"/>
  <c r="B206" i="10"/>
  <c r="A206" i="10"/>
  <c r="M205" i="10"/>
  <c r="A205" i="10"/>
  <c r="M204" i="10"/>
  <c r="M207" i="10" s="1"/>
  <c r="A204" i="10"/>
  <c r="M203" i="10"/>
  <c r="M206" i="10" s="1"/>
  <c r="A203" i="10"/>
  <c r="J202" i="10"/>
  <c r="A202" i="10"/>
  <c r="J201" i="10"/>
  <c r="G201" i="10"/>
  <c r="F201" i="10"/>
  <c r="E201" i="10"/>
  <c r="D201" i="10"/>
  <c r="C201" i="10"/>
  <c r="B201" i="10"/>
  <c r="A201" i="10"/>
  <c r="B200" i="10"/>
  <c r="A200" i="10"/>
  <c r="F191" i="10"/>
  <c r="E191" i="10"/>
  <c r="D191" i="10"/>
  <c r="C191" i="10"/>
  <c r="F189" i="10"/>
  <c r="E189" i="10"/>
  <c r="D189" i="10"/>
  <c r="C189" i="10"/>
  <c r="A189" i="10"/>
  <c r="G188" i="10"/>
  <c r="F188" i="10"/>
  <c r="E188" i="10"/>
  <c r="D188" i="10"/>
  <c r="C188" i="10"/>
  <c r="B188" i="10"/>
  <c r="A188" i="10"/>
  <c r="M187" i="10"/>
  <c r="A187" i="10"/>
  <c r="M186" i="10"/>
  <c r="M189" i="10" s="1"/>
  <c r="A186" i="10"/>
  <c r="M185" i="10"/>
  <c r="M188" i="10" s="1"/>
  <c r="A185" i="10"/>
  <c r="J184" i="10"/>
  <c r="A184" i="10"/>
  <c r="J183" i="10"/>
  <c r="G183" i="10"/>
  <c r="F183" i="10"/>
  <c r="E183" i="10"/>
  <c r="D183" i="10"/>
  <c r="C183" i="10"/>
  <c r="B183" i="10"/>
  <c r="A183" i="10"/>
  <c r="B182" i="10"/>
  <c r="A182" i="10"/>
  <c r="F173" i="10"/>
  <c r="E173" i="10"/>
  <c r="D173" i="10"/>
  <c r="C173" i="10"/>
  <c r="F171" i="10"/>
  <c r="E171" i="10"/>
  <c r="D171" i="10"/>
  <c r="C171" i="10"/>
  <c r="A171" i="10"/>
  <c r="G170" i="10"/>
  <c r="F170" i="10"/>
  <c r="E170" i="10"/>
  <c r="D170" i="10"/>
  <c r="C170" i="10"/>
  <c r="B170" i="10"/>
  <c r="A170" i="10"/>
  <c r="M169" i="10"/>
  <c r="A169" i="10"/>
  <c r="M168" i="10"/>
  <c r="M171" i="10" s="1"/>
  <c r="A168" i="10"/>
  <c r="M167" i="10"/>
  <c r="M170" i="10" s="1"/>
  <c r="A167" i="10"/>
  <c r="J166" i="10"/>
  <c r="A166" i="10"/>
  <c r="J165" i="10"/>
  <c r="G165" i="10"/>
  <c r="F165" i="10"/>
  <c r="E165" i="10"/>
  <c r="D165" i="10"/>
  <c r="C165" i="10"/>
  <c r="B165" i="10"/>
  <c r="A165" i="10"/>
  <c r="B164" i="10"/>
  <c r="A164" i="10"/>
  <c r="F155" i="10"/>
  <c r="E155" i="10"/>
  <c r="D155" i="10"/>
  <c r="C155" i="10"/>
  <c r="F153" i="10"/>
  <c r="E153" i="10"/>
  <c r="D153" i="10"/>
  <c r="C153" i="10"/>
  <c r="A153" i="10"/>
  <c r="G152" i="10"/>
  <c r="F152" i="10"/>
  <c r="E152" i="10"/>
  <c r="D152" i="10"/>
  <c r="C152" i="10"/>
  <c r="B152" i="10"/>
  <c r="A152" i="10"/>
  <c r="M151" i="10"/>
  <c r="A151" i="10"/>
  <c r="M150" i="10"/>
  <c r="M153" i="10" s="1"/>
  <c r="A150" i="10"/>
  <c r="M149" i="10"/>
  <c r="M152" i="10" s="1"/>
  <c r="A149" i="10"/>
  <c r="J148" i="10"/>
  <c r="A148" i="10"/>
  <c r="J147" i="10"/>
  <c r="G147" i="10"/>
  <c r="F147" i="10"/>
  <c r="E147" i="10"/>
  <c r="D147" i="10"/>
  <c r="C147" i="10"/>
  <c r="B147" i="10"/>
  <c r="A147" i="10"/>
  <c r="B146" i="10"/>
  <c r="A146" i="10"/>
  <c r="F137" i="10"/>
  <c r="E137" i="10"/>
  <c r="D137" i="10"/>
  <c r="C137" i="10"/>
  <c r="F135" i="10"/>
  <c r="E135" i="10"/>
  <c r="D135" i="10"/>
  <c r="C135" i="10"/>
  <c r="A135" i="10"/>
  <c r="G134" i="10"/>
  <c r="F134" i="10"/>
  <c r="E134" i="10"/>
  <c r="D134" i="10"/>
  <c r="C134" i="10"/>
  <c r="B134" i="10"/>
  <c r="A134" i="10"/>
  <c r="M133" i="10"/>
  <c r="A133" i="10"/>
  <c r="M132" i="10"/>
  <c r="M135" i="10" s="1"/>
  <c r="A132" i="10"/>
  <c r="M131" i="10"/>
  <c r="M134" i="10" s="1"/>
  <c r="A131" i="10"/>
  <c r="J130" i="10"/>
  <c r="A130" i="10"/>
  <c r="J129" i="10"/>
  <c r="G129" i="10"/>
  <c r="F129" i="10"/>
  <c r="E129" i="10"/>
  <c r="D129" i="10"/>
  <c r="C129" i="10"/>
  <c r="B129" i="10"/>
  <c r="A129" i="10"/>
  <c r="B128" i="10"/>
  <c r="A128" i="10"/>
  <c r="F119" i="10"/>
  <c r="E119" i="10"/>
  <c r="D119" i="10"/>
  <c r="C119" i="10"/>
  <c r="F117" i="10"/>
  <c r="E117" i="10"/>
  <c r="D117" i="10"/>
  <c r="C117" i="10"/>
  <c r="A117" i="10"/>
  <c r="G116" i="10"/>
  <c r="F116" i="10"/>
  <c r="E116" i="10"/>
  <c r="D116" i="10"/>
  <c r="C116" i="10"/>
  <c r="B116" i="10"/>
  <c r="A116" i="10"/>
  <c r="M115" i="10"/>
  <c r="A115" i="10"/>
  <c r="M114" i="10"/>
  <c r="M117" i="10" s="1"/>
  <c r="A114" i="10"/>
  <c r="M113" i="10"/>
  <c r="M116" i="10" s="1"/>
  <c r="A113" i="10"/>
  <c r="J112" i="10"/>
  <c r="A112" i="10"/>
  <c r="J111" i="10"/>
  <c r="G111" i="10"/>
  <c r="F111" i="10"/>
  <c r="E111" i="10"/>
  <c r="D111" i="10"/>
  <c r="C111" i="10"/>
  <c r="B111" i="10"/>
  <c r="A111" i="10"/>
  <c r="B110" i="10"/>
  <c r="A110" i="10"/>
  <c r="F101" i="10"/>
  <c r="E101" i="10"/>
  <c r="D101" i="10"/>
  <c r="C101" i="10"/>
  <c r="F99" i="10"/>
  <c r="E99" i="10"/>
  <c r="D99" i="10"/>
  <c r="C99" i="10"/>
  <c r="A99" i="10"/>
  <c r="G98" i="10"/>
  <c r="F98" i="10"/>
  <c r="E98" i="10"/>
  <c r="D98" i="10"/>
  <c r="C98" i="10"/>
  <c r="B98" i="10"/>
  <c r="A98" i="10"/>
  <c r="M97" i="10"/>
  <c r="A97" i="10"/>
  <c r="M96" i="10"/>
  <c r="M99" i="10" s="1"/>
  <c r="A96" i="10"/>
  <c r="M95" i="10"/>
  <c r="M98" i="10" s="1"/>
  <c r="A95" i="10"/>
  <c r="J94" i="10"/>
  <c r="A94" i="10"/>
  <c r="J93" i="10"/>
  <c r="G93" i="10"/>
  <c r="F93" i="10"/>
  <c r="E93" i="10"/>
  <c r="D93" i="10"/>
  <c r="C93" i="10"/>
  <c r="B93" i="10"/>
  <c r="A93" i="10"/>
  <c r="B92" i="10"/>
  <c r="A92" i="10"/>
  <c r="F83" i="10"/>
  <c r="E83" i="10"/>
  <c r="D83" i="10"/>
  <c r="C83" i="10"/>
  <c r="F81" i="10"/>
  <c r="E81" i="10"/>
  <c r="D81" i="10"/>
  <c r="C81" i="10"/>
  <c r="A81" i="10"/>
  <c r="G80" i="10"/>
  <c r="F80" i="10"/>
  <c r="E80" i="10"/>
  <c r="D80" i="10"/>
  <c r="C80" i="10"/>
  <c r="B80" i="10"/>
  <c r="A80" i="10"/>
  <c r="M79" i="10"/>
  <c r="A79" i="10"/>
  <c r="M78" i="10"/>
  <c r="M81" i="10" s="1"/>
  <c r="A78" i="10"/>
  <c r="M77" i="10"/>
  <c r="M80" i="10" s="1"/>
  <c r="A77" i="10"/>
  <c r="J76" i="10"/>
  <c r="A76" i="10"/>
  <c r="J75" i="10"/>
  <c r="G75" i="10"/>
  <c r="F75" i="10"/>
  <c r="E75" i="10"/>
  <c r="D75" i="10"/>
  <c r="C75" i="10"/>
  <c r="B75" i="10"/>
  <c r="A75" i="10"/>
  <c r="B74" i="10"/>
  <c r="A74" i="10"/>
  <c r="F65" i="10"/>
  <c r="E65" i="10"/>
  <c r="D65" i="10"/>
  <c r="C65" i="10"/>
  <c r="F63" i="10"/>
  <c r="E63" i="10"/>
  <c r="D63" i="10"/>
  <c r="C63" i="10"/>
  <c r="A63" i="10"/>
  <c r="G62" i="10"/>
  <c r="F62" i="10"/>
  <c r="E62" i="10"/>
  <c r="D62" i="10"/>
  <c r="C62" i="10"/>
  <c r="B62" i="10"/>
  <c r="A62" i="10"/>
  <c r="M61" i="10"/>
  <c r="A61" i="10"/>
  <c r="M60" i="10"/>
  <c r="M63" i="10" s="1"/>
  <c r="A60" i="10"/>
  <c r="M59" i="10"/>
  <c r="M62" i="10" s="1"/>
  <c r="A59" i="10"/>
  <c r="J58" i="10"/>
  <c r="A58" i="10"/>
  <c r="J57" i="10"/>
  <c r="G57" i="10"/>
  <c r="F57" i="10"/>
  <c r="E57" i="10"/>
  <c r="D57" i="10"/>
  <c r="C57" i="10"/>
  <c r="B57" i="10"/>
  <c r="A57" i="10"/>
  <c r="B56" i="10"/>
  <c r="A56" i="10"/>
  <c r="F47" i="10"/>
  <c r="E47" i="10"/>
  <c r="D47" i="10"/>
  <c r="C47" i="10"/>
  <c r="F45" i="10"/>
  <c r="E45" i="10"/>
  <c r="D45" i="10"/>
  <c r="C45" i="10"/>
  <c r="A45" i="10"/>
  <c r="G44" i="10"/>
  <c r="F44" i="10"/>
  <c r="E44" i="10"/>
  <c r="D44" i="10"/>
  <c r="C44" i="10"/>
  <c r="B44" i="10"/>
  <c r="A44" i="10"/>
  <c r="M43" i="10"/>
  <c r="A43" i="10"/>
  <c r="M42" i="10"/>
  <c r="M45" i="10" s="1"/>
  <c r="A42" i="10"/>
  <c r="M41" i="10"/>
  <c r="M44" i="10" s="1"/>
  <c r="A41" i="10"/>
  <c r="J40" i="10"/>
  <c r="A40" i="10"/>
  <c r="J39" i="10"/>
  <c r="G39" i="10"/>
  <c r="F39" i="10"/>
  <c r="E39" i="10"/>
  <c r="D39" i="10"/>
  <c r="C39" i="10"/>
  <c r="B39" i="10"/>
  <c r="A39" i="10"/>
  <c r="B38" i="10"/>
  <c r="A38" i="10"/>
  <c r="F29" i="10"/>
  <c r="E29" i="10"/>
  <c r="D29" i="10"/>
  <c r="C29" i="10"/>
  <c r="F27" i="10"/>
  <c r="E27" i="10"/>
  <c r="D27" i="10"/>
  <c r="C27" i="10"/>
  <c r="A27" i="10"/>
  <c r="G26" i="10"/>
  <c r="F26" i="10"/>
  <c r="E26" i="10"/>
  <c r="D26" i="10"/>
  <c r="C26" i="10"/>
  <c r="B26" i="10"/>
  <c r="A26" i="10"/>
  <c r="M25" i="10"/>
  <c r="A25" i="10"/>
  <c r="M24" i="10"/>
  <c r="M27" i="10" s="1"/>
  <c r="A24" i="10"/>
  <c r="M23" i="10"/>
  <c r="M26" i="10" s="1"/>
  <c r="A23" i="10"/>
  <c r="J22" i="10"/>
  <c r="A22" i="10"/>
  <c r="J21" i="10"/>
  <c r="G21" i="10"/>
  <c r="F21" i="10"/>
  <c r="E21" i="10"/>
  <c r="D21" i="10"/>
  <c r="C21" i="10"/>
  <c r="B21" i="10"/>
  <c r="A21" i="10"/>
  <c r="B20" i="10"/>
  <c r="A20" i="10"/>
  <c r="K10" i="10"/>
  <c r="F10" i="10"/>
  <c r="E10" i="10"/>
  <c r="D10" i="10"/>
  <c r="C10" i="10"/>
  <c r="A10" i="10"/>
  <c r="K9" i="10"/>
  <c r="A9" i="10"/>
  <c r="K8" i="10"/>
  <c r="F8" i="10"/>
  <c r="E8" i="10"/>
  <c r="D8" i="10"/>
  <c r="C8" i="10"/>
  <c r="A8" i="10"/>
  <c r="K7" i="10"/>
  <c r="G7" i="10"/>
  <c r="F7" i="10"/>
  <c r="E7" i="10"/>
  <c r="D7" i="10"/>
  <c r="C7" i="10"/>
  <c r="B7" i="10"/>
  <c r="A7" i="10"/>
  <c r="M6" i="10"/>
  <c r="K6" i="10"/>
  <c r="A6" i="10"/>
  <c r="M5" i="10"/>
  <c r="M8" i="10" s="1"/>
  <c r="K5" i="10"/>
  <c r="G5" i="10"/>
  <c r="F5" i="10"/>
  <c r="E5" i="10"/>
  <c r="D5" i="10"/>
  <c r="C5" i="10"/>
  <c r="B5" i="10"/>
  <c r="A5" i="10"/>
  <c r="M4" i="10"/>
  <c r="M7" i="10" s="1"/>
  <c r="K4" i="10"/>
  <c r="A4" i="10"/>
  <c r="J3" i="10"/>
  <c r="G3" i="10"/>
  <c r="F3" i="10"/>
  <c r="E3" i="10"/>
  <c r="D3" i="10"/>
  <c r="C3" i="10"/>
  <c r="B3" i="10"/>
  <c r="A3" i="10"/>
  <c r="J2" i="10"/>
  <c r="G2" i="10"/>
  <c r="F2" i="10"/>
  <c r="E2" i="10"/>
  <c r="D2" i="10"/>
  <c r="C2" i="10"/>
  <c r="B2" i="10"/>
  <c r="A2" i="10"/>
  <c r="A1" i="10"/>
  <c r="J724" i="1"/>
  <c r="J706" i="1"/>
  <c r="J688" i="1"/>
  <c r="J670" i="1"/>
  <c r="J652" i="1"/>
  <c r="J634" i="1"/>
  <c r="J616" i="1"/>
  <c r="J598" i="1"/>
  <c r="J580" i="1"/>
  <c r="J562" i="1"/>
  <c r="J544" i="1"/>
  <c r="J526" i="1"/>
  <c r="J508" i="1"/>
  <c r="J490" i="1"/>
  <c r="J472" i="1"/>
  <c r="J454" i="1"/>
  <c r="J436" i="1"/>
  <c r="J418" i="1"/>
  <c r="J400" i="1"/>
  <c r="J382" i="1"/>
  <c r="J364" i="1"/>
  <c r="J346" i="1"/>
  <c r="J328" i="1"/>
  <c r="J310" i="1"/>
  <c r="J292" i="1"/>
  <c r="J274" i="1"/>
  <c r="J256" i="1"/>
  <c r="J238" i="1"/>
  <c r="J220" i="1"/>
  <c r="J202" i="1"/>
  <c r="J184" i="1"/>
  <c r="J166" i="1"/>
  <c r="J148" i="1"/>
  <c r="J130" i="1"/>
  <c r="J112" i="1"/>
  <c r="J94" i="1"/>
  <c r="J76" i="1"/>
  <c r="J58" i="1"/>
  <c r="J40" i="1"/>
  <c r="B6" i="10" l="1"/>
  <c r="B4" i="10"/>
  <c r="C6" i="10"/>
  <c r="C4" i="10"/>
  <c r="D6" i="10"/>
  <c r="D4" i="10"/>
  <c r="E6" i="10"/>
  <c r="E4" i="10"/>
  <c r="F6" i="10"/>
  <c r="F4" i="10"/>
  <c r="G6" i="10"/>
  <c r="G4" i="10"/>
  <c r="M10" i="10"/>
  <c r="M9" i="10"/>
  <c r="M29" i="10"/>
  <c r="M28" i="10"/>
  <c r="M47" i="10"/>
  <c r="M46" i="10"/>
  <c r="M65" i="10"/>
  <c r="M64" i="10"/>
  <c r="M83" i="10"/>
  <c r="M82" i="10"/>
  <c r="M101" i="10"/>
  <c r="M100" i="10"/>
  <c r="M119" i="10"/>
  <c r="M118" i="10"/>
  <c r="M137" i="10"/>
  <c r="M136" i="10"/>
  <c r="M155" i="10"/>
  <c r="M154" i="10"/>
  <c r="M173" i="10"/>
  <c r="M172" i="10"/>
  <c r="M191" i="10"/>
  <c r="M190" i="10"/>
  <c r="M209" i="10"/>
  <c r="M208" i="10"/>
  <c r="M227" i="10"/>
  <c r="M226" i="10"/>
  <c r="M245" i="10"/>
  <c r="M244" i="10"/>
  <c r="M263" i="10"/>
  <c r="M262" i="10"/>
  <c r="M281" i="10"/>
  <c r="M280" i="10"/>
  <c r="M299" i="10"/>
  <c r="M298" i="10"/>
  <c r="M317" i="10"/>
  <c r="M316" i="10"/>
  <c r="M335" i="10"/>
  <c r="M334" i="10"/>
  <c r="M353" i="10"/>
  <c r="M352" i="10"/>
  <c r="M371" i="10"/>
  <c r="M370" i="10"/>
  <c r="M389" i="10"/>
  <c r="M388" i="10"/>
  <c r="M407" i="10"/>
  <c r="M406" i="10"/>
  <c r="M425" i="10"/>
  <c r="M424" i="10"/>
  <c r="M443" i="10"/>
  <c r="M442" i="10"/>
  <c r="M461" i="10"/>
  <c r="M460" i="10"/>
  <c r="M479" i="10"/>
  <c r="M478" i="10"/>
  <c r="M497" i="10"/>
  <c r="M496" i="10"/>
  <c r="M515" i="10"/>
  <c r="M514" i="10"/>
  <c r="M533" i="10"/>
  <c r="M532" i="10"/>
  <c r="M551" i="10"/>
  <c r="M550" i="10"/>
  <c r="M569" i="10"/>
  <c r="M568" i="10"/>
  <c r="M587" i="10"/>
  <c r="M586" i="10"/>
  <c r="M605" i="10"/>
  <c r="M604" i="10"/>
  <c r="M623" i="10"/>
  <c r="M622" i="10"/>
  <c r="M641" i="10"/>
  <c r="M640" i="10"/>
  <c r="M659" i="10"/>
  <c r="M658" i="10"/>
  <c r="M677" i="10"/>
  <c r="M676" i="10"/>
  <c r="M695" i="10"/>
  <c r="M694" i="10"/>
  <c r="M713" i="10"/>
  <c r="M712" i="10"/>
  <c r="B727" i="10"/>
  <c r="B725" i="10"/>
  <c r="C727" i="10"/>
  <c r="C725" i="10"/>
  <c r="D727" i="10"/>
  <c r="D725" i="10"/>
  <c r="E727" i="10"/>
  <c r="E725" i="10"/>
  <c r="F727" i="10"/>
  <c r="F725" i="10"/>
  <c r="G727" i="10"/>
  <c r="G725" i="10"/>
  <c r="M731" i="10"/>
  <c r="M730" i="10"/>
  <c r="K749" i="10"/>
  <c r="K748" i="10"/>
  <c r="M749" i="10"/>
  <c r="M748" i="10"/>
  <c r="K10" i="1"/>
  <c r="K9" i="1"/>
  <c r="G748" i="10" l="1"/>
  <c r="F748" i="10"/>
  <c r="E748" i="10"/>
  <c r="D748" i="10"/>
  <c r="C748" i="10"/>
  <c r="B748" i="10"/>
  <c r="G750" i="10"/>
  <c r="F750" i="10"/>
  <c r="E750" i="10"/>
  <c r="D750" i="10"/>
  <c r="C750" i="10"/>
  <c r="B750" i="10"/>
  <c r="G743" i="10"/>
  <c r="F743" i="10"/>
  <c r="E743" i="10"/>
  <c r="D743" i="10"/>
  <c r="C743" i="10"/>
  <c r="B743" i="10"/>
  <c r="G745" i="10"/>
  <c r="F745" i="10"/>
  <c r="E745" i="10"/>
  <c r="D745" i="10"/>
  <c r="C745" i="10"/>
  <c r="B745" i="10"/>
  <c r="G730" i="10"/>
  <c r="F730" i="10"/>
  <c r="E730" i="10"/>
  <c r="D730" i="10"/>
  <c r="C730" i="10"/>
  <c r="B730" i="10"/>
  <c r="G732" i="10"/>
  <c r="F732" i="10"/>
  <c r="E732" i="10"/>
  <c r="D732" i="10"/>
  <c r="C732" i="10"/>
  <c r="B732" i="10"/>
  <c r="G712" i="10"/>
  <c r="F712" i="10"/>
  <c r="E712" i="10"/>
  <c r="D712" i="10"/>
  <c r="C712" i="10"/>
  <c r="B712" i="10"/>
  <c r="G714" i="10"/>
  <c r="F714" i="10"/>
  <c r="E714" i="10"/>
  <c r="D714" i="10"/>
  <c r="C714" i="10"/>
  <c r="B714" i="10"/>
  <c r="G694" i="10"/>
  <c r="F694" i="10"/>
  <c r="E694" i="10"/>
  <c r="D694" i="10"/>
  <c r="C694" i="10"/>
  <c r="B694" i="10"/>
  <c r="G696" i="10"/>
  <c r="F696" i="10"/>
  <c r="E696" i="10"/>
  <c r="D696" i="10"/>
  <c r="C696" i="10"/>
  <c r="B696" i="10"/>
  <c r="G676" i="10"/>
  <c r="F676" i="10"/>
  <c r="E676" i="10"/>
  <c r="D676" i="10"/>
  <c r="C676" i="10"/>
  <c r="B676" i="10"/>
  <c r="G678" i="10"/>
  <c r="F678" i="10"/>
  <c r="E678" i="10"/>
  <c r="D678" i="10"/>
  <c r="C678" i="10"/>
  <c r="B678" i="10"/>
  <c r="G658" i="10"/>
  <c r="F658" i="10"/>
  <c r="E658" i="10"/>
  <c r="D658" i="10"/>
  <c r="C658" i="10"/>
  <c r="B658" i="10"/>
  <c r="G660" i="10"/>
  <c r="F660" i="10"/>
  <c r="E660" i="10"/>
  <c r="D660" i="10"/>
  <c r="C660" i="10"/>
  <c r="B660" i="10"/>
  <c r="G640" i="10"/>
  <c r="F640" i="10"/>
  <c r="E640" i="10"/>
  <c r="D640" i="10"/>
  <c r="C640" i="10"/>
  <c r="B640" i="10"/>
  <c r="G642" i="10"/>
  <c r="F642" i="10"/>
  <c r="E642" i="10"/>
  <c r="D642" i="10"/>
  <c r="C642" i="10"/>
  <c r="B642" i="10"/>
  <c r="G622" i="10"/>
  <c r="F622" i="10"/>
  <c r="E622" i="10"/>
  <c r="D622" i="10"/>
  <c r="C622" i="10"/>
  <c r="B622" i="10"/>
  <c r="G624" i="10"/>
  <c r="F624" i="10"/>
  <c r="E624" i="10"/>
  <c r="D624" i="10"/>
  <c r="C624" i="10"/>
  <c r="B624" i="10"/>
  <c r="G604" i="10"/>
  <c r="F604" i="10"/>
  <c r="E604" i="10"/>
  <c r="D604" i="10"/>
  <c r="C604" i="10"/>
  <c r="B604" i="10"/>
  <c r="G606" i="10"/>
  <c r="F606" i="10"/>
  <c r="E606" i="10"/>
  <c r="D606" i="10"/>
  <c r="C606" i="10"/>
  <c r="B606" i="10"/>
  <c r="G586" i="10"/>
  <c r="F586" i="10"/>
  <c r="E586" i="10"/>
  <c r="D586" i="10"/>
  <c r="C586" i="10"/>
  <c r="B586" i="10"/>
  <c r="G588" i="10"/>
  <c r="F588" i="10"/>
  <c r="E588" i="10"/>
  <c r="D588" i="10"/>
  <c r="C588" i="10"/>
  <c r="B588" i="10"/>
  <c r="G568" i="10"/>
  <c r="F568" i="10"/>
  <c r="E568" i="10"/>
  <c r="D568" i="10"/>
  <c r="C568" i="10"/>
  <c r="B568" i="10"/>
  <c r="G570" i="10"/>
  <c r="F570" i="10"/>
  <c r="E570" i="10"/>
  <c r="D570" i="10"/>
  <c r="C570" i="10"/>
  <c r="B570" i="10"/>
  <c r="G550" i="10"/>
  <c r="F550" i="10"/>
  <c r="E550" i="10"/>
  <c r="D550" i="10"/>
  <c r="C550" i="10"/>
  <c r="B550" i="10"/>
  <c r="G552" i="10"/>
  <c r="F552" i="10"/>
  <c r="E552" i="10"/>
  <c r="D552" i="10"/>
  <c r="C552" i="10"/>
  <c r="B552" i="10"/>
  <c r="G532" i="10"/>
  <c r="F532" i="10"/>
  <c r="E532" i="10"/>
  <c r="D532" i="10"/>
  <c r="C532" i="10"/>
  <c r="B532" i="10"/>
  <c r="G534" i="10"/>
  <c r="F534" i="10"/>
  <c r="E534" i="10"/>
  <c r="D534" i="10"/>
  <c r="C534" i="10"/>
  <c r="B534" i="10"/>
  <c r="G514" i="10"/>
  <c r="F514" i="10"/>
  <c r="E514" i="10"/>
  <c r="D514" i="10"/>
  <c r="C514" i="10"/>
  <c r="B514" i="10"/>
  <c r="G516" i="10"/>
  <c r="F516" i="10"/>
  <c r="E516" i="10"/>
  <c r="D516" i="10"/>
  <c r="C516" i="10"/>
  <c r="B516" i="10"/>
  <c r="G496" i="10"/>
  <c r="F496" i="10"/>
  <c r="E496" i="10"/>
  <c r="D496" i="10"/>
  <c r="C496" i="10"/>
  <c r="B496" i="10"/>
  <c r="G498" i="10"/>
  <c r="F498" i="10"/>
  <c r="E498" i="10"/>
  <c r="D498" i="10"/>
  <c r="C498" i="10"/>
  <c r="B498" i="10"/>
  <c r="G478" i="10"/>
  <c r="F478" i="10"/>
  <c r="E478" i="10"/>
  <c r="D478" i="10"/>
  <c r="C478" i="10"/>
  <c r="B478" i="10"/>
  <c r="G480" i="10"/>
  <c r="F480" i="10"/>
  <c r="E480" i="10"/>
  <c r="D480" i="10"/>
  <c r="C480" i="10"/>
  <c r="B480" i="10"/>
  <c r="G460" i="10"/>
  <c r="F460" i="10"/>
  <c r="E460" i="10"/>
  <c r="D460" i="10"/>
  <c r="C460" i="10"/>
  <c r="B460" i="10"/>
  <c r="G462" i="10"/>
  <c r="F462" i="10"/>
  <c r="E462" i="10"/>
  <c r="D462" i="10"/>
  <c r="C462" i="10"/>
  <c r="B462" i="10"/>
  <c r="G442" i="10"/>
  <c r="F442" i="10"/>
  <c r="E442" i="10"/>
  <c r="D442" i="10"/>
  <c r="C442" i="10"/>
  <c r="B442" i="10"/>
  <c r="G444" i="10"/>
  <c r="F444" i="10"/>
  <c r="E444" i="10"/>
  <c r="D444" i="10"/>
  <c r="C444" i="10"/>
  <c r="B444" i="10"/>
  <c r="G424" i="10"/>
  <c r="F424" i="10"/>
  <c r="E424" i="10"/>
  <c r="D424" i="10"/>
  <c r="C424" i="10"/>
  <c r="B424" i="10"/>
  <c r="G426" i="10"/>
  <c r="F426" i="10"/>
  <c r="E426" i="10"/>
  <c r="D426" i="10"/>
  <c r="C426" i="10"/>
  <c r="B426" i="10"/>
  <c r="G406" i="10"/>
  <c r="F406" i="10"/>
  <c r="E406" i="10"/>
  <c r="D406" i="10"/>
  <c r="C406" i="10"/>
  <c r="B406" i="10"/>
  <c r="G408" i="10"/>
  <c r="F408" i="10"/>
  <c r="E408" i="10"/>
  <c r="D408" i="10"/>
  <c r="C408" i="10"/>
  <c r="B408" i="10"/>
  <c r="G388" i="10"/>
  <c r="F388" i="10"/>
  <c r="E388" i="10"/>
  <c r="D388" i="10"/>
  <c r="C388" i="10"/>
  <c r="B388" i="10"/>
  <c r="G390" i="10"/>
  <c r="F390" i="10"/>
  <c r="E390" i="10"/>
  <c r="D390" i="10"/>
  <c r="C390" i="10"/>
  <c r="B390" i="10"/>
  <c r="G370" i="10"/>
  <c r="F370" i="10"/>
  <c r="E370" i="10"/>
  <c r="D370" i="10"/>
  <c r="C370" i="10"/>
  <c r="B370" i="10"/>
  <c r="G372" i="10"/>
  <c r="F372" i="10"/>
  <c r="E372" i="10"/>
  <c r="D372" i="10"/>
  <c r="C372" i="10"/>
  <c r="B372" i="10"/>
  <c r="G352" i="10"/>
  <c r="F352" i="10"/>
  <c r="E352" i="10"/>
  <c r="D352" i="10"/>
  <c r="C352" i="10"/>
  <c r="B352" i="10"/>
  <c r="G354" i="10"/>
  <c r="F354" i="10"/>
  <c r="E354" i="10"/>
  <c r="D354" i="10"/>
  <c r="C354" i="10"/>
  <c r="B354" i="10"/>
  <c r="G334" i="10"/>
  <c r="F334" i="10"/>
  <c r="E334" i="10"/>
  <c r="D334" i="10"/>
  <c r="C334" i="10"/>
  <c r="B334" i="10"/>
  <c r="G336" i="10"/>
  <c r="F336" i="10"/>
  <c r="E336" i="10"/>
  <c r="D336" i="10"/>
  <c r="C336" i="10"/>
  <c r="B336" i="10"/>
  <c r="G316" i="10"/>
  <c r="F316" i="10"/>
  <c r="E316" i="10"/>
  <c r="D316" i="10"/>
  <c r="C316" i="10"/>
  <c r="B316" i="10"/>
  <c r="G318" i="10"/>
  <c r="F318" i="10"/>
  <c r="E318" i="10"/>
  <c r="D318" i="10"/>
  <c r="C318" i="10"/>
  <c r="B318" i="10"/>
  <c r="G298" i="10"/>
  <c r="F298" i="10"/>
  <c r="E298" i="10"/>
  <c r="D298" i="10"/>
  <c r="C298" i="10"/>
  <c r="B298" i="10"/>
  <c r="G300" i="10"/>
  <c r="F300" i="10"/>
  <c r="E300" i="10"/>
  <c r="D300" i="10"/>
  <c r="C300" i="10"/>
  <c r="B300" i="10"/>
  <c r="G280" i="10"/>
  <c r="F280" i="10"/>
  <c r="E280" i="10"/>
  <c r="D280" i="10"/>
  <c r="C280" i="10"/>
  <c r="B280" i="10"/>
  <c r="G282" i="10"/>
  <c r="F282" i="10"/>
  <c r="E282" i="10"/>
  <c r="D282" i="10"/>
  <c r="C282" i="10"/>
  <c r="B282" i="10"/>
  <c r="G262" i="10"/>
  <c r="F262" i="10"/>
  <c r="E262" i="10"/>
  <c r="D262" i="10"/>
  <c r="C262" i="10"/>
  <c r="B262" i="10"/>
  <c r="G264" i="10"/>
  <c r="F264" i="10"/>
  <c r="E264" i="10"/>
  <c r="D264" i="10"/>
  <c r="C264" i="10"/>
  <c r="B264" i="10"/>
  <c r="G244" i="10"/>
  <c r="F244" i="10"/>
  <c r="E244" i="10"/>
  <c r="D244" i="10"/>
  <c r="C244" i="10"/>
  <c r="B244" i="10"/>
  <c r="G246" i="10"/>
  <c r="F246" i="10"/>
  <c r="E246" i="10"/>
  <c r="D246" i="10"/>
  <c r="C246" i="10"/>
  <c r="B246" i="10"/>
  <c r="G226" i="10"/>
  <c r="F226" i="10"/>
  <c r="E226" i="10"/>
  <c r="D226" i="10"/>
  <c r="C226" i="10"/>
  <c r="B226" i="10"/>
  <c r="G228" i="10"/>
  <c r="F228" i="10"/>
  <c r="E228" i="10"/>
  <c r="D228" i="10"/>
  <c r="C228" i="10"/>
  <c r="B228" i="10"/>
  <c r="G208" i="10"/>
  <c r="F208" i="10"/>
  <c r="E208" i="10"/>
  <c r="D208" i="10"/>
  <c r="C208" i="10"/>
  <c r="B208" i="10"/>
  <c r="G210" i="10"/>
  <c r="F210" i="10"/>
  <c r="E210" i="10"/>
  <c r="D210" i="10"/>
  <c r="C210" i="10"/>
  <c r="B210" i="10"/>
  <c r="G190" i="10"/>
  <c r="F190" i="10"/>
  <c r="E190" i="10"/>
  <c r="D190" i="10"/>
  <c r="C190" i="10"/>
  <c r="B190" i="10"/>
  <c r="G192" i="10"/>
  <c r="F192" i="10"/>
  <c r="E192" i="10"/>
  <c r="D192" i="10"/>
  <c r="C192" i="10"/>
  <c r="B192" i="10"/>
  <c r="G172" i="10"/>
  <c r="F172" i="10"/>
  <c r="E172" i="10"/>
  <c r="D172" i="10"/>
  <c r="C172" i="10"/>
  <c r="B172" i="10"/>
  <c r="G174" i="10"/>
  <c r="F174" i="10"/>
  <c r="E174" i="10"/>
  <c r="D174" i="10"/>
  <c r="C174" i="10"/>
  <c r="B174" i="10"/>
  <c r="G154" i="10"/>
  <c r="F154" i="10"/>
  <c r="E154" i="10"/>
  <c r="D154" i="10"/>
  <c r="C154" i="10"/>
  <c r="B154" i="10"/>
  <c r="G156" i="10"/>
  <c r="F156" i="10"/>
  <c r="E156" i="10"/>
  <c r="D156" i="10"/>
  <c r="C156" i="10"/>
  <c r="B156" i="10"/>
  <c r="G136" i="10"/>
  <c r="F136" i="10"/>
  <c r="E136" i="10"/>
  <c r="D136" i="10"/>
  <c r="C136" i="10"/>
  <c r="B136" i="10"/>
  <c r="G138" i="10"/>
  <c r="F138" i="10"/>
  <c r="E138" i="10"/>
  <c r="D138" i="10"/>
  <c r="C138" i="10"/>
  <c r="B138" i="10"/>
  <c r="G118" i="10"/>
  <c r="F118" i="10"/>
  <c r="E118" i="10"/>
  <c r="D118" i="10"/>
  <c r="C118" i="10"/>
  <c r="B118" i="10"/>
  <c r="G120" i="10"/>
  <c r="F120" i="10"/>
  <c r="E120" i="10"/>
  <c r="D120" i="10"/>
  <c r="C120" i="10"/>
  <c r="B120" i="10"/>
  <c r="G100" i="10"/>
  <c r="F100" i="10"/>
  <c r="E100" i="10"/>
  <c r="D100" i="10"/>
  <c r="C100" i="10"/>
  <c r="B100" i="10"/>
  <c r="G102" i="10"/>
  <c r="F102" i="10"/>
  <c r="E102" i="10"/>
  <c r="D102" i="10"/>
  <c r="C102" i="10"/>
  <c r="B102" i="10"/>
  <c r="G82" i="10"/>
  <c r="F82" i="10"/>
  <c r="E82" i="10"/>
  <c r="D82" i="10"/>
  <c r="C82" i="10"/>
  <c r="B82" i="10"/>
  <c r="G84" i="10"/>
  <c r="F84" i="10"/>
  <c r="E84" i="10"/>
  <c r="D84" i="10"/>
  <c r="C84" i="10"/>
  <c r="B84" i="10"/>
  <c r="G64" i="10"/>
  <c r="F64" i="10"/>
  <c r="E64" i="10"/>
  <c r="D64" i="10"/>
  <c r="C64" i="10"/>
  <c r="B64" i="10"/>
  <c r="G66" i="10"/>
  <c r="F66" i="10"/>
  <c r="E66" i="10"/>
  <c r="D66" i="10"/>
  <c r="C66" i="10"/>
  <c r="B66" i="10"/>
  <c r="G46" i="10"/>
  <c r="F46" i="10"/>
  <c r="E46" i="10"/>
  <c r="D46" i="10"/>
  <c r="C46" i="10"/>
  <c r="B46" i="10"/>
  <c r="G48" i="10"/>
  <c r="F48" i="10"/>
  <c r="E48" i="10"/>
  <c r="D48" i="10"/>
  <c r="C48" i="10"/>
  <c r="B48" i="10"/>
  <c r="G28" i="10"/>
  <c r="F28" i="10"/>
  <c r="E28" i="10"/>
  <c r="D28" i="10"/>
  <c r="C28" i="10"/>
  <c r="B28" i="10"/>
  <c r="G30" i="10"/>
  <c r="F30" i="10"/>
  <c r="E30" i="10"/>
  <c r="D30" i="10"/>
  <c r="C30" i="10"/>
  <c r="B30" i="10"/>
  <c r="G9" i="10"/>
  <c r="F9" i="10"/>
  <c r="E9" i="10"/>
  <c r="D9" i="10"/>
  <c r="C9" i="10"/>
  <c r="B9" i="10"/>
  <c r="G11" i="10"/>
  <c r="F11" i="10"/>
  <c r="E11" i="10"/>
  <c r="D11" i="10"/>
  <c r="C11" i="10"/>
  <c r="B11" i="10"/>
  <c r="G756" i="1"/>
  <c r="F756" i="1"/>
  <c r="E756" i="1"/>
  <c r="D756" i="1"/>
  <c r="C756" i="1"/>
  <c r="B756" i="1"/>
  <c r="H756" i="1" s="1"/>
  <c r="A756" i="1"/>
  <c r="H755" i="1"/>
  <c r="A755" i="1"/>
  <c r="H754" i="1"/>
  <c r="A754" i="1"/>
  <c r="H753" i="1"/>
  <c r="A753" i="1"/>
  <c r="H752" i="1"/>
  <c r="A752" i="1"/>
  <c r="H751" i="1"/>
  <c r="A751" i="1"/>
  <c r="H750" i="1"/>
  <c r="A750" i="1"/>
  <c r="A749" i="1"/>
  <c r="A748" i="1"/>
  <c r="G747" i="1"/>
  <c r="F747" i="1"/>
  <c r="E747" i="1"/>
  <c r="D747" i="1"/>
  <c r="C747" i="1"/>
  <c r="B747" i="1"/>
  <c r="H747" i="1" s="1"/>
  <c r="A747" i="1"/>
  <c r="G746" i="1"/>
  <c r="F746" i="1"/>
  <c r="E746" i="1"/>
  <c r="D746" i="1"/>
  <c r="C746" i="1"/>
  <c r="B746" i="1"/>
  <c r="H746" i="1" s="1"/>
  <c r="A746" i="1"/>
  <c r="G745" i="1"/>
  <c r="F745" i="1"/>
  <c r="E745" i="1"/>
  <c r="D745" i="1"/>
  <c r="C745" i="1"/>
  <c r="B745" i="1"/>
  <c r="H745" i="1" s="1"/>
  <c r="A745" i="1"/>
  <c r="G744" i="1"/>
  <c r="F744" i="1"/>
  <c r="E744" i="1"/>
  <c r="D744" i="1"/>
  <c r="C744" i="1"/>
  <c r="B744" i="1"/>
  <c r="H744" i="1" s="1"/>
  <c r="A744" i="1"/>
  <c r="G743" i="1"/>
  <c r="F743" i="1"/>
  <c r="E743" i="1"/>
  <c r="D743" i="1"/>
  <c r="C743" i="1"/>
  <c r="B743" i="1"/>
  <c r="H743" i="1" s="1"/>
  <c r="A743" i="1"/>
  <c r="G742" i="1"/>
  <c r="G748" i="1" s="1"/>
  <c r="F742" i="1"/>
  <c r="F748" i="1" s="1"/>
  <c r="E742" i="1"/>
  <c r="E748" i="1" s="1"/>
  <c r="D742" i="1"/>
  <c r="D748" i="1" s="1"/>
  <c r="C742" i="1"/>
  <c r="C748" i="1" s="1"/>
  <c r="B742" i="1"/>
  <c r="B748" i="1" s="1"/>
  <c r="H748" i="1" s="1"/>
  <c r="A742" i="1"/>
  <c r="H741" i="1"/>
  <c r="A741" i="1"/>
  <c r="F749" i="9"/>
  <c r="E749" i="9"/>
  <c r="D749" i="9"/>
  <c r="C749" i="9"/>
  <c r="F747" i="9"/>
  <c r="E747" i="9"/>
  <c r="D747" i="9"/>
  <c r="C747" i="9"/>
  <c r="A747" i="9"/>
  <c r="G746" i="9"/>
  <c r="F746" i="9"/>
  <c r="E746" i="9"/>
  <c r="D746" i="9"/>
  <c r="C746" i="9"/>
  <c r="B746" i="9"/>
  <c r="A746" i="9"/>
  <c r="M745" i="9"/>
  <c r="K745" i="9"/>
  <c r="A745" i="9"/>
  <c r="M744" i="9"/>
  <c r="M747" i="9" s="1"/>
  <c r="K744" i="9"/>
  <c r="K747" i="9" s="1"/>
  <c r="G744" i="9"/>
  <c r="F744" i="9"/>
  <c r="E744" i="9"/>
  <c r="D744" i="9"/>
  <c r="C744" i="9"/>
  <c r="B744" i="9"/>
  <c r="A744" i="9"/>
  <c r="M743" i="9"/>
  <c r="M746" i="9" s="1"/>
  <c r="K743" i="9"/>
  <c r="K746" i="9" s="1"/>
  <c r="A743" i="9"/>
  <c r="J742" i="9"/>
  <c r="G742" i="9"/>
  <c r="F742" i="9"/>
  <c r="E742" i="9"/>
  <c r="D742" i="9"/>
  <c r="C742" i="9"/>
  <c r="B742" i="9"/>
  <c r="A742" i="9"/>
  <c r="J741" i="9"/>
  <c r="G741" i="9"/>
  <c r="F741" i="9"/>
  <c r="E741" i="9"/>
  <c r="D741" i="9"/>
  <c r="C741" i="9"/>
  <c r="B741" i="9"/>
  <c r="A741" i="9"/>
  <c r="K731" i="9"/>
  <c r="F731" i="9"/>
  <c r="E731" i="9"/>
  <c r="D731" i="9"/>
  <c r="C731" i="9"/>
  <c r="K730" i="9"/>
  <c r="K729" i="9"/>
  <c r="F729" i="9"/>
  <c r="E729" i="9"/>
  <c r="D729" i="9"/>
  <c r="C729" i="9"/>
  <c r="A729" i="9"/>
  <c r="K728" i="9"/>
  <c r="G728" i="9"/>
  <c r="F728" i="9"/>
  <c r="E728" i="9"/>
  <c r="D728" i="9"/>
  <c r="C728" i="9"/>
  <c r="B728" i="9"/>
  <c r="A728" i="9"/>
  <c r="M727" i="9"/>
  <c r="K727" i="9"/>
  <c r="A727" i="9"/>
  <c r="M726" i="9"/>
  <c r="M729" i="9" s="1"/>
  <c r="K726" i="9"/>
  <c r="G726" i="9"/>
  <c r="F726" i="9"/>
  <c r="E726" i="9"/>
  <c r="D726" i="9"/>
  <c r="C726" i="9"/>
  <c r="B726" i="9"/>
  <c r="A726" i="9"/>
  <c r="M725" i="9"/>
  <c r="M728" i="9" s="1"/>
  <c r="K725" i="9"/>
  <c r="A725" i="9"/>
  <c r="J724" i="9"/>
  <c r="G724" i="9"/>
  <c r="F724" i="9"/>
  <c r="E724" i="9"/>
  <c r="D724" i="9"/>
  <c r="C724" i="9"/>
  <c r="B724" i="9"/>
  <c r="A724" i="9"/>
  <c r="J723" i="9"/>
  <c r="G723" i="9"/>
  <c r="F723" i="9"/>
  <c r="E723" i="9"/>
  <c r="D723" i="9"/>
  <c r="C723" i="9"/>
  <c r="B723" i="9"/>
  <c r="A723" i="9"/>
  <c r="K713" i="9"/>
  <c r="F713" i="9"/>
  <c r="E713" i="9"/>
  <c r="D713" i="9"/>
  <c r="C713" i="9"/>
  <c r="K712" i="9"/>
  <c r="K711" i="9"/>
  <c r="F711" i="9"/>
  <c r="E711" i="9"/>
  <c r="D711" i="9"/>
  <c r="C711" i="9"/>
  <c r="A711" i="9"/>
  <c r="K710" i="9"/>
  <c r="G710" i="9"/>
  <c r="F710" i="9"/>
  <c r="E710" i="9"/>
  <c r="D710" i="9"/>
  <c r="C710" i="9"/>
  <c r="B710" i="9"/>
  <c r="A710" i="9"/>
  <c r="M709" i="9"/>
  <c r="K709" i="9"/>
  <c r="A709" i="9"/>
  <c r="M708" i="9"/>
  <c r="M711" i="9" s="1"/>
  <c r="K708" i="9"/>
  <c r="G708" i="9"/>
  <c r="F708" i="9"/>
  <c r="E708" i="9"/>
  <c r="D708" i="9"/>
  <c r="C708" i="9"/>
  <c r="B708" i="9"/>
  <c r="A708" i="9"/>
  <c r="M707" i="9"/>
  <c r="M710" i="9" s="1"/>
  <c r="K707" i="9"/>
  <c r="A707" i="9"/>
  <c r="J706" i="9"/>
  <c r="G706" i="9"/>
  <c r="F706" i="9"/>
  <c r="E706" i="9"/>
  <c r="D706" i="9"/>
  <c r="C706" i="9"/>
  <c r="B706" i="9"/>
  <c r="A706" i="9"/>
  <c r="J705" i="9"/>
  <c r="G705" i="9"/>
  <c r="F705" i="9"/>
  <c r="E705" i="9"/>
  <c r="D705" i="9"/>
  <c r="C705" i="9"/>
  <c r="B705" i="9"/>
  <c r="A705" i="9"/>
  <c r="K695" i="9"/>
  <c r="F695" i="9"/>
  <c r="E695" i="9"/>
  <c r="D695" i="9"/>
  <c r="C695" i="9"/>
  <c r="K694" i="9"/>
  <c r="K693" i="9"/>
  <c r="F693" i="9"/>
  <c r="E693" i="9"/>
  <c r="D693" i="9"/>
  <c r="C693" i="9"/>
  <c r="A693" i="9"/>
  <c r="K692" i="9"/>
  <c r="G692" i="9"/>
  <c r="F692" i="9"/>
  <c r="E692" i="9"/>
  <c r="D692" i="9"/>
  <c r="C692" i="9"/>
  <c r="B692" i="9"/>
  <c r="A692" i="9"/>
  <c r="M691" i="9"/>
  <c r="K691" i="9"/>
  <c r="A691" i="9"/>
  <c r="M690" i="9"/>
  <c r="M693" i="9" s="1"/>
  <c r="K690" i="9"/>
  <c r="G690" i="9"/>
  <c r="F690" i="9"/>
  <c r="E690" i="9"/>
  <c r="D690" i="9"/>
  <c r="C690" i="9"/>
  <c r="B690" i="9"/>
  <c r="A690" i="9"/>
  <c r="M689" i="9"/>
  <c r="M692" i="9" s="1"/>
  <c r="K689" i="9"/>
  <c r="A689" i="9"/>
  <c r="J688" i="9"/>
  <c r="G688" i="9"/>
  <c r="F688" i="9"/>
  <c r="E688" i="9"/>
  <c r="D688" i="9"/>
  <c r="C688" i="9"/>
  <c r="B688" i="9"/>
  <c r="A688" i="9"/>
  <c r="J687" i="9"/>
  <c r="G687" i="9"/>
  <c r="F687" i="9"/>
  <c r="E687" i="9"/>
  <c r="D687" i="9"/>
  <c r="C687" i="9"/>
  <c r="B687" i="9"/>
  <c r="A687" i="9"/>
  <c r="K677" i="9"/>
  <c r="F677" i="9"/>
  <c r="E677" i="9"/>
  <c r="D677" i="9"/>
  <c r="C677" i="9"/>
  <c r="K676" i="9"/>
  <c r="K675" i="9"/>
  <c r="F675" i="9"/>
  <c r="E675" i="9"/>
  <c r="D675" i="9"/>
  <c r="C675" i="9"/>
  <c r="A675" i="9"/>
  <c r="K674" i="9"/>
  <c r="G674" i="9"/>
  <c r="F674" i="9"/>
  <c r="E674" i="9"/>
  <c r="D674" i="9"/>
  <c r="C674" i="9"/>
  <c r="B674" i="9"/>
  <c r="A674" i="9"/>
  <c r="M673" i="9"/>
  <c r="K673" i="9"/>
  <c r="A673" i="9"/>
  <c r="M672" i="9"/>
  <c r="M675" i="9" s="1"/>
  <c r="K672" i="9"/>
  <c r="G672" i="9"/>
  <c r="F672" i="9"/>
  <c r="E672" i="9"/>
  <c r="D672" i="9"/>
  <c r="C672" i="9"/>
  <c r="B672" i="9"/>
  <c r="A672" i="9"/>
  <c r="M671" i="9"/>
  <c r="M674" i="9" s="1"/>
  <c r="K671" i="9"/>
  <c r="A671" i="9"/>
  <c r="J670" i="9"/>
  <c r="G670" i="9"/>
  <c r="F670" i="9"/>
  <c r="E670" i="9"/>
  <c r="D670" i="9"/>
  <c r="C670" i="9"/>
  <c r="B670" i="9"/>
  <c r="A670" i="9"/>
  <c r="J669" i="9"/>
  <c r="G669" i="9"/>
  <c r="F669" i="9"/>
  <c r="E669" i="9"/>
  <c r="D669" i="9"/>
  <c r="C669" i="9"/>
  <c r="B669" i="9"/>
  <c r="A669" i="9"/>
  <c r="K659" i="9"/>
  <c r="F659" i="9"/>
  <c r="E659" i="9"/>
  <c r="D659" i="9"/>
  <c r="C659" i="9"/>
  <c r="K658" i="9"/>
  <c r="K657" i="9"/>
  <c r="F657" i="9"/>
  <c r="E657" i="9"/>
  <c r="D657" i="9"/>
  <c r="C657" i="9"/>
  <c r="A657" i="9"/>
  <c r="K656" i="9"/>
  <c r="G656" i="9"/>
  <c r="F656" i="9"/>
  <c r="E656" i="9"/>
  <c r="D656" i="9"/>
  <c r="C656" i="9"/>
  <c r="B656" i="9"/>
  <c r="A656" i="9"/>
  <c r="M655" i="9"/>
  <c r="K655" i="9"/>
  <c r="A655" i="9"/>
  <c r="M654" i="9"/>
  <c r="M657" i="9" s="1"/>
  <c r="K654" i="9"/>
  <c r="G654" i="9"/>
  <c r="F654" i="9"/>
  <c r="E654" i="9"/>
  <c r="D654" i="9"/>
  <c r="C654" i="9"/>
  <c r="B654" i="9"/>
  <c r="A654" i="9"/>
  <c r="M653" i="9"/>
  <c r="M656" i="9" s="1"/>
  <c r="K653" i="9"/>
  <c r="A653" i="9"/>
  <c r="J652" i="9"/>
  <c r="G652" i="9"/>
  <c r="F652" i="9"/>
  <c r="E652" i="9"/>
  <c r="D652" i="9"/>
  <c r="C652" i="9"/>
  <c r="B652" i="9"/>
  <c r="A652" i="9"/>
  <c r="J651" i="9"/>
  <c r="G651" i="9"/>
  <c r="F651" i="9"/>
  <c r="E651" i="9"/>
  <c r="D651" i="9"/>
  <c r="C651" i="9"/>
  <c r="B651" i="9"/>
  <c r="A651" i="9"/>
  <c r="K641" i="9"/>
  <c r="F641" i="9"/>
  <c r="E641" i="9"/>
  <c r="D641" i="9"/>
  <c r="C641" i="9"/>
  <c r="K640" i="9"/>
  <c r="K639" i="9"/>
  <c r="F639" i="9"/>
  <c r="E639" i="9"/>
  <c r="D639" i="9"/>
  <c r="C639" i="9"/>
  <c r="A639" i="9"/>
  <c r="K638" i="9"/>
  <c r="G638" i="9"/>
  <c r="F638" i="9"/>
  <c r="E638" i="9"/>
  <c r="D638" i="9"/>
  <c r="C638" i="9"/>
  <c r="B638" i="9"/>
  <c r="A638" i="9"/>
  <c r="M637" i="9"/>
  <c r="K637" i="9"/>
  <c r="A637" i="9"/>
  <c r="M636" i="9"/>
  <c r="M639" i="9" s="1"/>
  <c r="K636" i="9"/>
  <c r="G636" i="9"/>
  <c r="F636" i="9"/>
  <c r="E636" i="9"/>
  <c r="D636" i="9"/>
  <c r="C636" i="9"/>
  <c r="B636" i="9"/>
  <c r="A636" i="9"/>
  <c r="M635" i="9"/>
  <c r="M638" i="9" s="1"/>
  <c r="K635" i="9"/>
  <c r="A635" i="9"/>
  <c r="J634" i="9"/>
  <c r="G634" i="9"/>
  <c r="F634" i="9"/>
  <c r="E634" i="9"/>
  <c r="D634" i="9"/>
  <c r="C634" i="9"/>
  <c r="B634" i="9"/>
  <c r="A634" i="9"/>
  <c r="J633" i="9"/>
  <c r="G633" i="9"/>
  <c r="F633" i="9"/>
  <c r="E633" i="9"/>
  <c r="D633" i="9"/>
  <c r="C633" i="9"/>
  <c r="B633" i="9"/>
  <c r="A633" i="9"/>
  <c r="K623" i="9"/>
  <c r="F623" i="9"/>
  <c r="E623" i="9"/>
  <c r="D623" i="9"/>
  <c r="C623" i="9"/>
  <c r="K622" i="9"/>
  <c r="K621" i="9"/>
  <c r="F621" i="9"/>
  <c r="E621" i="9"/>
  <c r="D621" i="9"/>
  <c r="C621" i="9"/>
  <c r="A621" i="9"/>
  <c r="K620" i="9"/>
  <c r="G620" i="9"/>
  <c r="F620" i="9"/>
  <c r="E620" i="9"/>
  <c r="D620" i="9"/>
  <c r="C620" i="9"/>
  <c r="B620" i="9"/>
  <c r="A620" i="9"/>
  <c r="M619" i="9"/>
  <c r="K619" i="9"/>
  <c r="A619" i="9"/>
  <c r="M618" i="9"/>
  <c r="M621" i="9" s="1"/>
  <c r="K618" i="9"/>
  <c r="G618" i="9"/>
  <c r="F618" i="9"/>
  <c r="E618" i="9"/>
  <c r="D618" i="9"/>
  <c r="C618" i="9"/>
  <c r="B618" i="9"/>
  <c r="A618" i="9"/>
  <c r="M617" i="9"/>
  <c r="M620" i="9" s="1"/>
  <c r="K617" i="9"/>
  <c r="A617" i="9"/>
  <c r="J616" i="9"/>
  <c r="G616" i="9"/>
  <c r="F616" i="9"/>
  <c r="E616" i="9"/>
  <c r="D616" i="9"/>
  <c r="C616" i="9"/>
  <c r="B616" i="9"/>
  <c r="A616" i="9"/>
  <c r="J615" i="9"/>
  <c r="G615" i="9"/>
  <c r="F615" i="9"/>
  <c r="E615" i="9"/>
  <c r="D615" i="9"/>
  <c r="C615" i="9"/>
  <c r="B615" i="9"/>
  <c r="A615" i="9"/>
  <c r="K605" i="9"/>
  <c r="F605" i="9"/>
  <c r="E605" i="9"/>
  <c r="D605" i="9"/>
  <c r="C605" i="9"/>
  <c r="K604" i="9"/>
  <c r="K603" i="9"/>
  <c r="F603" i="9"/>
  <c r="E603" i="9"/>
  <c r="D603" i="9"/>
  <c r="C603" i="9"/>
  <c r="A603" i="9"/>
  <c r="K602" i="9"/>
  <c r="G602" i="9"/>
  <c r="F602" i="9"/>
  <c r="E602" i="9"/>
  <c r="D602" i="9"/>
  <c r="C602" i="9"/>
  <c r="B602" i="9"/>
  <c r="A602" i="9"/>
  <c r="M601" i="9"/>
  <c r="K601" i="9"/>
  <c r="A601" i="9"/>
  <c r="M600" i="9"/>
  <c r="M603" i="9" s="1"/>
  <c r="K600" i="9"/>
  <c r="G600" i="9"/>
  <c r="F600" i="9"/>
  <c r="E600" i="9"/>
  <c r="D600" i="9"/>
  <c r="C600" i="9"/>
  <c r="B600" i="9"/>
  <c r="A600" i="9"/>
  <c r="M599" i="9"/>
  <c r="M602" i="9" s="1"/>
  <c r="K599" i="9"/>
  <c r="A599" i="9"/>
  <c r="J598" i="9"/>
  <c r="G598" i="9"/>
  <c r="F598" i="9"/>
  <c r="E598" i="9"/>
  <c r="D598" i="9"/>
  <c r="C598" i="9"/>
  <c r="B598" i="9"/>
  <c r="A598" i="9"/>
  <c r="J597" i="9"/>
  <c r="G597" i="9"/>
  <c r="F597" i="9"/>
  <c r="E597" i="9"/>
  <c r="D597" i="9"/>
  <c r="C597" i="9"/>
  <c r="B597" i="9"/>
  <c r="A597" i="9"/>
  <c r="K587" i="9"/>
  <c r="F587" i="9"/>
  <c r="E587" i="9"/>
  <c r="D587" i="9"/>
  <c r="C587" i="9"/>
  <c r="K586" i="9"/>
  <c r="K585" i="9"/>
  <c r="F585" i="9"/>
  <c r="E585" i="9"/>
  <c r="D585" i="9"/>
  <c r="C585" i="9"/>
  <c r="A585" i="9"/>
  <c r="K584" i="9"/>
  <c r="G584" i="9"/>
  <c r="F584" i="9"/>
  <c r="E584" i="9"/>
  <c r="D584" i="9"/>
  <c r="C584" i="9"/>
  <c r="B584" i="9"/>
  <c r="A584" i="9"/>
  <c r="M583" i="9"/>
  <c r="K583" i="9"/>
  <c r="A583" i="9"/>
  <c r="M582" i="9"/>
  <c r="M585" i="9" s="1"/>
  <c r="K582" i="9"/>
  <c r="G582" i="9"/>
  <c r="F582" i="9"/>
  <c r="E582" i="9"/>
  <c r="D582" i="9"/>
  <c r="C582" i="9"/>
  <c r="B582" i="9"/>
  <c r="A582" i="9"/>
  <c r="M581" i="9"/>
  <c r="M584" i="9" s="1"/>
  <c r="K581" i="9"/>
  <c r="A581" i="9"/>
  <c r="J580" i="9"/>
  <c r="G580" i="9"/>
  <c r="F580" i="9"/>
  <c r="E580" i="9"/>
  <c r="D580" i="9"/>
  <c r="C580" i="9"/>
  <c r="B580" i="9"/>
  <c r="A580" i="9"/>
  <c r="J579" i="9"/>
  <c r="G579" i="9"/>
  <c r="F579" i="9"/>
  <c r="E579" i="9"/>
  <c r="D579" i="9"/>
  <c r="C579" i="9"/>
  <c r="B579" i="9"/>
  <c r="A579" i="9"/>
  <c r="K569" i="9"/>
  <c r="F569" i="9"/>
  <c r="E569" i="9"/>
  <c r="D569" i="9"/>
  <c r="C569" i="9"/>
  <c r="K568" i="9"/>
  <c r="K567" i="9"/>
  <c r="F567" i="9"/>
  <c r="E567" i="9"/>
  <c r="D567" i="9"/>
  <c r="C567" i="9"/>
  <c r="A567" i="9"/>
  <c r="K566" i="9"/>
  <c r="G566" i="9"/>
  <c r="F566" i="9"/>
  <c r="E566" i="9"/>
  <c r="D566" i="9"/>
  <c r="C566" i="9"/>
  <c r="B566" i="9"/>
  <c r="A566" i="9"/>
  <c r="M565" i="9"/>
  <c r="K565" i="9"/>
  <c r="A565" i="9"/>
  <c r="M564" i="9"/>
  <c r="M567" i="9" s="1"/>
  <c r="K564" i="9"/>
  <c r="G564" i="9"/>
  <c r="F564" i="9"/>
  <c r="E564" i="9"/>
  <c r="D564" i="9"/>
  <c r="C564" i="9"/>
  <c r="B564" i="9"/>
  <c r="A564" i="9"/>
  <c r="M563" i="9"/>
  <c r="M566" i="9" s="1"/>
  <c r="K563" i="9"/>
  <c r="A563" i="9"/>
  <c r="J562" i="9"/>
  <c r="G562" i="9"/>
  <c r="F562" i="9"/>
  <c r="E562" i="9"/>
  <c r="D562" i="9"/>
  <c r="C562" i="9"/>
  <c r="B562" i="9"/>
  <c r="A562" i="9"/>
  <c r="J561" i="9"/>
  <c r="G561" i="9"/>
  <c r="F561" i="9"/>
  <c r="E561" i="9"/>
  <c r="D561" i="9"/>
  <c r="C561" i="9"/>
  <c r="B561" i="9"/>
  <c r="A561" i="9"/>
  <c r="K551" i="9"/>
  <c r="F551" i="9"/>
  <c r="E551" i="9"/>
  <c r="D551" i="9"/>
  <c r="C551" i="9"/>
  <c r="K550" i="9"/>
  <c r="K549" i="9"/>
  <c r="F549" i="9"/>
  <c r="E549" i="9"/>
  <c r="D549" i="9"/>
  <c r="C549" i="9"/>
  <c r="A549" i="9"/>
  <c r="K548" i="9"/>
  <c r="G548" i="9"/>
  <c r="F548" i="9"/>
  <c r="E548" i="9"/>
  <c r="D548" i="9"/>
  <c r="C548" i="9"/>
  <c r="B548" i="9"/>
  <c r="A548" i="9"/>
  <c r="M547" i="9"/>
  <c r="K547" i="9"/>
  <c r="A547" i="9"/>
  <c r="M546" i="9"/>
  <c r="M549" i="9" s="1"/>
  <c r="K546" i="9"/>
  <c r="G546" i="9"/>
  <c r="F546" i="9"/>
  <c r="E546" i="9"/>
  <c r="D546" i="9"/>
  <c r="C546" i="9"/>
  <c r="B546" i="9"/>
  <c r="A546" i="9"/>
  <c r="M545" i="9"/>
  <c r="M548" i="9" s="1"/>
  <c r="K545" i="9"/>
  <c r="A545" i="9"/>
  <c r="J544" i="9"/>
  <c r="G544" i="9"/>
  <c r="F544" i="9"/>
  <c r="E544" i="9"/>
  <c r="D544" i="9"/>
  <c r="C544" i="9"/>
  <c r="B544" i="9"/>
  <c r="A544" i="9"/>
  <c r="J543" i="9"/>
  <c r="G543" i="9"/>
  <c r="F543" i="9"/>
  <c r="E543" i="9"/>
  <c r="D543" i="9"/>
  <c r="C543" i="9"/>
  <c r="B543" i="9"/>
  <c r="A543" i="9"/>
  <c r="K533" i="9"/>
  <c r="F533" i="9"/>
  <c r="E533" i="9"/>
  <c r="D533" i="9"/>
  <c r="C533" i="9"/>
  <c r="K532" i="9"/>
  <c r="K531" i="9"/>
  <c r="F531" i="9"/>
  <c r="E531" i="9"/>
  <c r="D531" i="9"/>
  <c r="C531" i="9"/>
  <c r="A531" i="9"/>
  <c r="K530" i="9"/>
  <c r="G530" i="9"/>
  <c r="F530" i="9"/>
  <c r="E530" i="9"/>
  <c r="D530" i="9"/>
  <c r="C530" i="9"/>
  <c r="B530" i="9"/>
  <c r="A530" i="9"/>
  <c r="M529" i="9"/>
  <c r="K529" i="9"/>
  <c r="A529" i="9"/>
  <c r="M528" i="9"/>
  <c r="M531" i="9" s="1"/>
  <c r="K528" i="9"/>
  <c r="G528" i="9"/>
  <c r="F528" i="9"/>
  <c r="E528" i="9"/>
  <c r="D528" i="9"/>
  <c r="C528" i="9"/>
  <c r="B528" i="9"/>
  <c r="A528" i="9"/>
  <c r="M527" i="9"/>
  <c r="M530" i="9" s="1"/>
  <c r="K527" i="9"/>
  <c r="A527" i="9"/>
  <c r="J526" i="9"/>
  <c r="G526" i="9"/>
  <c r="F526" i="9"/>
  <c r="E526" i="9"/>
  <c r="D526" i="9"/>
  <c r="C526" i="9"/>
  <c r="B526" i="9"/>
  <c r="A526" i="9"/>
  <c r="J525" i="9"/>
  <c r="G525" i="9"/>
  <c r="F525" i="9"/>
  <c r="E525" i="9"/>
  <c r="D525" i="9"/>
  <c r="C525" i="9"/>
  <c r="B525" i="9"/>
  <c r="A525" i="9"/>
  <c r="K515" i="9"/>
  <c r="F515" i="9"/>
  <c r="E515" i="9"/>
  <c r="D515" i="9"/>
  <c r="C515" i="9"/>
  <c r="K514" i="9"/>
  <c r="K513" i="9"/>
  <c r="F513" i="9"/>
  <c r="E513" i="9"/>
  <c r="D513" i="9"/>
  <c r="C513" i="9"/>
  <c r="A513" i="9"/>
  <c r="K512" i="9"/>
  <c r="G512" i="9"/>
  <c r="F512" i="9"/>
  <c r="E512" i="9"/>
  <c r="D512" i="9"/>
  <c r="C512" i="9"/>
  <c r="B512" i="9"/>
  <c r="A512" i="9"/>
  <c r="M511" i="9"/>
  <c r="K511" i="9"/>
  <c r="A511" i="9"/>
  <c r="M510" i="9"/>
  <c r="M513" i="9" s="1"/>
  <c r="K510" i="9"/>
  <c r="G510" i="9"/>
  <c r="F510" i="9"/>
  <c r="E510" i="9"/>
  <c r="D510" i="9"/>
  <c r="C510" i="9"/>
  <c r="B510" i="9"/>
  <c r="A510" i="9"/>
  <c r="M509" i="9"/>
  <c r="M512" i="9" s="1"/>
  <c r="K509" i="9"/>
  <c r="A509" i="9"/>
  <c r="J508" i="9"/>
  <c r="G508" i="9"/>
  <c r="F508" i="9"/>
  <c r="E508" i="9"/>
  <c r="D508" i="9"/>
  <c r="C508" i="9"/>
  <c r="B508" i="9"/>
  <c r="A508" i="9"/>
  <c r="J507" i="9"/>
  <c r="G507" i="9"/>
  <c r="F507" i="9"/>
  <c r="E507" i="9"/>
  <c r="D507" i="9"/>
  <c r="C507" i="9"/>
  <c r="B507" i="9"/>
  <c r="A507" i="9"/>
  <c r="K497" i="9"/>
  <c r="F497" i="9"/>
  <c r="E497" i="9"/>
  <c r="D497" i="9"/>
  <c r="C497" i="9"/>
  <c r="K496" i="9"/>
  <c r="K495" i="9"/>
  <c r="F495" i="9"/>
  <c r="E495" i="9"/>
  <c r="D495" i="9"/>
  <c r="C495" i="9"/>
  <c r="A495" i="9"/>
  <c r="K494" i="9"/>
  <c r="G494" i="9"/>
  <c r="F494" i="9"/>
  <c r="E494" i="9"/>
  <c r="D494" i="9"/>
  <c r="C494" i="9"/>
  <c r="B494" i="9"/>
  <c r="A494" i="9"/>
  <c r="M493" i="9"/>
  <c r="K493" i="9"/>
  <c r="A493" i="9"/>
  <c r="M492" i="9"/>
  <c r="M495" i="9" s="1"/>
  <c r="K492" i="9"/>
  <c r="G492" i="9"/>
  <c r="F492" i="9"/>
  <c r="E492" i="9"/>
  <c r="D492" i="9"/>
  <c r="C492" i="9"/>
  <c r="B492" i="9"/>
  <c r="A492" i="9"/>
  <c r="M491" i="9"/>
  <c r="M494" i="9" s="1"/>
  <c r="K491" i="9"/>
  <c r="A491" i="9"/>
  <c r="J490" i="9"/>
  <c r="G490" i="9"/>
  <c r="F490" i="9"/>
  <c r="E490" i="9"/>
  <c r="D490" i="9"/>
  <c r="C490" i="9"/>
  <c r="B490" i="9"/>
  <c r="A490" i="9"/>
  <c r="J489" i="9"/>
  <c r="G489" i="9"/>
  <c r="F489" i="9"/>
  <c r="E489" i="9"/>
  <c r="D489" i="9"/>
  <c r="C489" i="9"/>
  <c r="B489" i="9"/>
  <c r="A489" i="9"/>
  <c r="K479" i="9"/>
  <c r="F479" i="9"/>
  <c r="E479" i="9"/>
  <c r="D479" i="9"/>
  <c r="C479" i="9"/>
  <c r="K478" i="9"/>
  <c r="K477" i="9"/>
  <c r="F477" i="9"/>
  <c r="E477" i="9"/>
  <c r="D477" i="9"/>
  <c r="C477" i="9"/>
  <c r="A477" i="9"/>
  <c r="K476" i="9"/>
  <c r="G476" i="9"/>
  <c r="F476" i="9"/>
  <c r="E476" i="9"/>
  <c r="D476" i="9"/>
  <c r="C476" i="9"/>
  <c r="B476" i="9"/>
  <c r="A476" i="9"/>
  <c r="M475" i="9"/>
  <c r="K475" i="9"/>
  <c r="A475" i="9"/>
  <c r="M474" i="9"/>
  <c r="M477" i="9" s="1"/>
  <c r="K474" i="9"/>
  <c r="G474" i="9"/>
  <c r="F474" i="9"/>
  <c r="E474" i="9"/>
  <c r="D474" i="9"/>
  <c r="C474" i="9"/>
  <c r="B474" i="9"/>
  <c r="A474" i="9"/>
  <c r="M473" i="9"/>
  <c r="M476" i="9" s="1"/>
  <c r="K473" i="9"/>
  <c r="A473" i="9"/>
  <c r="J472" i="9"/>
  <c r="G472" i="9"/>
  <c r="F472" i="9"/>
  <c r="E472" i="9"/>
  <c r="D472" i="9"/>
  <c r="C472" i="9"/>
  <c r="B472" i="9"/>
  <c r="A472" i="9"/>
  <c r="J471" i="9"/>
  <c r="G471" i="9"/>
  <c r="F471" i="9"/>
  <c r="E471" i="9"/>
  <c r="D471" i="9"/>
  <c r="C471" i="9"/>
  <c r="B471" i="9"/>
  <c r="A471" i="9"/>
  <c r="K461" i="9"/>
  <c r="F461" i="9"/>
  <c r="E461" i="9"/>
  <c r="D461" i="9"/>
  <c r="C461" i="9"/>
  <c r="K460" i="9"/>
  <c r="K459" i="9"/>
  <c r="F459" i="9"/>
  <c r="E459" i="9"/>
  <c r="D459" i="9"/>
  <c r="C459" i="9"/>
  <c r="A459" i="9"/>
  <c r="K458" i="9"/>
  <c r="G458" i="9"/>
  <c r="F458" i="9"/>
  <c r="E458" i="9"/>
  <c r="D458" i="9"/>
  <c r="C458" i="9"/>
  <c r="B458" i="9"/>
  <c r="A458" i="9"/>
  <c r="M457" i="9"/>
  <c r="K457" i="9"/>
  <c r="A457" i="9"/>
  <c r="M456" i="9"/>
  <c r="M459" i="9" s="1"/>
  <c r="K456" i="9"/>
  <c r="G456" i="9"/>
  <c r="F456" i="9"/>
  <c r="E456" i="9"/>
  <c r="D456" i="9"/>
  <c r="C456" i="9"/>
  <c r="B456" i="9"/>
  <c r="A456" i="9"/>
  <c r="M455" i="9"/>
  <c r="M458" i="9" s="1"/>
  <c r="K455" i="9"/>
  <c r="A455" i="9"/>
  <c r="J454" i="9"/>
  <c r="G454" i="9"/>
  <c r="F454" i="9"/>
  <c r="E454" i="9"/>
  <c r="D454" i="9"/>
  <c r="C454" i="9"/>
  <c r="B454" i="9"/>
  <c r="A454" i="9"/>
  <c r="J453" i="9"/>
  <c r="G453" i="9"/>
  <c r="F453" i="9"/>
  <c r="E453" i="9"/>
  <c r="D453" i="9"/>
  <c r="C453" i="9"/>
  <c r="B453" i="9"/>
  <c r="A453" i="9"/>
  <c r="K443" i="9"/>
  <c r="F443" i="9"/>
  <c r="E443" i="9"/>
  <c r="D443" i="9"/>
  <c r="C443" i="9"/>
  <c r="K442" i="9"/>
  <c r="K441" i="9"/>
  <c r="F441" i="9"/>
  <c r="E441" i="9"/>
  <c r="D441" i="9"/>
  <c r="C441" i="9"/>
  <c r="A441" i="9"/>
  <c r="K440" i="9"/>
  <c r="G440" i="9"/>
  <c r="F440" i="9"/>
  <c r="E440" i="9"/>
  <c r="D440" i="9"/>
  <c r="C440" i="9"/>
  <c r="B440" i="9"/>
  <c r="A440" i="9"/>
  <c r="M439" i="9"/>
  <c r="K439" i="9"/>
  <c r="A439" i="9"/>
  <c r="M438" i="9"/>
  <c r="M441" i="9" s="1"/>
  <c r="K438" i="9"/>
  <c r="G438" i="9"/>
  <c r="F438" i="9"/>
  <c r="E438" i="9"/>
  <c r="D438" i="9"/>
  <c r="C438" i="9"/>
  <c r="B438" i="9"/>
  <c r="A438" i="9"/>
  <c r="M437" i="9"/>
  <c r="M440" i="9" s="1"/>
  <c r="K437" i="9"/>
  <c r="A437" i="9"/>
  <c r="J436" i="9"/>
  <c r="G436" i="9"/>
  <c r="F436" i="9"/>
  <c r="E436" i="9"/>
  <c r="D436" i="9"/>
  <c r="C436" i="9"/>
  <c r="B436" i="9"/>
  <c r="A436" i="9"/>
  <c r="J435" i="9"/>
  <c r="G435" i="9"/>
  <c r="F435" i="9"/>
  <c r="E435" i="9"/>
  <c r="D435" i="9"/>
  <c r="C435" i="9"/>
  <c r="B435" i="9"/>
  <c r="A435" i="9"/>
  <c r="K425" i="9"/>
  <c r="F425" i="9"/>
  <c r="E425" i="9"/>
  <c r="D425" i="9"/>
  <c r="C425" i="9"/>
  <c r="K424" i="9"/>
  <c r="K423" i="9"/>
  <c r="F423" i="9"/>
  <c r="E423" i="9"/>
  <c r="D423" i="9"/>
  <c r="C423" i="9"/>
  <c r="A423" i="9"/>
  <c r="K422" i="9"/>
  <c r="G422" i="9"/>
  <c r="F422" i="9"/>
  <c r="E422" i="9"/>
  <c r="D422" i="9"/>
  <c r="C422" i="9"/>
  <c r="B422" i="9"/>
  <c r="A422" i="9"/>
  <c r="M421" i="9"/>
  <c r="K421" i="9"/>
  <c r="A421" i="9"/>
  <c r="M420" i="9"/>
  <c r="M423" i="9" s="1"/>
  <c r="K420" i="9"/>
  <c r="G420" i="9"/>
  <c r="F420" i="9"/>
  <c r="E420" i="9"/>
  <c r="D420" i="9"/>
  <c r="C420" i="9"/>
  <c r="B420" i="9"/>
  <c r="A420" i="9"/>
  <c r="M419" i="9"/>
  <c r="M422" i="9" s="1"/>
  <c r="K419" i="9"/>
  <c r="A419" i="9"/>
  <c r="J418" i="9"/>
  <c r="G418" i="9"/>
  <c r="F418" i="9"/>
  <c r="E418" i="9"/>
  <c r="D418" i="9"/>
  <c r="C418" i="9"/>
  <c r="B418" i="9"/>
  <c r="A418" i="9"/>
  <c r="J417" i="9"/>
  <c r="G417" i="9"/>
  <c r="F417" i="9"/>
  <c r="E417" i="9"/>
  <c r="D417" i="9"/>
  <c r="C417" i="9"/>
  <c r="B417" i="9"/>
  <c r="A417" i="9"/>
  <c r="K407" i="9"/>
  <c r="F407" i="9"/>
  <c r="E407" i="9"/>
  <c r="D407" i="9"/>
  <c r="C407" i="9"/>
  <c r="K406" i="9"/>
  <c r="K405" i="9"/>
  <c r="F405" i="9"/>
  <c r="E405" i="9"/>
  <c r="D405" i="9"/>
  <c r="C405" i="9"/>
  <c r="A405" i="9"/>
  <c r="K404" i="9"/>
  <c r="G404" i="9"/>
  <c r="F404" i="9"/>
  <c r="E404" i="9"/>
  <c r="D404" i="9"/>
  <c r="C404" i="9"/>
  <c r="B404" i="9"/>
  <c r="A404" i="9"/>
  <c r="M403" i="9"/>
  <c r="K403" i="9"/>
  <c r="A403" i="9"/>
  <c r="M402" i="9"/>
  <c r="M405" i="9" s="1"/>
  <c r="K402" i="9"/>
  <c r="G402" i="9"/>
  <c r="F402" i="9"/>
  <c r="E402" i="9"/>
  <c r="D402" i="9"/>
  <c r="C402" i="9"/>
  <c r="B402" i="9"/>
  <c r="A402" i="9"/>
  <c r="M401" i="9"/>
  <c r="M404" i="9" s="1"/>
  <c r="K401" i="9"/>
  <c r="A401" i="9"/>
  <c r="J400" i="9"/>
  <c r="G400" i="9"/>
  <c r="F400" i="9"/>
  <c r="E400" i="9"/>
  <c r="D400" i="9"/>
  <c r="C400" i="9"/>
  <c r="B400" i="9"/>
  <c r="A400" i="9"/>
  <c r="J399" i="9"/>
  <c r="G399" i="9"/>
  <c r="F399" i="9"/>
  <c r="E399" i="9"/>
  <c r="D399" i="9"/>
  <c r="C399" i="9"/>
  <c r="B399" i="9"/>
  <c r="A399" i="9"/>
  <c r="K389" i="9"/>
  <c r="F389" i="9"/>
  <c r="E389" i="9"/>
  <c r="D389" i="9"/>
  <c r="C389" i="9"/>
  <c r="K388" i="9"/>
  <c r="K387" i="9"/>
  <c r="F387" i="9"/>
  <c r="E387" i="9"/>
  <c r="D387" i="9"/>
  <c r="C387" i="9"/>
  <c r="A387" i="9"/>
  <c r="K386" i="9"/>
  <c r="G386" i="9"/>
  <c r="F386" i="9"/>
  <c r="E386" i="9"/>
  <c r="D386" i="9"/>
  <c r="C386" i="9"/>
  <c r="B386" i="9"/>
  <c r="A386" i="9"/>
  <c r="M385" i="9"/>
  <c r="K385" i="9"/>
  <c r="A385" i="9"/>
  <c r="M384" i="9"/>
  <c r="M387" i="9" s="1"/>
  <c r="K384" i="9"/>
  <c r="G384" i="9"/>
  <c r="F384" i="9"/>
  <c r="E384" i="9"/>
  <c r="D384" i="9"/>
  <c r="C384" i="9"/>
  <c r="B384" i="9"/>
  <c r="A384" i="9"/>
  <c r="M383" i="9"/>
  <c r="M386" i="9" s="1"/>
  <c r="K383" i="9"/>
  <c r="A383" i="9"/>
  <c r="J382" i="9"/>
  <c r="G382" i="9"/>
  <c r="F382" i="9"/>
  <c r="E382" i="9"/>
  <c r="D382" i="9"/>
  <c r="C382" i="9"/>
  <c r="B382" i="9"/>
  <c r="A382" i="9"/>
  <c r="J381" i="9"/>
  <c r="G381" i="9"/>
  <c r="F381" i="9"/>
  <c r="E381" i="9"/>
  <c r="D381" i="9"/>
  <c r="C381" i="9"/>
  <c r="B381" i="9"/>
  <c r="A381" i="9"/>
  <c r="K371" i="9"/>
  <c r="F371" i="9"/>
  <c r="E371" i="9"/>
  <c r="D371" i="9"/>
  <c r="C371" i="9"/>
  <c r="K370" i="9"/>
  <c r="K369" i="9"/>
  <c r="F369" i="9"/>
  <c r="E369" i="9"/>
  <c r="D369" i="9"/>
  <c r="C369" i="9"/>
  <c r="A369" i="9"/>
  <c r="K368" i="9"/>
  <c r="G368" i="9"/>
  <c r="F368" i="9"/>
  <c r="E368" i="9"/>
  <c r="D368" i="9"/>
  <c r="C368" i="9"/>
  <c r="B368" i="9"/>
  <c r="A368" i="9"/>
  <c r="M367" i="9"/>
  <c r="K367" i="9"/>
  <c r="A367" i="9"/>
  <c r="M366" i="9"/>
  <c r="M369" i="9" s="1"/>
  <c r="K366" i="9"/>
  <c r="G366" i="9"/>
  <c r="F366" i="9"/>
  <c r="E366" i="9"/>
  <c r="D366" i="9"/>
  <c r="C366" i="9"/>
  <c r="B366" i="9"/>
  <c r="A366" i="9"/>
  <c r="M365" i="9"/>
  <c r="M368" i="9" s="1"/>
  <c r="K365" i="9"/>
  <c r="A365" i="9"/>
  <c r="J364" i="9"/>
  <c r="G364" i="9"/>
  <c r="F364" i="9"/>
  <c r="E364" i="9"/>
  <c r="D364" i="9"/>
  <c r="C364" i="9"/>
  <c r="B364" i="9"/>
  <c r="A364" i="9"/>
  <c r="J363" i="9"/>
  <c r="G363" i="9"/>
  <c r="F363" i="9"/>
  <c r="E363" i="9"/>
  <c r="D363" i="9"/>
  <c r="C363" i="9"/>
  <c r="B363" i="9"/>
  <c r="A363" i="9"/>
  <c r="K353" i="9"/>
  <c r="F353" i="9"/>
  <c r="E353" i="9"/>
  <c r="D353" i="9"/>
  <c r="C353" i="9"/>
  <c r="K352" i="9"/>
  <c r="K351" i="9"/>
  <c r="F351" i="9"/>
  <c r="E351" i="9"/>
  <c r="D351" i="9"/>
  <c r="C351" i="9"/>
  <c r="A351" i="9"/>
  <c r="K350" i="9"/>
  <c r="G350" i="9"/>
  <c r="F350" i="9"/>
  <c r="E350" i="9"/>
  <c r="D350" i="9"/>
  <c r="C350" i="9"/>
  <c r="B350" i="9"/>
  <c r="A350" i="9"/>
  <c r="M349" i="9"/>
  <c r="K349" i="9"/>
  <c r="A349" i="9"/>
  <c r="M348" i="9"/>
  <c r="M351" i="9" s="1"/>
  <c r="K348" i="9"/>
  <c r="G348" i="9"/>
  <c r="F348" i="9"/>
  <c r="E348" i="9"/>
  <c r="D348" i="9"/>
  <c r="C348" i="9"/>
  <c r="B348" i="9"/>
  <c r="A348" i="9"/>
  <c r="M347" i="9"/>
  <c r="M350" i="9" s="1"/>
  <c r="K347" i="9"/>
  <c r="A347" i="9"/>
  <c r="J346" i="9"/>
  <c r="G346" i="9"/>
  <c r="F346" i="9"/>
  <c r="E346" i="9"/>
  <c r="D346" i="9"/>
  <c r="C346" i="9"/>
  <c r="B346" i="9"/>
  <c r="A346" i="9"/>
  <c r="J345" i="9"/>
  <c r="G345" i="9"/>
  <c r="F345" i="9"/>
  <c r="E345" i="9"/>
  <c r="D345" i="9"/>
  <c r="C345" i="9"/>
  <c r="B345" i="9"/>
  <c r="A345" i="9"/>
  <c r="K335" i="9"/>
  <c r="F335" i="9"/>
  <c r="E335" i="9"/>
  <c r="D335" i="9"/>
  <c r="C335" i="9"/>
  <c r="K334" i="9"/>
  <c r="K333" i="9"/>
  <c r="F333" i="9"/>
  <c r="E333" i="9"/>
  <c r="D333" i="9"/>
  <c r="C333" i="9"/>
  <c r="A333" i="9"/>
  <c r="K332" i="9"/>
  <c r="G332" i="9"/>
  <c r="F332" i="9"/>
  <c r="E332" i="9"/>
  <c r="D332" i="9"/>
  <c r="C332" i="9"/>
  <c r="B332" i="9"/>
  <c r="A332" i="9"/>
  <c r="M331" i="9"/>
  <c r="K331" i="9"/>
  <c r="A331" i="9"/>
  <c r="M330" i="9"/>
  <c r="M333" i="9" s="1"/>
  <c r="K330" i="9"/>
  <c r="G330" i="9"/>
  <c r="F330" i="9"/>
  <c r="E330" i="9"/>
  <c r="D330" i="9"/>
  <c r="C330" i="9"/>
  <c r="B330" i="9"/>
  <c r="A330" i="9"/>
  <c r="M329" i="9"/>
  <c r="M332" i="9" s="1"/>
  <c r="K329" i="9"/>
  <c r="A329" i="9"/>
  <c r="J328" i="9"/>
  <c r="G328" i="9"/>
  <c r="F328" i="9"/>
  <c r="E328" i="9"/>
  <c r="D328" i="9"/>
  <c r="C328" i="9"/>
  <c r="B328" i="9"/>
  <c r="A328" i="9"/>
  <c r="J327" i="9"/>
  <c r="G327" i="9"/>
  <c r="F327" i="9"/>
  <c r="E327" i="9"/>
  <c r="D327" i="9"/>
  <c r="C327" i="9"/>
  <c r="B327" i="9"/>
  <c r="A327" i="9"/>
  <c r="K317" i="9"/>
  <c r="F317" i="9"/>
  <c r="E317" i="9"/>
  <c r="D317" i="9"/>
  <c r="C317" i="9"/>
  <c r="K316" i="9"/>
  <c r="K315" i="9"/>
  <c r="F315" i="9"/>
  <c r="E315" i="9"/>
  <c r="D315" i="9"/>
  <c r="C315" i="9"/>
  <c r="A315" i="9"/>
  <c r="K314" i="9"/>
  <c r="G314" i="9"/>
  <c r="F314" i="9"/>
  <c r="E314" i="9"/>
  <c r="D314" i="9"/>
  <c r="C314" i="9"/>
  <c r="B314" i="9"/>
  <c r="A314" i="9"/>
  <c r="M313" i="9"/>
  <c r="K313" i="9"/>
  <c r="A313" i="9"/>
  <c r="M312" i="9"/>
  <c r="M315" i="9" s="1"/>
  <c r="K312" i="9"/>
  <c r="G312" i="9"/>
  <c r="F312" i="9"/>
  <c r="E312" i="9"/>
  <c r="D312" i="9"/>
  <c r="C312" i="9"/>
  <c r="B312" i="9"/>
  <c r="A312" i="9"/>
  <c r="M311" i="9"/>
  <c r="M314" i="9" s="1"/>
  <c r="K311" i="9"/>
  <c r="A311" i="9"/>
  <c r="J310" i="9"/>
  <c r="G310" i="9"/>
  <c r="F310" i="9"/>
  <c r="E310" i="9"/>
  <c r="D310" i="9"/>
  <c r="C310" i="9"/>
  <c r="B310" i="9"/>
  <c r="A310" i="9"/>
  <c r="J309" i="9"/>
  <c r="G309" i="9"/>
  <c r="F309" i="9"/>
  <c r="E309" i="9"/>
  <c r="D309" i="9"/>
  <c r="C309" i="9"/>
  <c r="B309" i="9"/>
  <c r="A309" i="9"/>
  <c r="K299" i="9"/>
  <c r="F299" i="9"/>
  <c r="E299" i="9"/>
  <c r="D299" i="9"/>
  <c r="C299" i="9"/>
  <c r="K298" i="9"/>
  <c r="K297" i="9"/>
  <c r="F297" i="9"/>
  <c r="E297" i="9"/>
  <c r="D297" i="9"/>
  <c r="C297" i="9"/>
  <c r="A297" i="9"/>
  <c r="K296" i="9"/>
  <c r="G296" i="9"/>
  <c r="F296" i="9"/>
  <c r="E296" i="9"/>
  <c r="D296" i="9"/>
  <c r="C296" i="9"/>
  <c r="B296" i="9"/>
  <c r="A296" i="9"/>
  <c r="M295" i="9"/>
  <c r="K295" i="9"/>
  <c r="A295" i="9"/>
  <c r="M294" i="9"/>
  <c r="M297" i="9" s="1"/>
  <c r="K294" i="9"/>
  <c r="G294" i="9"/>
  <c r="F294" i="9"/>
  <c r="E294" i="9"/>
  <c r="D294" i="9"/>
  <c r="C294" i="9"/>
  <c r="B294" i="9"/>
  <c r="A294" i="9"/>
  <c r="M293" i="9"/>
  <c r="M296" i="9" s="1"/>
  <c r="K293" i="9"/>
  <c r="A293" i="9"/>
  <c r="J292" i="9"/>
  <c r="G292" i="9"/>
  <c r="F292" i="9"/>
  <c r="E292" i="9"/>
  <c r="D292" i="9"/>
  <c r="C292" i="9"/>
  <c r="B292" i="9"/>
  <c r="A292" i="9"/>
  <c r="J291" i="9"/>
  <c r="G291" i="9"/>
  <c r="F291" i="9"/>
  <c r="E291" i="9"/>
  <c r="D291" i="9"/>
  <c r="C291" i="9"/>
  <c r="B291" i="9"/>
  <c r="A291" i="9"/>
  <c r="K281" i="9"/>
  <c r="F281" i="9"/>
  <c r="E281" i="9"/>
  <c r="D281" i="9"/>
  <c r="C281" i="9"/>
  <c r="K280" i="9"/>
  <c r="K279" i="9"/>
  <c r="F279" i="9"/>
  <c r="E279" i="9"/>
  <c r="D279" i="9"/>
  <c r="C279" i="9"/>
  <c r="A279" i="9"/>
  <c r="K278" i="9"/>
  <c r="G278" i="9"/>
  <c r="F278" i="9"/>
  <c r="E278" i="9"/>
  <c r="D278" i="9"/>
  <c r="C278" i="9"/>
  <c r="B278" i="9"/>
  <c r="A278" i="9"/>
  <c r="M277" i="9"/>
  <c r="K277" i="9"/>
  <c r="A277" i="9"/>
  <c r="M276" i="9"/>
  <c r="M279" i="9" s="1"/>
  <c r="K276" i="9"/>
  <c r="G276" i="9"/>
  <c r="F276" i="9"/>
  <c r="E276" i="9"/>
  <c r="D276" i="9"/>
  <c r="C276" i="9"/>
  <c r="B276" i="9"/>
  <c r="A276" i="9"/>
  <c r="M275" i="9"/>
  <c r="M278" i="9" s="1"/>
  <c r="K275" i="9"/>
  <c r="A275" i="9"/>
  <c r="J274" i="9"/>
  <c r="G274" i="9"/>
  <c r="F274" i="9"/>
  <c r="E274" i="9"/>
  <c r="D274" i="9"/>
  <c r="C274" i="9"/>
  <c r="B274" i="9"/>
  <c r="A274" i="9"/>
  <c r="J273" i="9"/>
  <c r="G273" i="9"/>
  <c r="F273" i="9"/>
  <c r="E273" i="9"/>
  <c r="D273" i="9"/>
  <c r="C273" i="9"/>
  <c r="B273" i="9"/>
  <c r="A273" i="9"/>
  <c r="K263" i="9"/>
  <c r="F263" i="9"/>
  <c r="E263" i="9"/>
  <c r="D263" i="9"/>
  <c r="C263" i="9"/>
  <c r="K262" i="9"/>
  <c r="K261" i="9"/>
  <c r="F261" i="9"/>
  <c r="E261" i="9"/>
  <c r="D261" i="9"/>
  <c r="C261" i="9"/>
  <c r="A261" i="9"/>
  <c r="K260" i="9"/>
  <c r="G260" i="9"/>
  <c r="F260" i="9"/>
  <c r="E260" i="9"/>
  <c r="D260" i="9"/>
  <c r="C260" i="9"/>
  <c r="B260" i="9"/>
  <c r="A260" i="9"/>
  <c r="M259" i="9"/>
  <c r="K259" i="9"/>
  <c r="A259" i="9"/>
  <c r="M258" i="9"/>
  <c r="M261" i="9" s="1"/>
  <c r="K258" i="9"/>
  <c r="G258" i="9"/>
  <c r="F258" i="9"/>
  <c r="E258" i="9"/>
  <c r="D258" i="9"/>
  <c r="C258" i="9"/>
  <c r="B258" i="9"/>
  <c r="A258" i="9"/>
  <c r="M257" i="9"/>
  <c r="M260" i="9" s="1"/>
  <c r="K257" i="9"/>
  <c r="A257" i="9"/>
  <c r="J256" i="9"/>
  <c r="G256" i="9"/>
  <c r="F256" i="9"/>
  <c r="E256" i="9"/>
  <c r="D256" i="9"/>
  <c r="C256" i="9"/>
  <c r="B256" i="9"/>
  <c r="A256" i="9"/>
  <c r="J255" i="9"/>
  <c r="G255" i="9"/>
  <c r="F255" i="9"/>
  <c r="E255" i="9"/>
  <c r="D255" i="9"/>
  <c r="C255" i="9"/>
  <c r="B255" i="9"/>
  <c r="A255" i="9"/>
  <c r="K245" i="9"/>
  <c r="F245" i="9"/>
  <c r="E245" i="9"/>
  <c r="D245" i="9"/>
  <c r="C245" i="9"/>
  <c r="K244" i="9"/>
  <c r="K243" i="9"/>
  <c r="F243" i="9"/>
  <c r="E243" i="9"/>
  <c r="D243" i="9"/>
  <c r="C243" i="9"/>
  <c r="A243" i="9"/>
  <c r="K242" i="9"/>
  <c r="G242" i="9"/>
  <c r="F242" i="9"/>
  <c r="E242" i="9"/>
  <c r="D242" i="9"/>
  <c r="C242" i="9"/>
  <c r="B242" i="9"/>
  <c r="A242" i="9"/>
  <c r="M241" i="9"/>
  <c r="K241" i="9"/>
  <c r="A241" i="9"/>
  <c r="M240" i="9"/>
  <c r="M243" i="9" s="1"/>
  <c r="K240" i="9"/>
  <c r="G240" i="9"/>
  <c r="F240" i="9"/>
  <c r="E240" i="9"/>
  <c r="D240" i="9"/>
  <c r="C240" i="9"/>
  <c r="B240" i="9"/>
  <c r="A240" i="9"/>
  <c r="M239" i="9"/>
  <c r="M242" i="9" s="1"/>
  <c r="K239" i="9"/>
  <c r="A239" i="9"/>
  <c r="J238" i="9"/>
  <c r="G238" i="9"/>
  <c r="F238" i="9"/>
  <c r="E238" i="9"/>
  <c r="D238" i="9"/>
  <c r="C238" i="9"/>
  <c r="B238" i="9"/>
  <c r="A238" i="9"/>
  <c r="J237" i="9"/>
  <c r="G237" i="9"/>
  <c r="F237" i="9"/>
  <c r="E237" i="9"/>
  <c r="D237" i="9"/>
  <c r="C237" i="9"/>
  <c r="B237" i="9"/>
  <c r="A237" i="9"/>
  <c r="K227" i="9"/>
  <c r="F227" i="9"/>
  <c r="E227" i="9"/>
  <c r="D227" i="9"/>
  <c r="C227" i="9"/>
  <c r="K226" i="9"/>
  <c r="K225" i="9"/>
  <c r="F225" i="9"/>
  <c r="E225" i="9"/>
  <c r="D225" i="9"/>
  <c r="C225" i="9"/>
  <c r="A225" i="9"/>
  <c r="K224" i="9"/>
  <c r="G224" i="9"/>
  <c r="F224" i="9"/>
  <c r="E224" i="9"/>
  <c r="D224" i="9"/>
  <c r="C224" i="9"/>
  <c r="B224" i="9"/>
  <c r="A224" i="9"/>
  <c r="M223" i="9"/>
  <c r="K223" i="9"/>
  <c r="A223" i="9"/>
  <c r="M222" i="9"/>
  <c r="M225" i="9" s="1"/>
  <c r="K222" i="9"/>
  <c r="G222" i="9"/>
  <c r="F222" i="9"/>
  <c r="E222" i="9"/>
  <c r="D222" i="9"/>
  <c r="C222" i="9"/>
  <c r="B222" i="9"/>
  <c r="A222" i="9"/>
  <c r="M221" i="9"/>
  <c r="M224" i="9" s="1"/>
  <c r="K221" i="9"/>
  <c r="A221" i="9"/>
  <c r="J220" i="9"/>
  <c r="G220" i="9"/>
  <c r="F220" i="9"/>
  <c r="E220" i="9"/>
  <c r="D220" i="9"/>
  <c r="C220" i="9"/>
  <c r="B220" i="9"/>
  <c r="A220" i="9"/>
  <c r="J219" i="9"/>
  <c r="G219" i="9"/>
  <c r="F219" i="9"/>
  <c r="E219" i="9"/>
  <c r="D219" i="9"/>
  <c r="C219" i="9"/>
  <c r="B219" i="9"/>
  <c r="A219" i="9"/>
  <c r="K209" i="9"/>
  <c r="F209" i="9"/>
  <c r="E209" i="9"/>
  <c r="D209" i="9"/>
  <c r="C209" i="9"/>
  <c r="K208" i="9"/>
  <c r="K207" i="9"/>
  <c r="F207" i="9"/>
  <c r="E207" i="9"/>
  <c r="D207" i="9"/>
  <c r="C207" i="9"/>
  <c r="A207" i="9"/>
  <c r="K206" i="9"/>
  <c r="G206" i="9"/>
  <c r="F206" i="9"/>
  <c r="E206" i="9"/>
  <c r="D206" i="9"/>
  <c r="C206" i="9"/>
  <c r="B206" i="9"/>
  <c r="A206" i="9"/>
  <c r="M205" i="9"/>
  <c r="K205" i="9"/>
  <c r="A205" i="9"/>
  <c r="M204" i="9"/>
  <c r="M207" i="9" s="1"/>
  <c r="K204" i="9"/>
  <c r="G204" i="9"/>
  <c r="F204" i="9"/>
  <c r="E204" i="9"/>
  <c r="D204" i="9"/>
  <c r="C204" i="9"/>
  <c r="B204" i="9"/>
  <c r="A204" i="9"/>
  <c r="M203" i="9"/>
  <c r="M206" i="9" s="1"/>
  <c r="K203" i="9"/>
  <c r="A203" i="9"/>
  <c r="J202" i="9"/>
  <c r="G202" i="9"/>
  <c r="F202" i="9"/>
  <c r="E202" i="9"/>
  <c r="D202" i="9"/>
  <c r="C202" i="9"/>
  <c r="B202" i="9"/>
  <c r="A202" i="9"/>
  <c r="J201" i="9"/>
  <c r="G201" i="9"/>
  <c r="F201" i="9"/>
  <c r="E201" i="9"/>
  <c r="D201" i="9"/>
  <c r="C201" i="9"/>
  <c r="B201" i="9"/>
  <c r="A201" i="9"/>
  <c r="K191" i="9"/>
  <c r="F191" i="9"/>
  <c r="E191" i="9"/>
  <c r="D191" i="9"/>
  <c r="C191" i="9"/>
  <c r="K190" i="9"/>
  <c r="K189" i="9"/>
  <c r="F189" i="9"/>
  <c r="E189" i="9"/>
  <c r="D189" i="9"/>
  <c r="C189" i="9"/>
  <c r="A189" i="9"/>
  <c r="K188" i="9"/>
  <c r="G188" i="9"/>
  <c r="F188" i="9"/>
  <c r="E188" i="9"/>
  <c r="D188" i="9"/>
  <c r="C188" i="9"/>
  <c r="B188" i="9"/>
  <c r="A188" i="9"/>
  <c r="M187" i="9"/>
  <c r="K187" i="9"/>
  <c r="A187" i="9"/>
  <c r="M186" i="9"/>
  <c r="M189" i="9" s="1"/>
  <c r="K186" i="9"/>
  <c r="G186" i="9"/>
  <c r="F186" i="9"/>
  <c r="E186" i="9"/>
  <c r="D186" i="9"/>
  <c r="C186" i="9"/>
  <c r="B186" i="9"/>
  <c r="A186" i="9"/>
  <c r="M185" i="9"/>
  <c r="M188" i="9" s="1"/>
  <c r="K185" i="9"/>
  <c r="A185" i="9"/>
  <c r="J184" i="9"/>
  <c r="G184" i="9"/>
  <c r="F184" i="9"/>
  <c r="E184" i="9"/>
  <c r="D184" i="9"/>
  <c r="C184" i="9"/>
  <c r="B184" i="9"/>
  <c r="A184" i="9"/>
  <c r="J183" i="9"/>
  <c r="G183" i="9"/>
  <c r="F183" i="9"/>
  <c r="E183" i="9"/>
  <c r="D183" i="9"/>
  <c r="C183" i="9"/>
  <c r="B183" i="9"/>
  <c r="A183" i="9"/>
  <c r="K173" i="9"/>
  <c r="F173" i="9"/>
  <c r="E173" i="9"/>
  <c r="D173" i="9"/>
  <c r="C173" i="9"/>
  <c r="K172" i="9"/>
  <c r="K171" i="9"/>
  <c r="F171" i="9"/>
  <c r="E171" i="9"/>
  <c r="D171" i="9"/>
  <c r="C171" i="9"/>
  <c r="A171" i="9"/>
  <c r="K170" i="9"/>
  <c r="G170" i="9"/>
  <c r="F170" i="9"/>
  <c r="E170" i="9"/>
  <c r="D170" i="9"/>
  <c r="C170" i="9"/>
  <c r="B170" i="9"/>
  <c r="A170" i="9"/>
  <c r="M169" i="9"/>
  <c r="K169" i="9"/>
  <c r="A169" i="9"/>
  <c r="M168" i="9"/>
  <c r="M171" i="9" s="1"/>
  <c r="K168" i="9"/>
  <c r="G168" i="9"/>
  <c r="F168" i="9"/>
  <c r="E168" i="9"/>
  <c r="D168" i="9"/>
  <c r="C168" i="9"/>
  <c r="B168" i="9"/>
  <c r="A168" i="9"/>
  <c r="M167" i="9"/>
  <c r="M170" i="9" s="1"/>
  <c r="K167" i="9"/>
  <c r="A167" i="9"/>
  <c r="J166" i="9"/>
  <c r="G166" i="9"/>
  <c r="F166" i="9"/>
  <c r="E166" i="9"/>
  <c r="D166" i="9"/>
  <c r="C166" i="9"/>
  <c r="B166" i="9"/>
  <c r="A166" i="9"/>
  <c r="J165" i="9"/>
  <c r="G165" i="9"/>
  <c r="F165" i="9"/>
  <c r="E165" i="9"/>
  <c r="D165" i="9"/>
  <c r="C165" i="9"/>
  <c r="B165" i="9"/>
  <c r="A165" i="9"/>
  <c r="K155" i="9"/>
  <c r="F155" i="9"/>
  <c r="E155" i="9"/>
  <c r="D155" i="9"/>
  <c r="C155" i="9"/>
  <c r="K154" i="9"/>
  <c r="K153" i="9"/>
  <c r="F153" i="9"/>
  <c r="E153" i="9"/>
  <c r="D153" i="9"/>
  <c r="C153" i="9"/>
  <c r="A153" i="9"/>
  <c r="K152" i="9"/>
  <c r="G152" i="9"/>
  <c r="F152" i="9"/>
  <c r="E152" i="9"/>
  <c r="D152" i="9"/>
  <c r="C152" i="9"/>
  <c r="B152" i="9"/>
  <c r="A152" i="9"/>
  <c r="M151" i="9"/>
  <c r="K151" i="9"/>
  <c r="A151" i="9"/>
  <c r="M150" i="9"/>
  <c r="M153" i="9" s="1"/>
  <c r="K150" i="9"/>
  <c r="G150" i="9"/>
  <c r="F150" i="9"/>
  <c r="E150" i="9"/>
  <c r="D150" i="9"/>
  <c r="C150" i="9"/>
  <c r="B150" i="9"/>
  <c r="A150" i="9"/>
  <c r="M149" i="9"/>
  <c r="M152" i="9" s="1"/>
  <c r="K149" i="9"/>
  <c r="A149" i="9"/>
  <c r="J148" i="9"/>
  <c r="G148" i="9"/>
  <c r="F148" i="9"/>
  <c r="E148" i="9"/>
  <c r="D148" i="9"/>
  <c r="C148" i="9"/>
  <c r="B148" i="9"/>
  <c r="A148" i="9"/>
  <c r="J147" i="9"/>
  <c r="G147" i="9"/>
  <c r="F147" i="9"/>
  <c r="E147" i="9"/>
  <c r="D147" i="9"/>
  <c r="C147" i="9"/>
  <c r="B147" i="9"/>
  <c r="A147" i="9"/>
  <c r="K137" i="9"/>
  <c r="F137" i="9"/>
  <c r="E137" i="9"/>
  <c r="D137" i="9"/>
  <c r="C137" i="9"/>
  <c r="K136" i="9"/>
  <c r="K135" i="9"/>
  <c r="F135" i="9"/>
  <c r="E135" i="9"/>
  <c r="D135" i="9"/>
  <c r="C135" i="9"/>
  <c r="A135" i="9"/>
  <c r="K134" i="9"/>
  <c r="G134" i="9"/>
  <c r="F134" i="9"/>
  <c r="E134" i="9"/>
  <c r="D134" i="9"/>
  <c r="C134" i="9"/>
  <c r="B134" i="9"/>
  <c r="A134" i="9"/>
  <c r="M133" i="9"/>
  <c r="K133" i="9"/>
  <c r="A133" i="9"/>
  <c r="M132" i="9"/>
  <c r="M135" i="9" s="1"/>
  <c r="K132" i="9"/>
  <c r="G132" i="9"/>
  <c r="F132" i="9"/>
  <c r="E132" i="9"/>
  <c r="D132" i="9"/>
  <c r="C132" i="9"/>
  <c r="B132" i="9"/>
  <c r="A132" i="9"/>
  <c r="M131" i="9"/>
  <c r="M134" i="9" s="1"/>
  <c r="K131" i="9"/>
  <c r="A131" i="9"/>
  <c r="J130" i="9"/>
  <c r="G130" i="9"/>
  <c r="F130" i="9"/>
  <c r="E130" i="9"/>
  <c r="D130" i="9"/>
  <c r="C130" i="9"/>
  <c r="B130" i="9"/>
  <c r="A130" i="9"/>
  <c r="J129" i="9"/>
  <c r="G129" i="9"/>
  <c r="F129" i="9"/>
  <c r="E129" i="9"/>
  <c r="D129" i="9"/>
  <c r="C129" i="9"/>
  <c r="B129" i="9"/>
  <c r="A129" i="9"/>
  <c r="K119" i="9"/>
  <c r="F119" i="9"/>
  <c r="E119" i="9"/>
  <c r="D119" i="9"/>
  <c r="C119" i="9"/>
  <c r="K118" i="9"/>
  <c r="K117" i="9"/>
  <c r="F117" i="9"/>
  <c r="E117" i="9"/>
  <c r="D117" i="9"/>
  <c r="C117" i="9"/>
  <c r="A117" i="9"/>
  <c r="K116" i="9"/>
  <c r="G116" i="9"/>
  <c r="F116" i="9"/>
  <c r="E116" i="9"/>
  <c r="D116" i="9"/>
  <c r="C116" i="9"/>
  <c r="B116" i="9"/>
  <c r="A116" i="9"/>
  <c r="M115" i="9"/>
  <c r="K115" i="9"/>
  <c r="A115" i="9"/>
  <c r="M114" i="9"/>
  <c r="M117" i="9" s="1"/>
  <c r="K114" i="9"/>
  <c r="G114" i="9"/>
  <c r="F114" i="9"/>
  <c r="E114" i="9"/>
  <c r="D114" i="9"/>
  <c r="C114" i="9"/>
  <c r="B114" i="9"/>
  <c r="A114" i="9"/>
  <c r="M113" i="9"/>
  <c r="M116" i="9" s="1"/>
  <c r="K113" i="9"/>
  <c r="A113" i="9"/>
  <c r="J112" i="9"/>
  <c r="G112" i="9"/>
  <c r="F112" i="9"/>
  <c r="E112" i="9"/>
  <c r="D112" i="9"/>
  <c r="C112" i="9"/>
  <c r="B112" i="9"/>
  <c r="A112" i="9"/>
  <c r="J111" i="9"/>
  <c r="G111" i="9"/>
  <c r="F111" i="9"/>
  <c r="E111" i="9"/>
  <c r="D111" i="9"/>
  <c r="C111" i="9"/>
  <c r="B111" i="9"/>
  <c r="A111" i="9"/>
  <c r="K101" i="9"/>
  <c r="F101" i="9"/>
  <c r="E101" i="9"/>
  <c r="D101" i="9"/>
  <c r="C101" i="9"/>
  <c r="K100" i="9"/>
  <c r="K99" i="9"/>
  <c r="F99" i="9"/>
  <c r="E99" i="9"/>
  <c r="D99" i="9"/>
  <c r="C99" i="9"/>
  <c r="A99" i="9"/>
  <c r="K98" i="9"/>
  <c r="G98" i="9"/>
  <c r="F98" i="9"/>
  <c r="E98" i="9"/>
  <c r="D98" i="9"/>
  <c r="C98" i="9"/>
  <c r="B98" i="9"/>
  <c r="A98" i="9"/>
  <c r="M97" i="9"/>
  <c r="K97" i="9"/>
  <c r="A97" i="9"/>
  <c r="M96" i="9"/>
  <c r="M99" i="9" s="1"/>
  <c r="K96" i="9"/>
  <c r="G96" i="9"/>
  <c r="F96" i="9"/>
  <c r="E96" i="9"/>
  <c r="D96" i="9"/>
  <c r="C96" i="9"/>
  <c r="B96" i="9"/>
  <c r="A96" i="9"/>
  <c r="M95" i="9"/>
  <c r="M98" i="9" s="1"/>
  <c r="K95" i="9"/>
  <c r="A95" i="9"/>
  <c r="J94" i="9"/>
  <c r="G94" i="9"/>
  <c r="F94" i="9"/>
  <c r="E94" i="9"/>
  <c r="D94" i="9"/>
  <c r="C94" i="9"/>
  <c r="B94" i="9"/>
  <c r="A94" i="9"/>
  <c r="J93" i="9"/>
  <c r="G93" i="9"/>
  <c r="F93" i="9"/>
  <c r="E93" i="9"/>
  <c r="D93" i="9"/>
  <c r="C93" i="9"/>
  <c r="B93" i="9"/>
  <c r="A93" i="9"/>
  <c r="K83" i="9"/>
  <c r="F83" i="9"/>
  <c r="E83" i="9"/>
  <c r="D83" i="9"/>
  <c r="C83" i="9"/>
  <c r="K82" i="9"/>
  <c r="K81" i="9"/>
  <c r="F81" i="9"/>
  <c r="E81" i="9"/>
  <c r="D81" i="9"/>
  <c r="C81" i="9"/>
  <c r="A81" i="9"/>
  <c r="K80" i="9"/>
  <c r="G80" i="9"/>
  <c r="F80" i="9"/>
  <c r="E80" i="9"/>
  <c r="D80" i="9"/>
  <c r="C80" i="9"/>
  <c r="B80" i="9"/>
  <c r="A80" i="9"/>
  <c r="M79" i="9"/>
  <c r="K79" i="9"/>
  <c r="A79" i="9"/>
  <c r="M78" i="9"/>
  <c r="M81" i="9" s="1"/>
  <c r="K78" i="9"/>
  <c r="G78" i="9"/>
  <c r="F78" i="9"/>
  <c r="E78" i="9"/>
  <c r="D78" i="9"/>
  <c r="C78" i="9"/>
  <c r="B78" i="9"/>
  <c r="A78" i="9"/>
  <c r="M77" i="9"/>
  <c r="M80" i="9" s="1"/>
  <c r="K77" i="9"/>
  <c r="A77" i="9"/>
  <c r="J76" i="9"/>
  <c r="G76" i="9"/>
  <c r="F76" i="9"/>
  <c r="E76" i="9"/>
  <c r="D76" i="9"/>
  <c r="C76" i="9"/>
  <c r="B76" i="9"/>
  <c r="A76" i="9"/>
  <c r="J75" i="9"/>
  <c r="G75" i="9"/>
  <c r="F75" i="9"/>
  <c r="E75" i="9"/>
  <c r="D75" i="9"/>
  <c r="C75" i="9"/>
  <c r="B75" i="9"/>
  <c r="A75" i="9"/>
  <c r="K65" i="9"/>
  <c r="F65" i="9"/>
  <c r="E65" i="9"/>
  <c r="D65" i="9"/>
  <c r="C65" i="9"/>
  <c r="K64" i="9"/>
  <c r="K63" i="9"/>
  <c r="F63" i="9"/>
  <c r="E63" i="9"/>
  <c r="D63" i="9"/>
  <c r="C63" i="9"/>
  <c r="A63" i="9"/>
  <c r="K62" i="9"/>
  <c r="G62" i="9"/>
  <c r="F62" i="9"/>
  <c r="E62" i="9"/>
  <c r="D62" i="9"/>
  <c r="C62" i="9"/>
  <c r="B62" i="9"/>
  <c r="A62" i="9"/>
  <c r="M61" i="9"/>
  <c r="K61" i="9"/>
  <c r="A61" i="9"/>
  <c r="M60" i="9"/>
  <c r="M63" i="9" s="1"/>
  <c r="K60" i="9"/>
  <c r="G60" i="9"/>
  <c r="F60" i="9"/>
  <c r="E60" i="9"/>
  <c r="D60" i="9"/>
  <c r="C60" i="9"/>
  <c r="B60" i="9"/>
  <c r="A60" i="9"/>
  <c r="M59" i="9"/>
  <c r="M62" i="9" s="1"/>
  <c r="K59" i="9"/>
  <c r="A59" i="9"/>
  <c r="J58" i="9"/>
  <c r="G58" i="9"/>
  <c r="F58" i="9"/>
  <c r="E58" i="9"/>
  <c r="D58" i="9"/>
  <c r="C58" i="9"/>
  <c r="B58" i="9"/>
  <c r="A58" i="9"/>
  <c r="J57" i="9"/>
  <c r="G57" i="9"/>
  <c r="F57" i="9"/>
  <c r="E57" i="9"/>
  <c r="D57" i="9"/>
  <c r="C57" i="9"/>
  <c r="B57" i="9"/>
  <c r="A57" i="9"/>
  <c r="K47" i="9"/>
  <c r="F47" i="9"/>
  <c r="E47" i="9"/>
  <c r="D47" i="9"/>
  <c r="C47" i="9"/>
  <c r="K46" i="9"/>
  <c r="K45" i="9"/>
  <c r="F45" i="9"/>
  <c r="E45" i="9"/>
  <c r="D45" i="9"/>
  <c r="C45" i="9"/>
  <c r="A45" i="9"/>
  <c r="K44" i="9"/>
  <c r="G44" i="9"/>
  <c r="F44" i="9"/>
  <c r="E44" i="9"/>
  <c r="D44" i="9"/>
  <c r="C44" i="9"/>
  <c r="B44" i="9"/>
  <c r="A44" i="9"/>
  <c r="M43" i="9"/>
  <c r="K43" i="9"/>
  <c r="A43" i="9"/>
  <c r="M42" i="9"/>
  <c r="M45" i="9" s="1"/>
  <c r="K42" i="9"/>
  <c r="G42" i="9"/>
  <c r="F42" i="9"/>
  <c r="E42" i="9"/>
  <c r="D42" i="9"/>
  <c r="C42" i="9"/>
  <c r="B42" i="9"/>
  <c r="A42" i="9"/>
  <c r="M41" i="9"/>
  <c r="M44" i="9" s="1"/>
  <c r="K41" i="9"/>
  <c r="A41" i="9"/>
  <c r="J40" i="9"/>
  <c r="G40" i="9"/>
  <c r="F40" i="9"/>
  <c r="E40" i="9"/>
  <c r="D40" i="9"/>
  <c r="C40" i="9"/>
  <c r="B40" i="9"/>
  <c r="A40" i="9"/>
  <c r="J39" i="9"/>
  <c r="G39" i="9"/>
  <c r="F39" i="9"/>
  <c r="E39" i="9"/>
  <c r="D39" i="9"/>
  <c r="C39" i="9"/>
  <c r="B39" i="9"/>
  <c r="A39" i="9"/>
  <c r="K749" i="9" l="1"/>
  <c r="K748" i="9"/>
  <c r="B745" i="9"/>
  <c r="B743" i="9"/>
  <c r="C745" i="9"/>
  <c r="C743" i="9"/>
  <c r="D745" i="9"/>
  <c r="D743" i="9"/>
  <c r="E745" i="9"/>
  <c r="E743" i="9"/>
  <c r="F745" i="9"/>
  <c r="F743" i="9"/>
  <c r="G745" i="9"/>
  <c r="G743" i="9"/>
  <c r="M749" i="9"/>
  <c r="M748" i="9"/>
  <c r="B727" i="9"/>
  <c r="B725" i="9"/>
  <c r="C727" i="9"/>
  <c r="C725" i="9"/>
  <c r="D727" i="9"/>
  <c r="D725" i="9"/>
  <c r="E727" i="9"/>
  <c r="E725" i="9"/>
  <c r="F727" i="9"/>
  <c r="F725" i="9"/>
  <c r="G727" i="9"/>
  <c r="G725" i="9"/>
  <c r="M731" i="9"/>
  <c r="M730" i="9"/>
  <c r="B709" i="9"/>
  <c r="B707" i="9"/>
  <c r="C709" i="9"/>
  <c r="C707" i="9"/>
  <c r="D709" i="9"/>
  <c r="D707" i="9"/>
  <c r="E709" i="9"/>
  <c r="E707" i="9"/>
  <c r="F709" i="9"/>
  <c r="F707" i="9"/>
  <c r="G709" i="9"/>
  <c r="G707" i="9"/>
  <c r="M713" i="9"/>
  <c r="M712" i="9"/>
  <c r="B691" i="9"/>
  <c r="B689" i="9"/>
  <c r="C691" i="9"/>
  <c r="C689" i="9"/>
  <c r="D691" i="9"/>
  <c r="D689" i="9"/>
  <c r="E691" i="9"/>
  <c r="E689" i="9"/>
  <c r="F691" i="9"/>
  <c r="F689" i="9"/>
  <c r="G691" i="9"/>
  <c r="G689" i="9"/>
  <c r="M695" i="9"/>
  <c r="M694" i="9"/>
  <c r="B673" i="9"/>
  <c r="B671" i="9"/>
  <c r="C673" i="9"/>
  <c r="C671" i="9"/>
  <c r="D673" i="9"/>
  <c r="D671" i="9"/>
  <c r="E673" i="9"/>
  <c r="E671" i="9"/>
  <c r="F673" i="9"/>
  <c r="F671" i="9"/>
  <c r="G673" i="9"/>
  <c r="G671" i="9"/>
  <c r="M677" i="9"/>
  <c r="M676" i="9"/>
  <c r="B655" i="9"/>
  <c r="B653" i="9"/>
  <c r="C655" i="9"/>
  <c r="C653" i="9"/>
  <c r="D655" i="9"/>
  <c r="D653" i="9"/>
  <c r="E655" i="9"/>
  <c r="E653" i="9"/>
  <c r="F655" i="9"/>
  <c r="F653" i="9"/>
  <c r="G655" i="9"/>
  <c r="G653" i="9"/>
  <c r="M659" i="9"/>
  <c r="M658" i="9"/>
  <c r="B637" i="9"/>
  <c r="B635" i="9"/>
  <c r="C637" i="9"/>
  <c r="C635" i="9"/>
  <c r="D637" i="9"/>
  <c r="D635" i="9"/>
  <c r="E637" i="9"/>
  <c r="E635" i="9"/>
  <c r="F637" i="9"/>
  <c r="F635" i="9"/>
  <c r="G637" i="9"/>
  <c r="G635" i="9"/>
  <c r="M641" i="9"/>
  <c r="M640" i="9"/>
  <c r="B619" i="9"/>
  <c r="B617" i="9"/>
  <c r="C619" i="9"/>
  <c r="C617" i="9"/>
  <c r="D619" i="9"/>
  <c r="D617" i="9"/>
  <c r="E619" i="9"/>
  <c r="E617" i="9"/>
  <c r="F619" i="9"/>
  <c r="F617" i="9"/>
  <c r="G619" i="9"/>
  <c r="G617" i="9"/>
  <c r="M623" i="9"/>
  <c r="M622" i="9"/>
  <c r="B601" i="9"/>
  <c r="B599" i="9"/>
  <c r="C601" i="9"/>
  <c r="C599" i="9"/>
  <c r="D601" i="9"/>
  <c r="D599" i="9"/>
  <c r="E601" i="9"/>
  <c r="E599" i="9"/>
  <c r="F601" i="9"/>
  <c r="F599" i="9"/>
  <c r="G601" i="9"/>
  <c r="G599" i="9"/>
  <c r="M605" i="9"/>
  <c r="M604" i="9"/>
  <c r="B583" i="9"/>
  <c r="B581" i="9"/>
  <c r="C583" i="9"/>
  <c r="C581" i="9"/>
  <c r="D583" i="9"/>
  <c r="D581" i="9"/>
  <c r="E583" i="9"/>
  <c r="E581" i="9"/>
  <c r="F583" i="9"/>
  <c r="F581" i="9"/>
  <c r="G583" i="9"/>
  <c r="G581" i="9"/>
  <c r="M587" i="9"/>
  <c r="M586" i="9"/>
  <c r="B565" i="9"/>
  <c r="B563" i="9"/>
  <c r="C565" i="9"/>
  <c r="C563" i="9"/>
  <c r="D565" i="9"/>
  <c r="D563" i="9"/>
  <c r="E565" i="9"/>
  <c r="E563" i="9"/>
  <c r="F565" i="9"/>
  <c r="F563" i="9"/>
  <c r="G565" i="9"/>
  <c r="G563" i="9"/>
  <c r="M569" i="9"/>
  <c r="M568" i="9"/>
  <c r="B547" i="9"/>
  <c r="B545" i="9"/>
  <c r="C547" i="9"/>
  <c r="C545" i="9"/>
  <c r="D547" i="9"/>
  <c r="D545" i="9"/>
  <c r="E547" i="9"/>
  <c r="E545" i="9"/>
  <c r="F547" i="9"/>
  <c r="F545" i="9"/>
  <c r="G547" i="9"/>
  <c r="G545" i="9"/>
  <c r="M551" i="9"/>
  <c r="M550" i="9"/>
  <c r="B529" i="9"/>
  <c r="B527" i="9"/>
  <c r="C529" i="9"/>
  <c r="C527" i="9"/>
  <c r="D529" i="9"/>
  <c r="D527" i="9"/>
  <c r="E529" i="9"/>
  <c r="E527" i="9"/>
  <c r="F529" i="9"/>
  <c r="F527" i="9"/>
  <c r="G529" i="9"/>
  <c r="G527" i="9"/>
  <c r="M533" i="9"/>
  <c r="M532" i="9"/>
  <c r="B511" i="9"/>
  <c r="B509" i="9"/>
  <c r="C511" i="9"/>
  <c r="C509" i="9"/>
  <c r="D511" i="9"/>
  <c r="D509" i="9"/>
  <c r="E511" i="9"/>
  <c r="E509" i="9"/>
  <c r="F511" i="9"/>
  <c r="F509" i="9"/>
  <c r="G511" i="9"/>
  <c r="G509" i="9"/>
  <c r="M515" i="9"/>
  <c r="M514" i="9"/>
  <c r="B493" i="9"/>
  <c r="B491" i="9"/>
  <c r="C493" i="9"/>
  <c r="C491" i="9"/>
  <c r="D493" i="9"/>
  <c r="D491" i="9"/>
  <c r="E493" i="9"/>
  <c r="E491" i="9"/>
  <c r="F493" i="9"/>
  <c r="F491" i="9"/>
  <c r="G493" i="9"/>
  <c r="G491" i="9"/>
  <c r="M497" i="9"/>
  <c r="M496" i="9"/>
  <c r="B475" i="9"/>
  <c r="B473" i="9"/>
  <c r="C475" i="9"/>
  <c r="C473" i="9"/>
  <c r="D475" i="9"/>
  <c r="D473" i="9"/>
  <c r="E475" i="9"/>
  <c r="E473" i="9"/>
  <c r="F475" i="9"/>
  <c r="F473" i="9"/>
  <c r="G475" i="9"/>
  <c r="G473" i="9"/>
  <c r="M479" i="9"/>
  <c r="M478" i="9"/>
  <c r="B457" i="9"/>
  <c r="B455" i="9"/>
  <c r="C457" i="9"/>
  <c r="C455" i="9"/>
  <c r="D457" i="9"/>
  <c r="D455" i="9"/>
  <c r="E457" i="9"/>
  <c r="E455" i="9"/>
  <c r="F457" i="9"/>
  <c r="F455" i="9"/>
  <c r="G457" i="9"/>
  <c r="G455" i="9"/>
  <c r="M461" i="9"/>
  <c r="M460" i="9"/>
  <c r="B439" i="9"/>
  <c r="B437" i="9"/>
  <c r="C439" i="9"/>
  <c r="C437" i="9"/>
  <c r="D439" i="9"/>
  <c r="D437" i="9"/>
  <c r="E439" i="9"/>
  <c r="E437" i="9"/>
  <c r="F439" i="9"/>
  <c r="F437" i="9"/>
  <c r="G439" i="9"/>
  <c r="G437" i="9"/>
  <c r="M443" i="9"/>
  <c r="M442" i="9"/>
  <c r="B421" i="9"/>
  <c r="B419" i="9"/>
  <c r="C421" i="9"/>
  <c r="C419" i="9"/>
  <c r="D421" i="9"/>
  <c r="D419" i="9"/>
  <c r="E421" i="9"/>
  <c r="E419" i="9"/>
  <c r="F421" i="9"/>
  <c r="F419" i="9"/>
  <c r="G421" i="9"/>
  <c r="G419" i="9"/>
  <c r="M425" i="9"/>
  <c r="M424" i="9"/>
  <c r="B403" i="9"/>
  <c r="B401" i="9"/>
  <c r="C403" i="9"/>
  <c r="C401" i="9"/>
  <c r="D403" i="9"/>
  <c r="D401" i="9"/>
  <c r="E403" i="9"/>
  <c r="E401" i="9"/>
  <c r="F403" i="9"/>
  <c r="F401" i="9"/>
  <c r="G403" i="9"/>
  <c r="G401" i="9"/>
  <c r="M407" i="9"/>
  <c r="M406" i="9"/>
  <c r="B385" i="9"/>
  <c r="B383" i="9"/>
  <c r="C385" i="9"/>
  <c r="C383" i="9"/>
  <c r="D385" i="9"/>
  <c r="D383" i="9"/>
  <c r="E385" i="9"/>
  <c r="E383" i="9"/>
  <c r="F385" i="9"/>
  <c r="F383" i="9"/>
  <c r="G385" i="9"/>
  <c r="G383" i="9"/>
  <c r="M389" i="9"/>
  <c r="M388" i="9"/>
  <c r="B367" i="9"/>
  <c r="B365" i="9"/>
  <c r="C367" i="9"/>
  <c r="C365" i="9"/>
  <c r="D367" i="9"/>
  <c r="D365" i="9"/>
  <c r="E367" i="9"/>
  <c r="E365" i="9"/>
  <c r="F367" i="9"/>
  <c r="F365" i="9"/>
  <c r="G367" i="9"/>
  <c r="G365" i="9"/>
  <c r="M371" i="9"/>
  <c r="M370" i="9"/>
  <c r="B349" i="9"/>
  <c r="B347" i="9"/>
  <c r="C349" i="9"/>
  <c r="C347" i="9"/>
  <c r="D349" i="9"/>
  <c r="D347" i="9"/>
  <c r="E349" i="9"/>
  <c r="E347" i="9"/>
  <c r="F349" i="9"/>
  <c r="F347" i="9"/>
  <c r="G349" i="9"/>
  <c r="G347" i="9"/>
  <c r="M353" i="9"/>
  <c r="M352" i="9"/>
  <c r="B331" i="9"/>
  <c r="B329" i="9"/>
  <c r="C331" i="9"/>
  <c r="C329" i="9"/>
  <c r="D331" i="9"/>
  <c r="D329" i="9"/>
  <c r="E331" i="9"/>
  <c r="E329" i="9"/>
  <c r="F331" i="9"/>
  <c r="F329" i="9"/>
  <c r="G331" i="9"/>
  <c r="G329" i="9"/>
  <c r="M335" i="9"/>
  <c r="M334" i="9"/>
  <c r="B313" i="9"/>
  <c r="B311" i="9"/>
  <c r="C313" i="9"/>
  <c r="C311" i="9"/>
  <c r="D313" i="9"/>
  <c r="D311" i="9"/>
  <c r="E313" i="9"/>
  <c r="E311" i="9"/>
  <c r="F313" i="9"/>
  <c r="F311" i="9"/>
  <c r="G313" i="9"/>
  <c r="G311" i="9"/>
  <c r="M317" i="9"/>
  <c r="M316" i="9"/>
  <c r="B295" i="9"/>
  <c r="B293" i="9"/>
  <c r="C295" i="9"/>
  <c r="C293" i="9"/>
  <c r="D295" i="9"/>
  <c r="D293" i="9"/>
  <c r="E295" i="9"/>
  <c r="E293" i="9"/>
  <c r="F295" i="9"/>
  <c r="F293" i="9"/>
  <c r="G295" i="9"/>
  <c r="G293" i="9"/>
  <c r="M299" i="9"/>
  <c r="M298" i="9"/>
  <c r="B277" i="9"/>
  <c r="B275" i="9"/>
  <c r="C277" i="9"/>
  <c r="C275" i="9"/>
  <c r="D277" i="9"/>
  <c r="D275" i="9"/>
  <c r="E277" i="9"/>
  <c r="E275" i="9"/>
  <c r="F277" i="9"/>
  <c r="F275" i="9"/>
  <c r="G277" i="9"/>
  <c r="G275" i="9"/>
  <c r="M281" i="9"/>
  <c r="M280" i="9"/>
  <c r="B259" i="9"/>
  <c r="B257" i="9"/>
  <c r="C259" i="9"/>
  <c r="C257" i="9"/>
  <c r="D259" i="9"/>
  <c r="D257" i="9"/>
  <c r="E259" i="9"/>
  <c r="E257" i="9"/>
  <c r="F259" i="9"/>
  <c r="F257" i="9"/>
  <c r="G259" i="9"/>
  <c r="G257" i="9"/>
  <c r="M263" i="9"/>
  <c r="M262" i="9"/>
  <c r="B241" i="9"/>
  <c r="B239" i="9"/>
  <c r="C241" i="9"/>
  <c r="C239" i="9"/>
  <c r="D241" i="9"/>
  <c r="D239" i="9"/>
  <c r="E241" i="9"/>
  <c r="E239" i="9"/>
  <c r="F241" i="9"/>
  <c r="F239" i="9"/>
  <c r="G241" i="9"/>
  <c r="G239" i="9"/>
  <c r="M245" i="9"/>
  <c r="M244" i="9"/>
  <c r="B223" i="9"/>
  <c r="B221" i="9"/>
  <c r="C223" i="9"/>
  <c r="C221" i="9"/>
  <c r="D223" i="9"/>
  <c r="D221" i="9"/>
  <c r="E223" i="9"/>
  <c r="E221" i="9"/>
  <c r="F223" i="9"/>
  <c r="F221" i="9"/>
  <c r="G223" i="9"/>
  <c r="G221" i="9"/>
  <c r="M227" i="9"/>
  <c r="M226" i="9"/>
  <c r="B205" i="9"/>
  <c r="B203" i="9"/>
  <c r="C205" i="9"/>
  <c r="C203" i="9"/>
  <c r="D205" i="9"/>
  <c r="D203" i="9"/>
  <c r="E205" i="9"/>
  <c r="E203" i="9"/>
  <c r="F205" i="9"/>
  <c r="F203" i="9"/>
  <c r="G205" i="9"/>
  <c r="G203" i="9"/>
  <c r="M209" i="9"/>
  <c r="M208" i="9"/>
  <c r="B187" i="9"/>
  <c r="B185" i="9"/>
  <c r="C187" i="9"/>
  <c r="C185" i="9"/>
  <c r="D187" i="9"/>
  <c r="D185" i="9"/>
  <c r="E187" i="9"/>
  <c r="E185" i="9"/>
  <c r="F187" i="9"/>
  <c r="F185" i="9"/>
  <c r="G187" i="9"/>
  <c r="G185" i="9"/>
  <c r="M191" i="9"/>
  <c r="M190" i="9"/>
  <c r="B169" i="9"/>
  <c r="B167" i="9"/>
  <c r="C169" i="9"/>
  <c r="C167" i="9"/>
  <c r="D169" i="9"/>
  <c r="D167" i="9"/>
  <c r="E169" i="9"/>
  <c r="E167" i="9"/>
  <c r="F169" i="9"/>
  <c r="F167" i="9"/>
  <c r="G169" i="9"/>
  <c r="G167" i="9"/>
  <c r="M173" i="9"/>
  <c r="M172" i="9"/>
  <c r="B151" i="9"/>
  <c r="B149" i="9"/>
  <c r="C151" i="9"/>
  <c r="C149" i="9"/>
  <c r="D151" i="9"/>
  <c r="D149" i="9"/>
  <c r="E151" i="9"/>
  <c r="E149" i="9"/>
  <c r="F151" i="9"/>
  <c r="F149" i="9"/>
  <c r="G151" i="9"/>
  <c r="G149" i="9"/>
  <c r="M155" i="9"/>
  <c r="M154" i="9"/>
  <c r="B133" i="9"/>
  <c r="B131" i="9"/>
  <c r="C133" i="9"/>
  <c r="C131" i="9"/>
  <c r="D133" i="9"/>
  <c r="D131" i="9"/>
  <c r="E133" i="9"/>
  <c r="E131" i="9"/>
  <c r="F133" i="9"/>
  <c r="F131" i="9"/>
  <c r="G133" i="9"/>
  <c r="G131" i="9"/>
  <c r="M137" i="9"/>
  <c r="M136" i="9"/>
  <c r="B115" i="9"/>
  <c r="B113" i="9"/>
  <c r="C115" i="9"/>
  <c r="C113" i="9"/>
  <c r="D115" i="9"/>
  <c r="D113" i="9"/>
  <c r="E115" i="9"/>
  <c r="E113" i="9"/>
  <c r="F115" i="9"/>
  <c r="F113" i="9"/>
  <c r="G115" i="9"/>
  <c r="G113" i="9"/>
  <c r="M119" i="9"/>
  <c r="M118" i="9"/>
  <c r="B97" i="9"/>
  <c r="B95" i="9"/>
  <c r="C97" i="9"/>
  <c r="C95" i="9"/>
  <c r="D97" i="9"/>
  <c r="D95" i="9"/>
  <c r="E97" i="9"/>
  <c r="E95" i="9"/>
  <c r="F97" i="9"/>
  <c r="F95" i="9"/>
  <c r="G97" i="9"/>
  <c r="G95" i="9"/>
  <c r="M101" i="9"/>
  <c r="M100" i="9"/>
  <c r="B79" i="9"/>
  <c r="B77" i="9"/>
  <c r="C79" i="9"/>
  <c r="C77" i="9"/>
  <c r="D79" i="9"/>
  <c r="D77" i="9"/>
  <c r="E79" i="9"/>
  <c r="E77" i="9"/>
  <c r="F79" i="9"/>
  <c r="F77" i="9"/>
  <c r="G79" i="9"/>
  <c r="G77" i="9"/>
  <c r="M83" i="9"/>
  <c r="M82" i="9"/>
  <c r="B61" i="9"/>
  <c r="B59" i="9"/>
  <c r="C61" i="9"/>
  <c r="C59" i="9"/>
  <c r="D61" i="9"/>
  <c r="D59" i="9"/>
  <c r="E61" i="9"/>
  <c r="E59" i="9"/>
  <c r="F61" i="9"/>
  <c r="F59" i="9"/>
  <c r="G61" i="9"/>
  <c r="G59" i="9"/>
  <c r="M65" i="9"/>
  <c r="M64" i="9"/>
  <c r="B43" i="9"/>
  <c r="B41" i="9"/>
  <c r="C43" i="9"/>
  <c r="C41" i="9"/>
  <c r="D43" i="9"/>
  <c r="D41" i="9"/>
  <c r="E43" i="9"/>
  <c r="E41" i="9"/>
  <c r="F43" i="9"/>
  <c r="F41" i="9"/>
  <c r="G43" i="9"/>
  <c r="G41" i="9"/>
  <c r="M47" i="9"/>
  <c r="M46" i="9"/>
  <c r="M6" i="9"/>
  <c r="B22" i="9"/>
  <c r="F10" i="9"/>
  <c r="E10" i="9"/>
  <c r="D10" i="9"/>
  <c r="C10" i="9"/>
  <c r="F8" i="9"/>
  <c r="E8" i="9"/>
  <c r="D8" i="9"/>
  <c r="C8" i="9"/>
  <c r="G7" i="9"/>
  <c r="F7" i="9"/>
  <c r="E7" i="9"/>
  <c r="D7" i="9"/>
  <c r="C7" i="9"/>
  <c r="B7" i="9"/>
  <c r="M5" i="9"/>
  <c r="M8" i="9" s="1"/>
  <c r="M4" i="9"/>
  <c r="M7" i="9" s="1"/>
  <c r="J2" i="9"/>
  <c r="G2" i="9"/>
  <c r="F2" i="9"/>
  <c r="E2" i="9"/>
  <c r="D2" i="9"/>
  <c r="C2" i="9"/>
  <c r="B2" i="9"/>
  <c r="G30" i="9"/>
  <c r="F30" i="9"/>
  <c r="E30" i="9"/>
  <c r="D30" i="9"/>
  <c r="C30" i="9"/>
  <c r="B30" i="9"/>
  <c r="G28" i="9"/>
  <c r="F28" i="9"/>
  <c r="E28" i="9"/>
  <c r="D28" i="9"/>
  <c r="C28" i="9"/>
  <c r="B28" i="9"/>
  <c r="F29" i="9"/>
  <c r="E29" i="9"/>
  <c r="D29" i="9"/>
  <c r="C29" i="9"/>
  <c r="C27" i="9"/>
  <c r="M29" i="9"/>
  <c r="M28" i="9"/>
  <c r="M27" i="9"/>
  <c r="M24" i="9"/>
  <c r="M26" i="9"/>
  <c r="M23" i="9"/>
  <c r="M25" i="9"/>
  <c r="F27" i="9"/>
  <c r="E27" i="9"/>
  <c r="D27" i="9"/>
  <c r="G26" i="9"/>
  <c r="F26" i="9"/>
  <c r="E26" i="9"/>
  <c r="D26" i="9"/>
  <c r="C26" i="9"/>
  <c r="B26" i="9"/>
  <c r="G748" i="9" l="1"/>
  <c r="F748" i="9"/>
  <c r="E748" i="9"/>
  <c r="D748" i="9"/>
  <c r="C748" i="9"/>
  <c r="B748" i="9"/>
  <c r="G750" i="9"/>
  <c r="F750" i="9"/>
  <c r="E750" i="9"/>
  <c r="D750" i="9"/>
  <c r="C750" i="9"/>
  <c r="B750" i="9"/>
  <c r="G730" i="9"/>
  <c r="F730" i="9"/>
  <c r="E730" i="9"/>
  <c r="D730" i="9"/>
  <c r="C730" i="9"/>
  <c r="B730" i="9"/>
  <c r="G732" i="9"/>
  <c r="F732" i="9"/>
  <c r="E732" i="9"/>
  <c r="D732" i="9"/>
  <c r="C732" i="9"/>
  <c r="B732" i="9"/>
  <c r="G712" i="9"/>
  <c r="F712" i="9"/>
  <c r="E712" i="9"/>
  <c r="D712" i="9"/>
  <c r="C712" i="9"/>
  <c r="B712" i="9"/>
  <c r="G714" i="9"/>
  <c r="F714" i="9"/>
  <c r="E714" i="9"/>
  <c r="D714" i="9"/>
  <c r="C714" i="9"/>
  <c r="B714" i="9"/>
  <c r="G694" i="9"/>
  <c r="F694" i="9"/>
  <c r="E694" i="9"/>
  <c r="D694" i="9"/>
  <c r="C694" i="9"/>
  <c r="B694" i="9"/>
  <c r="G696" i="9"/>
  <c r="F696" i="9"/>
  <c r="E696" i="9"/>
  <c r="D696" i="9"/>
  <c r="C696" i="9"/>
  <c r="B696" i="9"/>
  <c r="G676" i="9"/>
  <c r="F676" i="9"/>
  <c r="E676" i="9"/>
  <c r="D676" i="9"/>
  <c r="C676" i="9"/>
  <c r="B676" i="9"/>
  <c r="G678" i="9"/>
  <c r="F678" i="9"/>
  <c r="E678" i="9"/>
  <c r="D678" i="9"/>
  <c r="C678" i="9"/>
  <c r="B678" i="9"/>
  <c r="G658" i="9"/>
  <c r="F658" i="9"/>
  <c r="E658" i="9"/>
  <c r="D658" i="9"/>
  <c r="C658" i="9"/>
  <c r="B658" i="9"/>
  <c r="G660" i="9"/>
  <c r="F660" i="9"/>
  <c r="E660" i="9"/>
  <c r="D660" i="9"/>
  <c r="C660" i="9"/>
  <c r="B660" i="9"/>
  <c r="G640" i="9"/>
  <c r="F640" i="9"/>
  <c r="E640" i="9"/>
  <c r="D640" i="9"/>
  <c r="C640" i="9"/>
  <c r="B640" i="9"/>
  <c r="G642" i="9"/>
  <c r="F642" i="9"/>
  <c r="E642" i="9"/>
  <c r="D642" i="9"/>
  <c r="C642" i="9"/>
  <c r="B642" i="9"/>
  <c r="G622" i="9"/>
  <c r="F622" i="9"/>
  <c r="E622" i="9"/>
  <c r="D622" i="9"/>
  <c r="C622" i="9"/>
  <c r="B622" i="9"/>
  <c r="G624" i="9"/>
  <c r="F624" i="9"/>
  <c r="E624" i="9"/>
  <c r="D624" i="9"/>
  <c r="C624" i="9"/>
  <c r="B624" i="9"/>
  <c r="G604" i="9"/>
  <c r="F604" i="9"/>
  <c r="E604" i="9"/>
  <c r="D604" i="9"/>
  <c r="C604" i="9"/>
  <c r="B604" i="9"/>
  <c r="G606" i="9"/>
  <c r="F606" i="9"/>
  <c r="E606" i="9"/>
  <c r="D606" i="9"/>
  <c r="C606" i="9"/>
  <c r="B606" i="9"/>
  <c r="G586" i="9"/>
  <c r="F586" i="9"/>
  <c r="E586" i="9"/>
  <c r="D586" i="9"/>
  <c r="C586" i="9"/>
  <c r="B586" i="9"/>
  <c r="G588" i="9"/>
  <c r="F588" i="9"/>
  <c r="E588" i="9"/>
  <c r="D588" i="9"/>
  <c r="C588" i="9"/>
  <c r="B588" i="9"/>
  <c r="G568" i="9"/>
  <c r="F568" i="9"/>
  <c r="E568" i="9"/>
  <c r="D568" i="9"/>
  <c r="C568" i="9"/>
  <c r="B568" i="9"/>
  <c r="G570" i="9"/>
  <c r="F570" i="9"/>
  <c r="E570" i="9"/>
  <c r="D570" i="9"/>
  <c r="C570" i="9"/>
  <c r="B570" i="9"/>
  <c r="G550" i="9"/>
  <c r="F550" i="9"/>
  <c r="E550" i="9"/>
  <c r="D550" i="9"/>
  <c r="C550" i="9"/>
  <c r="B550" i="9"/>
  <c r="G552" i="9"/>
  <c r="F552" i="9"/>
  <c r="E552" i="9"/>
  <c r="D552" i="9"/>
  <c r="C552" i="9"/>
  <c r="B552" i="9"/>
  <c r="G532" i="9"/>
  <c r="F532" i="9"/>
  <c r="E532" i="9"/>
  <c r="D532" i="9"/>
  <c r="C532" i="9"/>
  <c r="B532" i="9"/>
  <c r="G534" i="9"/>
  <c r="F534" i="9"/>
  <c r="E534" i="9"/>
  <c r="D534" i="9"/>
  <c r="C534" i="9"/>
  <c r="B534" i="9"/>
  <c r="G514" i="9"/>
  <c r="F514" i="9"/>
  <c r="E514" i="9"/>
  <c r="D514" i="9"/>
  <c r="C514" i="9"/>
  <c r="B514" i="9"/>
  <c r="G516" i="9"/>
  <c r="F516" i="9"/>
  <c r="E516" i="9"/>
  <c r="D516" i="9"/>
  <c r="C516" i="9"/>
  <c r="B516" i="9"/>
  <c r="G496" i="9"/>
  <c r="F496" i="9"/>
  <c r="E496" i="9"/>
  <c r="D496" i="9"/>
  <c r="C496" i="9"/>
  <c r="B496" i="9"/>
  <c r="G498" i="9"/>
  <c r="F498" i="9"/>
  <c r="E498" i="9"/>
  <c r="D498" i="9"/>
  <c r="C498" i="9"/>
  <c r="B498" i="9"/>
  <c r="G478" i="9"/>
  <c r="F478" i="9"/>
  <c r="E478" i="9"/>
  <c r="D478" i="9"/>
  <c r="C478" i="9"/>
  <c r="B478" i="9"/>
  <c r="G480" i="9"/>
  <c r="F480" i="9"/>
  <c r="E480" i="9"/>
  <c r="D480" i="9"/>
  <c r="C480" i="9"/>
  <c r="B480" i="9"/>
  <c r="G460" i="9"/>
  <c r="F460" i="9"/>
  <c r="E460" i="9"/>
  <c r="D460" i="9"/>
  <c r="C460" i="9"/>
  <c r="B460" i="9"/>
  <c r="G462" i="9"/>
  <c r="F462" i="9"/>
  <c r="E462" i="9"/>
  <c r="D462" i="9"/>
  <c r="C462" i="9"/>
  <c r="B462" i="9"/>
  <c r="G442" i="9"/>
  <c r="F442" i="9"/>
  <c r="E442" i="9"/>
  <c r="D442" i="9"/>
  <c r="C442" i="9"/>
  <c r="B442" i="9"/>
  <c r="G444" i="9"/>
  <c r="F444" i="9"/>
  <c r="E444" i="9"/>
  <c r="D444" i="9"/>
  <c r="C444" i="9"/>
  <c r="B444" i="9"/>
  <c r="G424" i="9"/>
  <c r="F424" i="9"/>
  <c r="E424" i="9"/>
  <c r="D424" i="9"/>
  <c r="C424" i="9"/>
  <c r="B424" i="9"/>
  <c r="G426" i="9"/>
  <c r="F426" i="9"/>
  <c r="E426" i="9"/>
  <c r="D426" i="9"/>
  <c r="C426" i="9"/>
  <c r="B426" i="9"/>
  <c r="G406" i="9"/>
  <c r="F406" i="9"/>
  <c r="E406" i="9"/>
  <c r="D406" i="9"/>
  <c r="C406" i="9"/>
  <c r="B406" i="9"/>
  <c r="G408" i="9"/>
  <c r="F408" i="9"/>
  <c r="E408" i="9"/>
  <c r="D408" i="9"/>
  <c r="C408" i="9"/>
  <c r="B408" i="9"/>
  <c r="G388" i="9"/>
  <c r="F388" i="9"/>
  <c r="E388" i="9"/>
  <c r="D388" i="9"/>
  <c r="C388" i="9"/>
  <c r="B388" i="9"/>
  <c r="G390" i="9"/>
  <c r="F390" i="9"/>
  <c r="E390" i="9"/>
  <c r="D390" i="9"/>
  <c r="C390" i="9"/>
  <c r="B390" i="9"/>
  <c r="G370" i="9"/>
  <c r="F370" i="9"/>
  <c r="E370" i="9"/>
  <c r="D370" i="9"/>
  <c r="C370" i="9"/>
  <c r="B370" i="9"/>
  <c r="G372" i="9"/>
  <c r="F372" i="9"/>
  <c r="E372" i="9"/>
  <c r="D372" i="9"/>
  <c r="C372" i="9"/>
  <c r="B372" i="9"/>
  <c r="G352" i="9"/>
  <c r="F352" i="9"/>
  <c r="E352" i="9"/>
  <c r="D352" i="9"/>
  <c r="C352" i="9"/>
  <c r="B352" i="9"/>
  <c r="G354" i="9"/>
  <c r="F354" i="9"/>
  <c r="E354" i="9"/>
  <c r="D354" i="9"/>
  <c r="C354" i="9"/>
  <c r="B354" i="9"/>
  <c r="G334" i="9"/>
  <c r="F334" i="9"/>
  <c r="E334" i="9"/>
  <c r="D334" i="9"/>
  <c r="C334" i="9"/>
  <c r="B334" i="9"/>
  <c r="G336" i="9"/>
  <c r="F336" i="9"/>
  <c r="E336" i="9"/>
  <c r="D336" i="9"/>
  <c r="C336" i="9"/>
  <c r="B336" i="9"/>
  <c r="G316" i="9"/>
  <c r="F316" i="9"/>
  <c r="E316" i="9"/>
  <c r="D316" i="9"/>
  <c r="C316" i="9"/>
  <c r="B316" i="9"/>
  <c r="G318" i="9"/>
  <c r="F318" i="9"/>
  <c r="E318" i="9"/>
  <c r="D318" i="9"/>
  <c r="C318" i="9"/>
  <c r="B318" i="9"/>
  <c r="G298" i="9"/>
  <c r="F298" i="9"/>
  <c r="E298" i="9"/>
  <c r="D298" i="9"/>
  <c r="C298" i="9"/>
  <c r="B298" i="9"/>
  <c r="G300" i="9"/>
  <c r="F300" i="9"/>
  <c r="E300" i="9"/>
  <c r="D300" i="9"/>
  <c r="C300" i="9"/>
  <c r="B300" i="9"/>
  <c r="G280" i="9"/>
  <c r="F280" i="9"/>
  <c r="E280" i="9"/>
  <c r="D280" i="9"/>
  <c r="C280" i="9"/>
  <c r="B280" i="9"/>
  <c r="G282" i="9"/>
  <c r="F282" i="9"/>
  <c r="E282" i="9"/>
  <c r="D282" i="9"/>
  <c r="C282" i="9"/>
  <c r="B282" i="9"/>
  <c r="G262" i="9"/>
  <c r="F262" i="9"/>
  <c r="E262" i="9"/>
  <c r="D262" i="9"/>
  <c r="C262" i="9"/>
  <c r="B262" i="9"/>
  <c r="G264" i="9"/>
  <c r="F264" i="9"/>
  <c r="E264" i="9"/>
  <c r="D264" i="9"/>
  <c r="C264" i="9"/>
  <c r="B264" i="9"/>
  <c r="G244" i="9"/>
  <c r="F244" i="9"/>
  <c r="E244" i="9"/>
  <c r="D244" i="9"/>
  <c r="C244" i="9"/>
  <c r="B244" i="9"/>
  <c r="G246" i="9"/>
  <c r="F246" i="9"/>
  <c r="E246" i="9"/>
  <c r="D246" i="9"/>
  <c r="C246" i="9"/>
  <c r="B246" i="9"/>
  <c r="G226" i="9"/>
  <c r="F226" i="9"/>
  <c r="E226" i="9"/>
  <c r="D226" i="9"/>
  <c r="C226" i="9"/>
  <c r="B226" i="9"/>
  <c r="G228" i="9"/>
  <c r="F228" i="9"/>
  <c r="E228" i="9"/>
  <c r="D228" i="9"/>
  <c r="C228" i="9"/>
  <c r="B228" i="9"/>
  <c r="G208" i="9"/>
  <c r="F208" i="9"/>
  <c r="E208" i="9"/>
  <c r="D208" i="9"/>
  <c r="C208" i="9"/>
  <c r="B208" i="9"/>
  <c r="G210" i="9"/>
  <c r="F210" i="9"/>
  <c r="E210" i="9"/>
  <c r="D210" i="9"/>
  <c r="C210" i="9"/>
  <c r="B210" i="9"/>
  <c r="G190" i="9"/>
  <c r="F190" i="9"/>
  <c r="E190" i="9"/>
  <c r="D190" i="9"/>
  <c r="C190" i="9"/>
  <c r="B190" i="9"/>
  <c r="G192" i="9"/>
  <c r="F192" i="9"/>
  <c r="E192" i="9"/>
  <c r="D192" i="9"/>
  <c r="C192" i="9"/>
  <c r="B192" i="9"/>
  <c r="G172" i="9"/>
  <c r="F172" i="9"/>
  <c r="E172" i="9"/>
  <c r="D172" i="9"/>
  <c r="C172" i="9"/>
  <c r="B172" i="9"/>
  <c r="G174" i="9"/>
  <c r="F174" i="9"/>
  <c r="E174" i="9"/>
  <c r="D174" i="9"/>
  <c r="C174" i="9"/>
  <c r="B174" i="9"/>
  <c r="G154" i="9"/>
  <c r="F154" i="9"/>
  <c r="E154" i="9"/>
  <c r="D154" i="9"/>
  <c r="C154" i="9"/>
  <c r="B154" i="9"/>
  <c r="G156" i="9"/>
  <c r="F156" i="9"/>
  <c r="E156" i="9"/>
  <c r="D156" i="9"/>
  <c r="C156" i="9"/>
  <c r="B156" i="9"/>
  <c r="G136" i="9"/>
  <c r="F136" i="9"/>
  <c r="E136" i="9"/>
  <c r="D136" i="9"/>
  <c r="C136" i="9"/>
  <c r="B136" i="9"/>
  <c r="G138" i="9"/>
  <c r="F138" i="9"/>
  <c r="E138" i="9"/>
  <c r="D138" i="9"/>
  <c r="C138" i="9"/>
  <c r="B138" i="9"/>
  <c r="G118" i="9"/>
  <c r="F118" i="9"/>
  <c r="E118" i="9"/>
  <c r="D118" i="9"/>
  <c r="C118" i="9"/>
  <c r="B118" i="9"/>
  <c r="G120" i="9"/>
  <c r="F120" i="9"/>
  <c r="E120" i="9"/>
  <c r="D120" i="9"/>
  <c r="C120" i="9"/>
  <c r="B120" i="9"/>
  <c r="G100" i="9"/>
  <c r="F100" i="9"/>
  <c r="E100" i="9"/>
  <c r="D100" i="9"/>
  <c r="C100" i="9"/>
  <c r="B100" i="9"/>
  <c r="G102" i="9"/>
  <c r="F102" i="9"/>
  <c r="E102" i="9"/>
  <c r="D102" i="9"/>
  <c r="C102" i="9"/>
  <c r="B102" i="9"/>
  <c r="G82" i="9"/>
  <c r="F82" i="9"/>
  <c r="E82" i="9"/>
  <c r="D82" i="9"/>
  <c r="C82" i="9"/>
  <c r="B82" i="9"/>
  <c r="G84" i="9"/>
  <c r="F84" i="9"/>
  <c r="E84" i="9"/>
  <c r="D84" i="9"/>
  <c r="C84" i="9"/>
  <c r="B84" i="9"/>
  <c r="G64" i="9"/>
  <c r="F64" i="9"/>
  <c r="E64" i="9"/>
  <c r="D64" i="9"/>
  <c r="C64" i="9"/>
  <c r="B64" i="9"/>
  <c r="G66" i="9"/>
  <c r="F66" i="9"/>
  <c r="E66" i="9"/>
  <c r="D66" i="9"/>
  <c r="C66" i="9"/>
  <c r="B66" i="9"/>
  <c r="G46" i="9"/>
  <c r="F46" i="9"/>
  <c r="E46" i="9"/>
  <c r="D46" i="9"/>
  <c r="C46" i="9"/>
  <c r="B46" i="9"/>
  <c r="G48" i="9"/>
  <c r="F48" i="9"/>
  <c r="E48" i="9"/>
  <c r="D48" i="9"/>
  <c r="C48" i="9"/>
  <c r="B48" i="9"/>
  <c r="M10" i="9"/>
  <c r="M9" i="9"/>
  <c r="D1081" i="5"/>
  <c r="C1081" i="5"/>
  <c r="B1081" i="5"/>
  <c r="D1080" i="5"/>
  <c r="C1080" i="5"/>
  <c r="B1080" i="5"/>
  <c r="D1079" i="5"/>
  <c r="C1079" i="5"/>
  <c r="B1079" i="5"/>
  <c r="D1078" i="5"/>
  <c r="C1078" i="5"/>
  <c r="B1078" i="5"/>
  <c r="D1077" i="5"/>
  <c r="C1077" i="5"/>
  <c r="B1077" i="5"/>
  <c r="D1076" i="5"/>
  <c r="C1076" i="5"/>
  <c r="B1076" i="5"/>
  <c r="D1075" i="5"/>
  <c r="C1075" i="5"/>
  <c r="B1075" i="5"/>
  <c r="D1074" i="5"/>
  <c r="C1074" i="5"/>
  <c r="B1074" i="5"/>
  <c r="D1073" i="5"/>
  <c r="C1073" i="5"/>
  <c r="B1073" i="5"/>
  <c r="D1072" i="5"/>
  <c r="C1072" i="5"/>
  <c r="B1072" i="5"/>
  <c r="J1061" i="5"/>
  <c r="A740" i="9"/>
  <c r="G9" i="9" l="1"/>
  <c r="F9" i="9"/>
  <c r="E9" i="9"/>
  <c r="D9" i="9"/>
  <c r="C9" i="9"/>
  <c r="B9" i="9"/>
  <c r="G11" i="9"/>
  <c r="F11" i="9"/>
  <c r="E11" i="9"/>
  <c r="D11" i="9"/>
  <c r="C11" i="9"/>
  <c r="B11" i="9"/>
  <c r="B722" i="9" l="1"/>
  <c r="A722" i="9"/>
  <c r="B704" i="9"/>
  <c r="A704" i="9"/>
  <c r="B686" i="9"/>
  <c r="A686" i="9"/>
  <c r="B668" i="9"/>
  <c r="A668" i="9"/>
  <c r="B650" i="9"/>
  <c r="A650" i="9"/>
  <c r="B632" i="9"/>
  <c r="A632" i="9"/>
  <c r="B614" i="9"/>
  <c r="A614" i="9"/>
  <c r="B596" i="9"/>
  <c r="A596" i="9"/>
  <c r="B578" i="9"/>
  <c r="A578" i="9"/>
  <c r="B560" i="9"/>
  <c r="A560" i="9"/>
  <c r="B542" i="9"/>
  <c r="A542" i="9"/>
  <c r="B524" i="9"/>
  <c r="A524" i="9"/>
  <c r="B506" i="9"/>
  <c r="A506" i="9"/>
  <c r="B488" i="9"/>
  <c r="A488" i="9"/>
  <c r="B470" i="9"/>
  <c r="A470" i="9"/>
  <c r="B452" i="9"/>
  <c r="A452" i="9"/>
  <c r="B434" i="9"/>
  <c r="A434" i="9"/>
  <c r="B416" i="9"/>
  <c r="A416" i="9"/>
  <c r="B398" i="9"/>
  <c r="A398" i="9"/>
  <c r="B380" i="9"/>
  <c r="A380" i="9"/>
  <c r="B362" i="9"/>
  <c r="A362" i="9"/>
  <c r="B344" i="9"/>
  <c r="A344" i="9"/>
  <c r="B326" i="9"/>
  <c r="A326" i="9"/>
  <c r="B308" i="9"/>
  <c r="A308" i="9"/>
  <c r="B290" i="9"/>
  <c r="A290" i="9"/>
  <c r="B272" i="9"/>
  <c r="A272" i="9"/>
  <c r="B254" i="9"/>
  <c r="A254" i="9"/>
  <c r="B236" i="9"/>
  <c r="A236" i="9"/>
  <c r="B218" i="9"/>
  <c r="A218" i="9"/>
  <c r="B200" i="9"/>
  <c r="A200" i="9"/>
  <c r="B182" i="9"/>
  <c r="A182" i="9"/>
  <c r="B164" i="9"/>
  <c r="A164" i="9"/>
  <c r="B146" i="9"/>
  <c r="A146" i="9"/>
  <c r="B128" i="9"/>
  <c r="A128" i="9"/>
  <c r="B110" i="9"/>
  <c r="A110" i="9"/>
  <c r="B92" i="9"/>
  <c r="A92" i="9"/>
  <c r="B74" i="9"/>
  <c r="A74" i="9"/>
  <c r="B56" i="9"/>
  <c r="A56" i="9"/>
  <c r="B38" i="9"/>
  <c r="A38" i="9"/>
  <c r="A27" i="9"/>
  <c r="A26" i="9"/>
  <c r="A25" i="9"/>
  <c r="A24" i="9"/>
  <c r="A23" i="9"/>
  <c r="A22" i="9"/>
  <c r="J21" i="9"/>
  <c r="G21" i="9"/>
  <c r="F21" i="9"/>
  <c r="E21" i="9"/>
  <c r="D21" i="9"/>
  <c r="C21" i="9"/>
  <c r="B21" i="9"/>
  <c r="A21" i="9"/>
  <c r="B20" i="9"/>
  <c r="A20" i="9"/>
  <c r="A10" i="9"/>
  <c r="A9" i="9"/>
  <c r="A8" i="9"/>
  <c r="A7" i="9"/>
  <c r="A6" i="9"/>
  <c r="A5" i="9"/>
  <c r="A4" i="9"/>
  <c r="A3" i="9"/>
  <c r="A2" i="9"/>
  <c r="A1" i="9"/>
  <c r="G16" i="2" l="1"/>
  <c r="F16" i="2"/>
  <c r="E16" i="2"/>
  <c r="D16" i="2"/>
  <c r="C16" i="2"/>
  <c r="B16" i="2"/>
  <c r="H16" i="2" s="1"/>
  <c r="G15" i="2"/>
  <c r="F15" i="2"/>
  <c r="E15" i="2"/>
  <c r="D15" i="2"/>
  <c r="C15" i="2"/>
  <c r="B15" i="2"/>
  <c r="H15" i="2" s="1"/>
  <c r="G14" i="2"/>
  <c r="F14" i="2"/>
  <c r="E14" i="2"/>
  <c r="D14" i="2"/>
  <c r="C14" i="2"/>
  <c r="B14" i="2"/>
  <c r="H14" i="2" s="1"/>
  <c r="G13" i="2"/>
  <c r="F13" i="2"/>
  <c r="E13" i="2"/>
  <c r="D13" i="2"/>
  <c r="C13" i="2"/>
  <c r="B13" i="2"/>
  <c r="H13" i="2" s="1"/>
  <c r="G12" i="2"/>
  <c r="F12" i="2"/>
  <c r="E12" i="2"/>
  <c r="D12" i="2"/>
  <c r="C12" i="2"/>
  <c r="B12" i="2"/>
  <c r="H12" i="2" s="1"/>
  <c r="G11" i="2"/>
  <c r="G17" i="2" s="1"/>
  <c r="F11" i="2"/>
  <c r="F17" i="2" s="1"/>
  <c r="E11" i="2"/>
  <c r="E17" i="2" s="1"/>
  <c r="D11" i="2"/>
  <c r="D17" i="2" s="1"/>
  <c r="C11" i="2"/>
  <c r="C17" i="2" s="1"/>
  <c r="B11" i="2"/>
  <c r="G8" i="2"/>
  <c r="F8" i="2"/>
  <c r="E8" i="2"/>
  <c r="D8" i="2"/>
  <c r="C8" i="2"/>
  <c r="G7" i="2"/>
  <c r="F7" i="2"/>
  <c r="E7" i="2"/>
  <c r="D7" i="2"/>
  <c r="C7" i="2"/>
  <c r="G6" i="2"/>
  <c r="F6" i="2"/>
  <c r="E6" i="2"/>
  <c r="D6" i="2"/>
  <c r="C6" i="2"/>
  <c r="G5" i="2"/>
  <c r="F5" i="2"/>
  <c r="E5" i="2"/>
  <c r="D5" i="2"/>
  <c r="C5" i="2"/>
  <c r="G4" i="2"/>
  <c r="F4" i="2"/>
  <c r="E4" i="2"/>
  <c r="D4" i="2"/>
  <c r="C4" i="2"/>
  <c r="G3" i="2"/>
  <c r="G9" i="2" s="1"/>
  <c r="F3" i="2"/>
  <c r="F9" i="2" s="1"/>
  <c r="E3" i="2"/>
  <c r="E9" i="2" s="1"/>
  <c r="D3" i="2"/>
  <c r="D9" i="2" s="1"/>
  <c r="C3" i="2"/>
  <c r="C9" i="2" s="1"/>
  <c r="G17" i="1"/>
  <c r="F17" i="1"/>
  <c r="E17" i="1"/>
  <c r="D17" i="1"/>
  <c r="C17" i="1"/>
  <c r="B17" i="1"/>
  <c r="H17" i="1" s="1"/>
  <c r="G16" i="1"/>
  <c r="F16" i="1"/>
  <c r="E16" i="1"/>
  <c r="D16" i="1"/>
  <c r="C16" i="1"/>
  <c r="B16" i="1"/>
  <c r="H16" i="1" s="1"/>
  <c r="G15" i="1"/>
  <c r="F15" i="1"/>
  <c r="E15" i="1"/>
  <c r="D15" i="1"/>
  <c r="C15" i="1"/>
  <c r="B15" i="1"/>
  <c r="H15" i="1" s="1"/>
  <c r="G14" i="1"/>
  <c r="F14" i="1"/>
  <c r="E14" i="1"/>
  <c r="D14" i="1"/>
  <c r="C14" i="1"/>
  <c r="B14" i="1"/>
  <c r="H14" i="1" s="1"/>
  <c r="G13" i="1"/>
  <c r="F13" i="1"/>
  <c r="E13" i="1"/>
  <c r="D13" i="1"/>
  <c r="C13" i="1"/>
  <c r="B13" i="1"/>
  <c r="H13" i="1" s="1"/>
  <c r="G12" i="1"/>
  <c r="G18" i="1" s="1"/>
  <c r="F12" i="1"/>
  <c r="F18" i="1" s="1"/>
  <c r="E12" i="1"/>
  <c r="E18" i="1" s="1"/>
  <c r="D12" i="1"/>
  <c r="D18" i="1" s="1"/>
  <c r="C12" i="1"/>
  <c r="C18" i="1" s="1"/>
  <c r="B12" i="1"/>
  <c r="G16" i="3"/>
  <c r="F16" i="3"/>
  <c r="E16" i="3"/>
  <c r="D16" i="3"/>
  <c r="C16" i="3"/>
  <c r="B16" i="3"/>
  <c r="H16" i="3" s="1"/>
  <c r="G15" i="3"/>
  <c r="F15" i="3"/>
  <c r="E15" i="3"/>
  <c r="D15" i="3"/>
  <c r="C15" i="3"/>
  <c r="B15" i="3"/>
  <c r="H15" i="3" s="1"/>
  <c r="G14" i="3"/>
  <c r="F14" i="3"/>
  <c r="E14" i="3"/>
  <c r="D14" i="3"/>
  <c r="C14" i="3"/>
  <c r="B14" i="3"/>
  <c r="H14" i="3" s="1"/>
  <c r="G13" i="3"/>
  <c r="F13" i="3"/>
  <c r="E13" i="3"/>
  <c r="D13" i="3"/>
  <c r="C13" i="3"/>
  <c r="B13" i="3"/>
  <c r="H13" i="3" s="1"/>
  <c r="G12" i="3"/>
  <c r="F12" i="3"/>
  <c r="E12" i="3"/>
  <c r="D12" i="3"/>
  <c r="C12" i="3"/>
  <c r="B12" i="3"/>
  <c r="H12" i="3" s="1"/>
  <c r="G11" i="3"/>
  <c r="G17" i="3" s="1"/>
  <c r="F11" i="3"/>
  <c r="F17" i="3" s="1"/>
  <c r="E11" i="3"/>
  <c r="E17" i="3" s="1"/>
  <c r="D11" i="3"/>
  <c r="D17" i="3" s="1"/>
  <c r="C11" i="3"/>
  <c r="C17" i="3" s="1"/>
  <c r="B11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G4" i="3"/>
  <c r="F4" i="3"/>
  <c r="E4" i="3"/>
  <c r="D4" i="3"/>
  <c r="C4" i="3"/>
  <c r="G3" i="3"/>
  <c r="G9" i="3" s="1"/>
  <c r="F3" i="3"/>
  <c r="F9" i="3" s="1"/>
  <c r="E3" i="3"/>
  <c r="E9" i="3" s="1"/>
  <c r="D3" i="3"/>
  <c r="D9" i="3" s="1"/>
  <c r="C3" i="3"/>
  <c r="C9" i="3" s="1"/>
  <c r="B17" i="2" l="1"/>
  <c r="H11" i="2"/>
  <c r="B18" i="1"/>
  <c r="H12" i="1"/>
  <c r="B17" i="3"/>
  <c r="H11" i="3"/>
  <c r="B4" i="5"/>
  <c r="C4" i="5"/>
  <c r="D4" i="5"/>
  <c r="B5" i="5"/>
  <c r="C5" i="5"/>
  <c r="D5" i="5"/>
  <c r="B6" i="5"/>
  <c r="C6" i="5"/>
  <c r="D6" i="5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C3" i="5"/>
  <c r="D3" i="5"/>
  <c r="H17" i="2" l="1"/>
  <c r="B8" i="2"/>
  <c r="H8" i="2" s="1"/>
  <c r="B7" i="2"/>
  <c r="H7" i="2" s="1"/>
  <c r="B6" i="2"/>
  <c r="H6" i="2" s="1"/>
  <c r="B5" i="2"/>
  <c r="H5" i="2" s="1"/>
  <c r="B4" i="2"/>
  <c r="H4" i="2" s="1"/>
  <c r="B3" i="2"/>
  <c r="B9" i="2" s="1"/>
  <c r="H9" i="2" s="1"/>
  <c r="H18" i="1"/>
  <c r="B8" i="1"/>
  <c r="B7" i="1"/>
  <c r="B6" i="1"/>
  <c r="B5" i="1"/>
  <c r="B4" i="1"/>
  <c r="B3" i="1"/>
  <c r="H17" i="3"/>
  <c r="B8" i="3"/>
  <c r="H8" i="3" s="1"/>
  <c r="B7" i="3"/>
  <c r="H7" i="3" s="1"/>
  <c r="B6" i="3"/>
  <c r="H6" i="3" s="1"/>
  <c r="B5" i="3"/>
  <c r="H5" i="3" s="1"/>
  <c r="B4" i="3"/>
  <c r="H4" i="3" s="1"/>
  <c r="B3" i="3"/>
  <c r="B9" i="3" s="1"/>
  <c r="H9" i="3" s="1"/>
  <c r="G738" i="1"/>
  <c r="F738" i="1"/>
  <c r="E738" i="1"/>
  <c r="D738" i="1"/>
  <c r="C738" i="1"/>
  <c r="B738" i="1"/>
  <c r="A738" i="1"/>
  <c r="H737" i="1"/>
  <c r="A737" i="1"/>
  <c r="H736" i="1"/>
  <c r="A736" i="1"/>
  <c r="H735" i="1"/>
  <c r="A735" i="1"/>
  <c r="H734" i="1"/>
  <c r="A734" i="1"/>
  <c r="H733" i="1"/>
  <c r="A733" i="1"/>
  <c r="H732" i="1"/>
  <c r="A732" i="1"/>
  <c r="A731" i="1"/>
  <c r="L730" i="1"/>
  <c r="A730" i="1"/>
  <c r="L729" i="1"/>
  <c r="A729" i="1"/>
  <c r="L728" i="1"/>
  <c r="A728" i="1"/>
  <c r="L727" i="1"/>
  <c r="A727" i="1"/>
  <c r="L726" i="1"/>
  <c r="A726" i="1"/>
  <c r="L725" i="1"/>
  <c r="A725" i="1"/>
  <c r="L724" i="1"/>
  <c r="A724" i="1"/>
  <c r="L723" i="1"/>
  <c r="H723" i="1"/>
  <c r="A723" i="1"/>
  <c r="G720" i="1"/>
  <c r="F720" i="1"/>
  <c r="E720" i="1"/>
  <c r="D720" i="1"/>
  <c r="C720" i="1"/>
  <c r="B720" i="1"/>
  <c r="A720" i="1"/>
  <c r="H719" i="1"/>
  <c r="A719" i="1"/>
  <c r="H718" i="1"/>
  <c r="A718" i="1"/>
  <c r="H717" i="1"/>
  <c r="A717" i="1"/>
  <c r="H716" i="1"/>
  <c r="A716" i="1"/>
  <c r="H715" i="1"/>
  <c r="A715" i="1"/>
  <c r="H714" i="1"/>
  <c r="A714" i="1"/>
  <c r="A713" i="1"/>
  <c r="L712" i="1"/>
  <c r="A712" i="1"/>
  <c r="L711" i="1"/>
  <c r="A711" i="1"/>
  <c r="L710" i="1"/>
  <c r="A710" i="1"/>
  <c r="L709" i="1"/>
  <c r="A709" i="1"/>
  <c r="L708" i="1"/>
  <c r="A708" i="1"/>
  <c r="L707" i="1"/>
  <c r="A707" i="1"/>
  <c r="L706" i="1"/>
  <c r="A706" i="1"/>
  <c r="L705" i="1"/>
  <c r="H705" i="1"/>
  <c r="A705" i="1"/>
  <c r="G702" i="1"/>
  <c r="F702" i="1"/>
  <c r="E702" i="1"/>
  <c r="D702" i="1"/>
  <c r="C702" i="1"/>
  <c r="B702" i="1"/>
  <c r="A702" i="1"/>
  <c r="H701" i="1"/>
  <c r="A701" i="1"/>
  <c r="H700" i="1"/>
  <c r="A700" i="1"/>
  <c r="H699" i="1"/>
  <c r="A699" i="1"/>
  <c r="H698" i="1"/>
  <c r="A698" i="1"/>
  <c r="H697" i="1"/>
  <c r="A697" i="1"/>
  <c r="H696" i="1"/>
  <c r="A696" i="1"/>
  <c r="A695" i="1"/>
  <c r="L694" i="1"/>
  <c r="A694" i="1"/>
  <c r="L693" i="1"/>
  <c r="A693" i="1"/>
  <c r="L692" i="1"/>
  <c r="A692" i="1"/>
  <c r="L691" i="1"/>
  <c r="A691" i="1"/>
  <c r="L690" i="1"/>
  <c r="A690" i="1"/>
  <c r="L689" i="1"/>
  <c r="A689" i="1"/>
  <c r="L688" i="1"/>
  <c r="A688" i="1"/>
  <c r="L687" i="1"/>
  <c r="H687" i="1"/>
  <c r="A687" i="1"/>
  <c r="G684" i="1"/>
  <c r="F684" i="1"/>
  <c r="E684" i="1"/>
  <c r="D684" i="1"/>
  <c r="C684" i="1"/>
  <c r="B684" i="1"/>
  <c r="A684" i="1"/>
  <c r="H683" i="1"/>
  <c r="A683" i="1"/>
  <c r="H682" i="1"/>
  <c r="A682" i="1"/>
  <c r="H681" i="1"/>
  <c r="A681" i="1"/>
  <c r="H680" i="1"/>
  <c r="A680" i="1"/>
  <c r="H679" i="1"/>
  <c r="A679" i="1"/>
  <c r="H678" i="1"/>
  <c r="A678" i="1"/>
  <c r="A677" i="1"/>
  <c r="L676" i="1"/>
  <c r="A676" i="1"/>
  <c r="L675" i="1"/>
  <c r="A675" i="1"/>
  <c r="L674" i="1"/>
  <c r="A674" i="1"/>
  <c r="L673" i="1"/>
  <c r="A673" i="1"/>
  <c r="L672" i="1"/>
  <c r="A672" i="1"/>
  <c r="L671" i="1"/>
  <c r="A671" i="1"/>
  <c r="L670" i="1"/>
  <c r="A670" i="1"/>
  <c r="L669" i="1"/>
  <c r="H669" i="1"/>
  <c r="A669" i="1"/>
  <c r="G666" i="1"/>
  <c r="F666" i="1"/>
  <c r="E666" i="1"/>
  <c r="D666" i="1"/>
  <c r="C666" i="1"/>
  <c r="B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A659" i="1"/>
  <c r="L658" i="1"/>
  <c r="A658" i="1"/>
  <c r="L657" i="1"/>
  <c r="A657" i="1"/>
  <c r="L656" i="1"/>
  <c r="A656" i="1"/>
  <c r="L655" i="1"/>
  <c r="A655" i="1"/>
  <c r="L654" i="1"/>
  <c r="A654" i="1"/>
  <c r="L653" i="1"/>
  <c r="A653" i="1"/>
  <c r="L652" i="1"/>
  <c r="A652" i="1"/>
  <c r="L651" i="1"/>
  <c r="H651" i="1"/>
  <c r="A651" i="1"/>
  <c r="G648" i="1"/>
  <c r="F648" i="1"/>
  <c r="E648" i="1"/>
  <c r="D648" i="1"/>
  <c r="C648" i="1"/>
  <c r="B648" i="1"/>
  <c r="A648" i="1"/>
  <c r="H647" i="1"/>
  <c r="A647" i="1"/>
  <c r="H646" i="1"/>
  <c r="A646" i="1"/>
  <c r="H645" i="1"/>
  <c r="A645" i="1"/>
  <c r="H644" i="1"/>
  <c r="A644" i="1"/>
  <c r="H643" i="1"/>
  <c r="A643" i="1"/>
  <c r="H642" i="1"/>
  <c r="A642" i="1"/>
  <c r="A641" i="1"/>
  <c r="L640" i="1"/>
  <c r="A640" i="1"/>
  <c r="L639" i="1"/>
  <c r="A639" i="1"/>
  <c r="L638" i="1"/>
  <c r="A638" i="1"/>
  <c r="L637" i="1"/>
  <c r="A637" i="1"/>
  <c r="L636" i="1"/>
  <c r="A636" i="1"/>
  <c r="L635" i="1"/>
  <c r="A635" i="1"/>
  <c r="L634" i="1"/>
  <c r="A634" i="1"/>
  <c r="L633" i="1"/>
  <c r="H633" i="1"/>
  <c r="A633" i="1"/>
  <c r="G630" i="1"/>
  <c r="F630" i="1"/>
  <c r="E630" i="1"/>
  <c r="D630" i="1"/>
  <c r="C630" i="1"/>
  <c r="B630" i="1"/>
  <c r="A630" i="1"/>
  <c r="H629" i="1"/>
  <c r="A629" i="1"/>
  <c r="H628" i="1"/>
  <c r="A628" i="1"/>
  <c r="H627" i="1"/>
  <c r="A627" i="1"/>
  <c r="H626" i="1"/>
  <c r="A626" i="1"/>
  <c r="H625" i="1"/>
  <c r="A625" i="1"/>
  <c r="H624" i="1"/>
  <c r="A624" i="1"/>
  <c r="A623" i="1"/>
  <c r="L622" i="1"/>
  <c r="A622" i="1"/>
  <c r="L621" i="1"/>
  <c r="A621" i="1"/>
  <c r="L620" i="1"/>
  <c r="A620" i="1"/>
  <c r="L619" i="1"/>
  <c r="A619" i="1"/>
  <c r="L618" i="1"/>
  <c r="A618" i="1"/>
  <c r="L617" i="1"/>
  <c r="A617" i="1"/>
  <c r="L616" i="1"/>
  <c r="A616" i="1"/>
  <c r="L615" i="1"/>
  <c r="H615" i="1"/>
  <c r="A615" i="1"/>
  <c r="G612" i="1"/>
  <c r="F612" i="1"/>
  <c r="E612" i="1"/>
  <c r="D612" i="1"/>
  <c r="C612" i="1"/>
  <c r="B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A605" i="1"/>
  <c r="L604" i="1"/>
  <c r="A604" i="1"/>
  <c r="L603" i="1"/>
  <c r="A603" i="1"/>
  <c r="L602" i="1"/>
  <c r="A602" i="1"/>
  <c r="L601" i="1"/>
  <c r="A601" i="1"/>
  <c r="L600" i="1"/>
  <c r="A600" i="1"/>
  <c r="L599" i="1"/>
  <c r="A599" i="1"/>
  <c r="L598" i="1"/>
  <c r="A598" i="1"/>
  <c r="L597" i="1"/>
  <c r="H597" i="1"/>
  <c r="A597" i="1"/>
  <c r="G594" i="1"/>
  <c r="F594" i="1"/>
  <c r="E594" i="1"/>
  <c r="D594" i="1"/>
  <c r="C594" i="1"/>
  <c r="B594" i="1"/>
  <c r="A594" i="1"/>
  <c r="H593" i="1"/>
  <c r="A593" i="1"/>
  <c r="H592" i="1"/>
  <c r="A592" i="1"/>
  <c r="H591" i="1"/>
  <c r="A591" i="1"/>
  <c r="H590" i="1"/>
  <c r="A590" i="1"/>
  <c r="H589" i="1"/>
  <c r="A589" i="1"/>
  <c r="H588" i="1"/>
  <c r="A588" i="1"/>
  <c r="A587" i="1"/>
  <c r="L586" i="1"/>
  <c r="A586" i="1"/>
  <c r="L585" i="1"/>
  <c r="A585" i="1"/>
  <c r="L584" i="1"/>
  <c r="A584" i="1"/>
  <c r="L583" i="1"/>
  <c r="A583" i="1"/>
  <c r="L582" i="1"/>
  <c r="A582" i="1"/>
  <c r="L581" i="1"/>
  <c r="A581" i="1"/>
  <c r="L580" i="1"/>
  <c r="A580" i="1"/>
  <c r="L579" i="1"/>
  <c r="H579" i="1"/>
  <c r="A579" i="1"/>
  <c r="G576" i="1"/>
  <c r="F576" i="1"/>
  <c r="E576" i="1"/>
  <c r="D576" i="1"/>
  <c r="C576" i="1"/>
  <c r="B576" i="1"/>
  <c r="A576" i="1"/>
  <c r="H575" i="1"/>
  <c r="A575" i="1"/>
  <c r="H574" i="1"/>
  <c r="A574" i="1"/>
  <c r="H573" i="1"/>
  <c r="A573" i="1"/>
  <c r="H572" i="1"/>
  <c r="A572" i="1"/>
  <c r="H571" i="1"/>
  <c r="A571" i="1"/>
  <c r="H570" i="1"/>
  <c r="A570" i="1"/>
  <c r="A569" i="1"/>
  <c r="L568" i="1"/>
  <c r="A568" i="1"/>
  <c r="L567" i="1"/>
  <c r="A567" i="1"/>
  <c r="L566" i="1"/>
  <c r="A566" i="1"/>
  <c r="L565" i="1"/>
  <c r="A565" i="1"/>
  <c r="L564" i="1"/>
  <c r="A564" i="1"/>
  <c r="L563" i="1"/>
  <c r="A563" i="1"/>
  <c r="L562" i="1"/>
  <c r="A562" i="1"/>
  <c r="L561" i="1"/>
  <c r="H561" i="1"/>
  <c r="A561" i="1"/>
  <c r="G558" i="1"/>
  <c r="F558" i="1"/>
  <c r="E558" i="1"/>
  <c r="D558" i="1"/>
  <c r="C558" i="1"/>
  <c r="B558" i="1"/>
  <c r="A558" i="1"/>
  <c r="H557" i="1"/>
  <c r="A557" i="1"/>
  <c r="H556" i="1"/>
  <c r="A556" i="1"/>
  <c r="H555" i="1"/>
  <c r="A555" i="1"/>
  <c r="H554" i="1"/>
  <c r="A554" i="1"/>
  <c r="H553" i="1"/>
  <c r="A553" i="1"/>
  <c r="H552" i="1"/>
  <c r="A552" i="1"/>
  <c r="A551" i="1"/>
  <c r="L550" i="1"/>
  <c r="A550" i="1"/>
  <c r="L549" i="1"/>
  <c r="A549" i="1"/>
  <c r="L548" i="1"/>
  <c r="A548" i="1"/>
  <c r="L547" i="1"/>
  <c r="A547" i="1"/>
  <c r="L546" i="1"/>
  <c r="A546" i="1"/>
  <c r="L545" i="1"/>
  <c r="A545" i="1"/>
  <c r="L544" i="1"/>
  <c r="A544" i="1"/>
  <c r="L543" i="1"/>
  <c r="H543" i="1"/>
  <c r="A543" i="1"/>
  <c r="G540" i="1"/>
  <c r="F540" i="1"/>
  <c r="E540" i="1"/>
  <c r="D540" i="1"/>
  <c r="C540" i="1"/>
  <c r="B540" i="1"/>
  <c r="A540" i="1"/>
  <c r="H539" i="1"/>
  <c r="A539" i="1"/>
  <c r="H538" i="1"/>
  <c r="A538" i="1"/>
  <c r="H537" i="1"/>
  <c r="A537" i="1"/>
  <c r="H536" i="1"/>
  <c r="A536" i="1"/>
  <c r="H535" i="1"/>
  <c r="A535" i="1"/>
  <c r="H534" i="1"/>
  <c r="A534" i="1"/>
  <c r="A533" i="1"/>
  <c r="L532" i="1"/>
  <c r="A532" i="1"/>
  <c r="L531" i="1"/>
  <c r="A531" i="1"/>
  <c r="L530" i="1"/>
  <c r="A530" i="1"/>
  <c r="L529" i="1"/>
  <c r="A529" i="1"/>
  <c r="L528" i="1"/>
  <c r="A528" i="1"/>
  <c r="L527" i="1"/>
  <c r="A527" i="1"/>
  <c r="L526" i="1"/>
  <c r="A526" i="1"/>
  <c r="L525" i="1"/>
  <c r="H525" i="1"/>
  <c r="A525" i="1"/>
  <c r="G522" i="1"/>
  <c r="F522" i="1"/>
  <c r="E522" i="1"/>
  <c r="D522" i="1"/>
  <c r="C522" i="1"/>
  <c r="B522" i="1"/>
  <c r="A522" i="1"/>
  <c r="H521" i="1"/>
  <c r="A521" i="1"/>
  <c r="H520" i="1"/>
  <c r="A520" i="1"/>
  <c r="H519" i="1"/>
  <c r="A519" i="1"/>
  <c r="H518" i="1"/>
  <c r="A518" i="1"/>
  <c r="H517" i="1"/>
  <c r="A517" i="1"/>
  <c r="H516" i="1"/>
  <c r="A516" i="1"/>
  <c r="A515" i="1"/>
  <c r="L514" i="1"/>
  <c r="A514" i="1"/>
  <c r="L513" i="1"/>
  <c r="A513" i="1"/>
  <c r="L512" i="1"/>
  <c r="A512" i="1"/>
  <c r="L511" i="1"/>
  <c r="A511" i="1"/>
  <c r="L510" i="1"/>
  <c r="A510" i="1"/>
  <c r="L509" i="1"/>
  <c r="A509" i="1"/>
  <c r="L508" i="1"/>
  <c r="A508" i="1"/>
  <c r="L507" i="1"/>
  <c r="H507" i="1"/>
  <c r="A507" i="1"/>
  <c r="G504" i="1"/>
  <c r="F504" i="1"/>
  <c r="E504" i="1"/>
  <c r="D504" i="1"/>
  <c r="C504" i="1"/>
  <c r="B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A497" i="1"/>
  <c r="L496" i="1"/>
  <c r="A496" i="1"/>
  <c r="L495" i="1"/>
  <c r="A495" i="1"/>
  <c r="L494" i="1"/>
  <c r="A494" i="1"/>
  <c r="L493" i="1"/>
  <c r="A493" i="1"/>
  <c r="L492" i="1"/>
  <c r="A492" i="1"/>
  <c r="L491" i="1"/>
  <c r="A491" i="1"/>
  <c r="L490" i="1"/>
  <c r="A490" i="1"/>
  <c r="L489" i="1"/>
  <c r="H489" i="1"/>
  <c r="A489" i="1"/>
  <c r="G486" i="1"/>
  <c r="F486" i="1"/>
  <c r="E486" i="1"/>
  <c r="D486" i="1"/>
  <c r="C486" i="1"/>
  <c r="B486" i="1"/>
  <c r="A486" i="1"/>
  <c r="H485" i="1"/>
  <c r="A485" i="1"/>
  <c r="H484" i="1"/>
  <c r="A484" i="1"/>
  <c r="H483" i="1"/>
  <c r="A483" i="1"/>
  <c r="H482" i="1"/>
  <c r="A482" i="1"/>
  <c r="H481" i="1"/>
  <c r="A481" i="1"/>
  <c r="H480" i="1"/>
  <c r="A480" i="1"/>
  <c r="A479" i="1"/>
  <c r="L478" i="1"/>
  <c r="A478" i="1"/>
  <c r="L477" i="1"/>
  <c r="A477" i="1"/>
  <c r="L476" i="1"/>
  <c r="A476" i="1"/>
  <c r="L475" i="1"/>
  <c r="A475" i="1"/>
  <c r="L474" i="1"/>
  <c r="A474" i="1"/>
  <c r="L473" i="1"/>
  <c r="A473" i="1"/>
  <c r="L472" i="1"/>
  <c r="A472" i="1"/>
  <c r="L471" i="1"/>
  <c r="H471" i="1"/>
  <c r="A471" i="1"/>
  <c r="G468" i="1"/>
  <c r="F468" i="1"/>
  <c r="E468" i="1"/>
  <c r="D468" i="1"/>
  <c r="C468" i="1"/>
  <c r="B468" i="1"/>
  <c r="A468" i="1"/>
  <c r="H467" i="1"/>
  <c r="A467" i="1"/>
  <c r="H466" i="1"/>
  <c r="A466" i="1"/>
  <c r="H465" i="1"/>
  <c r="A465" i="1"/>
  <c r="H464" i="1"/>
  <c r="A464" i="1"/>
  <c r="H463" i="1"/>
  <c r="A463" i="1"/>
  <c r="H462" i="1"/>
  <c r="A462" i="1"/>
  <c r="A461" i="1"/>
  <c r="L460" i="1"/>
  <c r="A460" i="1"/>
  <c r="L459" i="1"/>
  <c r="A459" i="1"/>
  <c r="L458" i="1"/>
  <c r="A458" i="1"/>
  <c r="L457" i="1"/>
  <c r="A457" i="1"/>
  <c r="L456" i="1"/>
  <c r="A456" i="1"/>
  <c r="L455" i="1"/>
  <c r="A455" i="1"/>
  <c r="L454" i="1"/>
  <c r="A454" i="1"/>
  <c r="L453" i="1"/>
  <c r="H453" i="1"/>
  <c r="A453" i="1"/>
  <c r="G450" i="1"/>
  <c r="F450" i="1"/>
  <c r="E450" i="1"/>
  <c r="D450" i="1"/>
  <c r="C450" i="1"/>
  <c r="B450" i="1"/>
  <c r="A450" i="1"/>
  <c r="H449" i="1"/>
  <c r="A449" i="1"/>
  <c r="H448" i="1"/>
  <c r="A448" i="1"/>
  <c r="H447" i="1"/>
  <c r="A447" i="1"/>
  <c r="H446" i="1"/>
  <c r="A446" i="1"/>
  <c r="H445" i="1"/>
  <c r="A445" i="1"/>
  <c r="H444" i="1"/>
  <c r="A444" i="1"/>
  <c r="A443" i="1"/>
  <c r="L442" i="1"/>
  <c r="A442" i="1"/>
  <c r="L441" i="1"/>
  <c r="A441" i="1"/>
  <c r="L440" i="1"/>
  <c r="A440" i="1"/>
  <c r="L439" i="1"/>
  <c r="A439" i="1"/>
  <c r="L438" i="1"/>
  <c r="A438" i="1"/>
  <c r="L437" i="1"/>
  <c r="A437" i="1"/>
  <c r="L436" i="1"/>
  <c r="A436" i="1"/>
  <c r="L435" i="1"/>
  <c r="H435" i="1"/>
  <c r="A435" i="1"/>
  <c r="G432" i="1"/>
  <c r="F432" i="1"/>
  <c r="E432" i="1"/>
  <c r="D432" i="1"/>
  <c r="C432" i="1"/>
  <c r="B432" i="1"/>
  <c r="A432" i="1"/>
  <c r="H431" i="1"/>
  <c r="A431" i="1"/>
  <c r="H430" i="1"/>
  <c r="A430" i="1"/>
  <c r="H429" i="1"/>
  <c r="A429" i="1"/>
  <c r="H428" i="1"/>
  <c r="A428" i="1"/>
  <c r="H427" i="1"/>
  <c r="A427" i="1"/>
  <c r="H426" i="1"/>
  <c r="A426" i="1"/>
  <c r="A425" i="1"/>
  <c r="L424" i="1"/>
  <c r="A424" i="1"/>
  <c r="L423" i="1"/>
  <c r="A423" i="1"/>
  <c r="L422" i="1"/>
  <c r="A422" i="1"/>
  <c r="L421" i="1"/>
  <c r="A421" i="1"/>
  <c r="L420" i="1"/>
  <c r="A420" i="1"/>
  <c r="L419" i="1"/>
  <c r="A419" i="1"/>
  <c r="L418" i="1"/>
  <c r="A418" i="1"/>
  <c r="L417" i="1"/>
  <c r="H417" i="1"/>
  <c r="A417" i="1"/>
  <c r="G414" i="1"/>
  <c r="F414" i="1"/>
  <c r="E414" i="1"/>
  <c r="D414" i="1"/>
  <c r="C414" i="1"/>
  <c r="B414" i="1"/>
  <c r="A414" i="1"/>
  <c r="H413" i="1"/>
  <c r="A413" i="1"/>
  <c r="H412" i="1"/>
  <c r="A412" i="1"/>
  <c r="H411" i="1"/>
  <c r="A411" i="1"/>
  <c r="H410" i="1"/>
  <c r="A410" i="1"/>
  <c r="H409" i="1"/>
  <c r="A409" i="1"/>
  <c r="H408" i="1"/>
  <c r="A408" i="1"/>
  <c r="A407" i="1"/>
  <c r="L406" i="1"/>
  <c r="A406" i="1"/>
  <c r="L405" i="1"/>
  <c r="A405" i="1"/>
  <c r="L404" i="1"/>
  <c r="A404" i="1"/>
  <c r="L403" i="1"/>
  <c r="A403" i="1"/>
  <c r="L402" i="1"/>
  <c r="A402" i="1"/>
  <c r="L401" i="1"/>
  <c r="A401" i="1"/>
  <c r="L400" i="1"/>
  <c r="A400" i="1"/>
  <c r="L399" i="1"/>
  <c r="H399" i="1"/>
  <c r="A399" i="1"/>
  <c r="G396" i="1"/>
  <c r="F396" i="1"/>
  <c r="E396" i="1"/>
  <c r="D396" i="1"/>
  <c r="C396" i="1"/>
  <c r="B396" i="1"/>
  <c r="A396" i="1"/>
  <c r="H395" i="1"/>
  <c r="A395" i="1"/>
  <c r="H394" i="1"/>
  <c r="A394" i="1"/>
  <c r="H393" i="1"/>
  <c r="A393" i="1"/>
  <c r="H392" i="1"/>
  <c r="A392" i="1"/>
  <c r="H391" i="1"/>
  <c r="A391" i="1"/>
  <c r="H390" i="1"/>
  <c r="A390" i="1"/>
  <c r="A389" i="1"/>
  <c r="L388" i="1"/>
  <c r="A388" i="1"/>
  <c r="L387" i="1"/>
  <c r="A387" i="1"/>
  <c r="L386" i="1"/>
  <c r="A386" i="1"/>
  <c r="L385" i="1"/>
  <c r="A385" i="1"/>
  <c r="L384" i="1"/>
  <c r="A384" i="1"/>
  <c r="L383" i="1"/>
  <c r="A383" i="1"/>
  <c r="L382" i="1"/>
  <c r="A382" i="1"/>
  <c r="L381" i="1"/>
  <c r="H381" i="1"/>
  <c r="A381" i="1"/>
  <c r="G378" i="1"/>
  <c r="F378" i="1"/>
  <c r="E378" i="1"/>
  <c r="D378" i="1"/>
  <c r="C378" i="1"/>
  <c r="B378" i="1"/>
  <c r="A378" i="1"/>
  <c r="H377" i="1"/>
  <c r="A377" i="1"/>
  <c r="H376" i="1"/>
  <c r="A376" i="1"/>
  <c r="H375" i="1"/>
  <c r="A375" i="1"/>
  <c r="H374" i="1"/>
  <c r="A374" i="1"/>
  <c r="H373" i="1"/>
  <c r="A373" i="1"/>
  <c r="H372" i="1"/>
  <c r="A372" i="1"/>
  <c r="A371" i="1"/>
  <c r="L370" i="1"/>
  <c r="A370" i="1"/>
  <c r="L369" i="1"/>
  <c r="A369" i="1"/>
  <c r="L368" i="1"/>
  <c r="A368" i="1"/>
  <c r="L367" i="1"/>
  <c r="A367" i="1"/>
  <c r="L366" i="1"/>
  <c r="A366" i="1"/>
  <c r="L365" i="1"/>
  <c r="A365" i="1"/>
  <c r="L364" i="1"/>
  <c r="A364" i="1"/>
  <c r="L363" i="1"/>
  <c r="H363" i="1"/>
  <c r="A363" i="1"/>
  <c r="G360" i="1"/>
  <c r="F360" i="1"/>
  <c r="E360" i="1"/>
  <c r="D360" i="1"/>
  <c r="C360" i="1"/>
  <c r="B360" i="1"/>
  <c r="A360" i="1"/>
  <c r="H359" i="1"/>
  <c r="A359" i="1"/>
  <c r="H358" i="1"/>
  <c r="A358" i="1"/>
  <c r="H357" i="1"/>
  <c r="A357" i="1"/>
  <c r="H356" i="1"/>
  <c r="A356" i="1"/>
  <c r="H355" i="1"/>
  <c r="A355" i="1"/>
  <c r="H354" i="1"/>
  <c r="A354" i="1"/>
  <c r="A353" i="1"/>
  <c r="L352" i="1"/>
  <c r="A352" i="1"/>
  <c r="L351" i="1"/>
  <c r="A351" i="1"/>
  <c r="L350" i="1"/>
  <c r="A350" i="1"/>
  <c r="L349" i="1"/>
  <c r="A349" i="1"/>
  <c r="L348" i="1"/>
  <c r="A348" i="1"/>
  <c r="L347" i="1"/>
  <c r="A347" i="1"/>
  <c r="L346" i="1"/>
  <c r="A346" i="1"/>
  <c r="L345" i="1"/>
  <c r="H345" i="1"/>
  <c r="A345" i="1"/>
  <c r="G342" i="1"/>
  <c r="F342" i="1"/>
  <c r="E342" i="1"/>
  <c r="D342" i="1"/>
  <c r="C342" i="1"/>
  <c r="B342" i="1"/>
  <c r="A342" i="1"/>
  <c r="H341" i="1"/>
  <c r="A341" i="1"/>
  <c r="H340" i="1"/>
  <c r="A340" i="1"/>
  <c r="H339" i="1"/>
  <c r="A339" i="1"/>
  <c r="H338" i="1"/>
  <c r="A338" i="1"/>
  <c r="H337" i="1"/>
  <c r="A337" i="1"/>
  <c r="H336" i="1"/>
  <c r="A336" i="1"/>
  <c r="A335" i="1"/>
  <c r="L334" i="1"/>
  <c r="A334" i="1"/>
  <c r="L333" i="1"/>
  <c r="A333" i="1"/>
  <c r="L332" i="1"/>
  <c r="A332" i="1"/>
  <c r="L331" i="1"/>
  <c r="A331" i="1"/>
  <c r="L330" i="1"/>
  <c r="A330" i="1"/>
  <c r="L329" i="1"/>
  <c r="A329" i="1"/>
  <c r="L328" i="1"/>
  <c r="A328" i="1"/>
  <c r="L327" i="1"/>
  <c r="H327" i="1"/>
  <c r="A327" i="1"/>
  <c r="G324" i="1"/>
  <c r="F324" i="1"/>
  <c r="E324" i="1"/>
  <c r="D324" i="1"/>
  <c r="C324" i="1"/>
  <c r="B324" i="1"/>
  <c r="A324" i="1"/>
  <c r="H323" i="1"/>
  <c r="A323" i="1"/>
  <c r="H322" i="1"/>
  <c r="A322" i="1"/>
  <c r="H321" i="1"/>
  <c r="A321" i="1"/>
  <c r="H320" i="1"/>
  <c r="A320" i="1"/>
  <c r="H319" i="1"/>
  <c r="A319" i="1"/>
  <c r="H318" i="1"/>
  <c r="A318" i="1"/>
  <c r="A317" i="1"/>
  <c r="L316" i="1"/>
  <c r="A316" i="1"/>
  <c r="L315" i="1"/>
  <c r="A315" i="1"/>
  <c r="L314" i="1"/>
  <c r="A314" i="1"/>
  <c r="L313" i="1"/>
  <c r="A313" i="1"/>
  <c r="L312" i="1"/>
  <c r="A312" i="1"/>
  <c r="L311" i="1"/>
  <c r="A311" i="1"/>
  <c r="L310" i="1"/>
  <c r="A310" i="1"/>
  <c r="L309" i="1"/>
  <c r="H309" i="1"/>
  <c r="A309" i="1"/>
  <c r="G306" i="1"/>
  <c r="F306" i="1"/>
  <c r="E306" i="1"/>
  <c r="D306" i="1"/>
  <c r="C306" i="1"/>
  <c r="B306" i="1"/>
  <c r="A306" i="1"/>
  <c r="H305" i="1"/>
  <c r="A305" i="1"/>
  <c r="H304" i="1"/>
  <c r="A304" i="1"/>
  <c r="H303" i="1"/>
  <c r="A303" i="1"/>
  <c r="H302" i="1"/>
  <c r="A302" i="1"/>
  <c r="H301" i="1"/>
  <c r="A301" i="1"/>
  <c r="H300" i="1"/>
  <c r="A300" i="1"/>
  <c r="A299" i="1"/>
  <c r="L298" i="1"/>
  <c r="A298" i="1"/>
  <c r="L297" i="1"/>
  <c r="A297" i="1"/>
  <c r="L296" i="1"/>
  <c r="A296" i="1"/>
  <c r="L295" i="1"/>
  <c r="A295" i="1"/>
  <c r="L294" i="1"/>
  <c r="A294" i="1"/>
  <c r="L293" i="1"/>
  <c r="A293" i="1"/>
  <c r="L292" i="1"/>
  <c r="A292" i="1"/>
  <c r="L291" i="1"/>
  <c r="H291" i="1"/>
  <c r="A291" i="1"/>
  <c r="G288" i="1"/>
  <c r="F288" i="1"/>
  <c r="E288" i="1"/>
  <c r="D288" i="1"/>
  <c r="C288" i="1"/>
  <c r="B288" i="1"/>
  <c r="A288" i="1"/>
  <c r="H287" i="1"/>
  <c r="A287" i="1"/>
  <c r="H286" i="1"/>
  <c r="A286" i="1"/>
  <c r="H285" i="1"/>
  <c r="A285" i="1"/>
  <c r="H284" i="1"/>
  <c r="A284" i="1"/>
  <c r="H283" i="1"/>
  <c r="A283" i="1"/>
  <c r="H282" i="1"/>
  <c r="A282" i="1"/>
  <c r="A281" i="1"/>
  <c r="L280" i="1"/>
  <c r="A280" i="1"/>
  <c r="L279" i="1"/>
  <c r="A279" i="1"/>
  <c r="L278" i="1"/>
  <c r="A278" i="1"/>
  <c r="L277" i="1"/>
  <c r="A277" i="1"/>
  <c r="L276" i="1"/>
  <c r="A276" i="1"/>
  <c r="L275" i="1"/>
  <c r="A275" i="1"/>
  <c r="L274" i="1"/>
  <c r="A274" i="1"/>
  <c r="L273" i="1"/>
  <c r="H273" i="1"/>
  <c r="A273" i="1"/>
  <c r="G270" i="1"/>
  <c r="F270" i="1"/>
  <c r="E270" i="1"/>
  <c r="D270" i="1"/>
  <c r="C270" i="1"/>
  <c r="B270" i="1"/>
  <c r="A270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A263" i="1"/>
  <c r="L262" i="1"/>
  <c r="A262" i="1"/>
  <c r="L261" i="1"/>
  <c r="A261" i="1"/>
  <c r="L260" i="1"/>
  <c r="A260" i="1"/>
  <c r="L259" i="1"/>
  <c r="A259" i="1"/>
  <c r="L258" i="1"/>
  <c r="A258" i="1"/>
  <c r="L257" i="1"/>
  <c r="A257" i="1"/>
  <c r="L256" i="1"/>
  <c r="A256" i="1"/>
  <c r="L255" i="1"/>
  <c r="H255" i="1"/>
  <c r="A255" i="1"/>
  <c r="G252" i="1"/>
  <c r="F252" i="1"/>
  <c r="E252" i="1"/>
  <c r="D252" i="1"/>
  <c r="C252" i="1"/>
  <c r="B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A245" i="1"/>
  <c r="L244" i="1"/>
  <c r="A244" i="1"/>
  <c r="L243" i="1"/>
  <c r="A243" i="1"/>
  <c r="L242" i="1"/>
  <c r="A242" i="1"/>
  <c r="L241" i="1"/>
  <c r="A241" i="1"/>
  <c r="L240" i="1"/>
  <c r="A240" i="1"/>
  <c r="L239" i="1"/>
  <c r="A239" i="1"/>
  <c r="L238" i="1"/>
  <c r="A238" i="1"/>
  <c r="L237" i="1"/>
  <c r="H237" i="1"/>
  <c r="A237" i="1"/>
  <c r="G234" i="1"/>
  <c r="F234" i="1"/>
  <c r="E234" i="1"/>
  <c r="D234" i="1"/>
  <c r="C234" i="1"/>
  <c r="B234" i="1"/>
  <c r="A234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A227" i="1"/>
  <c r="L226" i="1"/>
  <c r="A226" i="1"/>
  <c r="L225" i="1"/>
  <c r="A225" i="1"/>
  <c r="L224" i="1"/>
  <c r="A224" i="1"/>
  <c r="L223" i="1"/>
  <c r="A223" i="1"/>
  <c r="L222" i="1"/>
  <c r="A222" i="1"/>
  <c r="L221" i="1"/>
  <c r="A221" i="1"/>
  <c r="L220" i="1"/>
  <c r="A220" i="1"/>
  <c r="L219" i="1"/>
  <c r="H219" i="1"/>
  <c r="A219" i="1"/>
  <c r="G216" i="1"/>
  <c r="F216" i="1"/>
  <c r="E216" i="1"/>
  <c r="D216" i="1"/>
  <c r="C216" i="1"/>
  <c r="B216" i="1"/>
  <c r="A216" i="1"/>
  <c r="H215" i="1"/>
  <c r="A215" i="1"/>
  <c r="H214" i="1"/>
  <c r="A214" i="1"/>
  <c r="H213" i="1"/>
  <c r="A213" i="1"/>
  <c r="H212" i="1"/>
  <c r="A212" i="1"/>
  <c r="H211" i="1"/>
  <c r="A211" i="1"/>
  <c r="H210" i="1"/>
  <c r="A210" i="1"/>
  <c r="A209" i="1"/>
  <c r="L208" i="1"/>
  <c r="A208" i="1"/>
  <c r="L207" i="1"/>
  <c r="A207" i="1"/>
  <c r="L206" i="1"/>
  <c r="A206" i="1"/>
  <c r="L205" i="1"/>
  <c r="A205" i="1"/>
  <c r="L204" i="1"/>
  <c r="A204" i="1"/>
  <c r="L203" i="1"/>
  <c r="A203" i="1"/>
  <c r="L202" i="1"/>
  <c r="A202" i="1"/>
  <c r="L201" i="1"/>
  <c r="H201" i="1"/>
  <c r="A201" i="1"/>
  <c r="G198" i="1"/>
  <c r="F198" i="1"/>
  <c r="E198" i="1"/>
  <c r="D198" i="1"/>
  <c r="C198" i="1"/>
  <c r="B198" i="1"/>
  <c r="A198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A191" i="1"/>
  <c r="L190" i="1"/>
  <c r="A190" i="1"/>
  <c r="L189" i="1"/>
  <c r="A189" i="1"/>
  <c r="L188" i="1"/>
  <c r="A188" i="1"/>
  <c r="L187" i="1"/>
  <c r="A187" i="1"/>
  <c r="L186" i="1"/>
  <c r="A186" i="1"/>
  <c r="L185" i="1"/>
  <c r="A185" i="1"/>
  <c r="L184" i="1"/>
  <c r="A184" i="1"/>
  <c r="L183" i="1"/>
  <c r="H183" i="1"/>
  <c r="A183" i="1"/>
  <c r="G180" i="1"/>
  <c r="F180" i="1"/>
  <c r="E180" i="1"/>
  <c r="D180" i="1"/>
  <c r="C180" i="1"/>
  <c r="B180" i="1"/>
  <c r="A180" i="1"/>
  <c r="H179" i="1"/>
  <c r="A179" i="1"/>
  <c r="H178" i="1"/>
  <c r="A178" i="1"/>
  <c r="H177" i="1"/>
  <c r="A177" i="1"/>
  <c r="H176" i="1"/>
  <c r="A176" i="1"/>
  <c r="H175" i="1"/>
  <c r="A175" i="1"/>
  <c r="H174" i="1"/>
  <c r="A174" i="1"/>
  <c r="A173" i="1"/>
  <c r="L172" i="1"/>
  <c r="A172" i="1"/>
  <c r="L171" i="1"/>
  <c r="A171" i="1"/>
  <c r="L170" i="1"/>
  <c r="A170" i="1"/>
  <c r="L169" i="1"/>
  <c r="A169" i="1"/>
  <c r="L168" i="1"/>
  <c r="A168" i="1"/>
  <c r="L167" i="1"/>
  <c r="A167" i="1"/>
  <c r="L166" i="1"/>
  <c r="A166" i="1"/>
  <c r="L165" i="1"/>
  <c r="H165" i="1"/>
  <c r="A165" i="1"/>
  <c r="G162" i="1"/>
  <c r="F162" i="1"/>
  <c r="E162" i="1"/>
  <c r="D162" i="1"/>
  <c r="C162" i="1"/>
  <c r="B162" i="1"/>
  <c r="A162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A155" i="1"/>
  <c r="L154" i="1"/>
  <c r="A154" i="1"/>
  <c r="L153" i="1"/>
  <c r="A153" i="1"/>
  <c r="L152" i="1"/>
  <c r="A152" i="1"/>
  <c r="L151" i="1"/>
  <c r="A151" i="1"/>
  <c r="L150" i="1"/>
  <c r="A150" i="1"/>
  <c r="L149" i="1"/>
  <c r="A149" i="1"/>
  <c r="L148" i="1"/>
  <c r="A148" i="1"/>
  <c r="L147" i="1"/>
  <c r="H147" i="1"/>
  <c r="A147" i="1"/>
  <c r="G144" i="1"/>
  <c r="F144" i="1"/>
  <c r="E144" i="1"/>
  <c r="D144" i="1"/>
  <c r="C144" i="1"/>
  <c r="B144" i="1"/>
  <c r="A144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A137" i="1"/>
  <c r="L136" i="1"/>
  <c r="A136" i="1"/>
  <c r="L135" i="1"/>
  <c r="A135" i="1"/>
  <c r="L134" i="1"/>
  <c r="A134" i="1"/>
  <c r="L133" i="1"/>
  <c r="A133" i="1"/>
  <c r="L132" i="1"/>
  <c r="A132" i="1"/>
  <c r="L131" i="1"/>
  <c r="A131" i="1"/>
  <c r="L130" i="1"/>
  <c r="A130" i="1"/>
  <c r="L129" i="1"/>
  <c r="H129" i="1"/>
  <c r="A129" i="1"/>
  <c r="G126" i="1"/>
  <c r="F126" i="1"/>
  <c r="E126" i="1"/>
  <c r="D126" i="1"/>
  <c r="C126" i="1"/>
  <c r="B126" i="1"/>
  <c r="A126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A119" i="1"/>
  <c r="L118" i="1"/>
  <c r="A118" i="1"/>
  <c r="L117" i="1"/>
  <c r="A117" i="1"/>
  <c r="L116" i="1"/>
  <c r="A116" i="1"/>
  <c r="L115" i="1"/>
  <c r="A115" i="1"/>
  <c r="L114" i="1"/>
  <c r="A114" i="1"/>
  <c r="L113" i="1"/>
  <c r="A113" i="1"/>
  <c r="L112" i="1"/>
  <c r="A112" i="1"/>
  <c r="L111" i="1"/>
  <c r="H111" i="1"/>
  <c r="A111" i="1"/>
  <c r="G108" i="1"/>
  <c r="F108" i="1"/>
  <c r="E108" i="1"/>
  <c r="D108" i="1"/>
  <c r="C108" i="1"/>
  <c r="B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A101" i="1"/>
  <c r="L100" i="1"/>
  <c r="A100" i="1"/>
  <c r="L99" i="1"/>
  <c r="A99" i="1"/>
  <c r="L98" i="1"/>
  <c r="A98" i="1"/>
  <c r="L97" i="1"/>
  <c r="A97" i="1"/>
  <c r="L96" i="1"/>
  <c r="A96" i="1"/>
  <c r="L95" i="1"/>
  <c r="A95" i="1"/>
  <c r="L94" i="1"/>
  <c r="A94" i="1"/>
  <c r="L93" i="1"/>
  <c r="H93" i="1"/>
  <c r="A93" i="1"/>
  <c r="G90" i="1"/>
  <c r="F90" i="1"/>
  <c r="E90" i="1"/>
  <c r="E80" i="1" s="1"/>
  <c r="D90" i="1"/>
  <c r="C90" i="1"/>
  <c r="B90" i="1"/>
  <c r="H90" i="1" s="1"/>
  <c r="A90" i="1"/>
  <c r="H89" i="1"/>
  <c r="A89" i="1"/>
  <c r="H88" i="1"/>
  <c r="A88" i="1"/>
  <c r="H87" i="1"/>
  <c r="A87" i="1"/>
  <c r="H86" i="1"/>
  <c r="A86" i="1"/>
  <c r="H85" i="1"/>
  <c r="A85" i="1"/>
  <c r="H84" i="1"/>
  <c r="A84" i="1"/>
  <c r="A83" i="1"/>
  <c r="L82" i="1"/>
  <c r="G82" i="1"/>
  <c r="F82" i="1"/>
  <c r="E82" i="1"/>
  <c r="D82" i="1"/>
  <c r="C82" i="1"/>
  <c r="B82" i="1"/>
  <c r="A82" i="1"/>
  <c r="L81" i="1"/>
  <c r="G81" i="1"/>
  <c r="F81" i="1"/>
  <c r="D81" i="1"/>
  <c r="C81" i="1"/>
  <c r="B81" i="1"/>
  <c r="A81" i="1"/>
  <c r="L80" i="1"/>
  <c r="G80" i="1"/>
  <c r="F80" i="1"/>
  <c r="D80" i="1"/>
  <c r="C80" i="1"/>
  <c r="B80" i="1"/>
  <c r="A80" i="1"/>
  <c r="L79" i="1"/>
  <c r="G79" i="1"/>
  <c r="F79" i="1"/>
  <c r="E79" i="1"/>
  <c r="D79" i="1"/>
  <c r="C79" i="1"/>
  <c r="B79" i="1"/>
  <c r="A79" i="1"/>
  <c r="L78" i="1"/>
  <c r="G78" i="1"/>
  <c r="F78" i="1"/>
  <c r="D78" i="1"/>
  <c r="C78" i="1"/>
  <c r="B78" i="1"/>
  <c r="A78" i="1"/>
  <c r="L77" i="1"/>
  <c r="G77" i="1"/>
  <c r="F77" i="1"/>
  <c r="D77" i="1"/>
  <c r="C77" i="1"/>
  <c r="B77" i="1"/>
  <c r="A77" i="1"/>
  <c r="L76" i="1"/>
  <c r="G76" i="1"/>
  <c r="F76" i="1"/>
  <c r="D76" i="1"/>
  <c r="C76" i="1"/>
  <c r="B76" i="1"/>
  <c r="A76" i="1"/>
  <c r="L75" i="1"/>
  <c r="H75" i="1"/>
  <c r="A75" i="1"/>
  <c r="G72" i="1"/>
  <c r="F72" i="1"/>
  <c r="E72" i="1"/>
  <c r="D72" i="1"/>
  <c r="C72" i="1"/>
  <c r="B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A65" i="1"/>
  <c r="L64" i="1"/>
  <c r="A64" i="1"/>
  <c r="L63" i="1"/>
  <c r="A63" i="1"/>
  <c r="L62" i="1"/>
  <c r="A62" i="1"/>
  <c r="L61" i="1"/>
  <c r="A61" i="1"/>
  <c r="L60" i="1"/>
  <c r="A60" i="1"/>
  <c r="L59" i="1"/>
  <c r="A59" i="1"/>
  <c r="L58" i="1"/>
  <c r="A58" i="1"/>
  <c r="L57" i="1"/>
  <c r="H57" i="1"/>
  <c r="A57" i="1"/>
  <c r="G54" i="1"/>
  <c r="F54" i="1"/>
  <c r="E54" i="1"/>
  <c r="D54" i="1"/>
  <c r="C54" i="1"/>
  <c r="B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A47" i="1"/>
  <c r="L46" i="1"/>
  <c r="A46" i="1"/>
  <c r="L45" i="1"/>
  <c r="A45" i="1"/>
  <c r="L44" i="1"/>
  <c r="A44" i="1"/>
  <c r="L43" i="1"/>
  <c r="A43" i="1"/>
  <c r="L42" i="1"/>
  <c r="A42" i="1"/>
  <c r="L41" i="1"/>
  <c r="A41" i="1"/>
  <c r="L40" i="1"/>
  <c r="A40" i="1"/>
  <c r="L39" i="1"/>
  <c r="H39" i="1"/>
  <c r="A39" i="1"/>
  <c r="L737" i="2"/>
  <c r="G737" i="2"/>
  <c r="F737" i="2"/>
  <c r="E737" i="2"/>
  <c r="D737" i="2"/>
  <c r="C737" i="2"/>
  <c r="B737" i="2"/>
  <c r="A737" i="2"/>
  <c r="L736" i="2"/>
  <c r="H736" i="2"/>
  <c r="A736" i="2"/>
  <c r="L735" i="2"/>
  <c r="H735" i="2"/>
  <c r="A735" i="2"/>
  <c r="L734" i="2"/>
  <c r="H734" i="2"/>
  <c r="A734" i="2"/>
  <c r="L733" i="2"/>
  <c r="H733" i="2"/>
  <c r="A733" i="2"/>
  <c r="L732" i="2"/>
  <c r="H732" i="2"/>
  <c r="A732" i="2"/>
  <c r="L731" i="2"/>
  <c r="H731" i="2"/>
  <c r="A731" i="2"/>
  <c r="L730" i="2"/>
  <c r="A730" i="2"/>
  <c r="L729" i="2"/>
  <c r="A729" i="2"/>
  <c r="L728" i="2"/>
  <c r="A728" i="2"/>
  <c r="L727" i="2"/>
  <c r="A727" i="2"/>
  <c r="L726" i="2"/>
  <c r="A726" i="2"/>
  <c r="L725" i="2"/>
  <c r="A725" i="2"/>
  <c r="L724" i="2"/>
  <c r="A724" i="2"/>
  <c r="L723" i="2"/>
  <c r="J723" i="2"/>
  <c r="A723" i="2"/>
  <c r="L722" i="2"/>
  <c r="H722" i="2"/>
  <c r="A722" i="2"/>
  <c r="L719" i="2"/>
  <c r="G719" i="2"/>
  <c r="F719" i="2"/>
  <c r="E719" i="2"/>
  <c r="D719" i="2"/>
  <c r="C719" i="2"/>
  <c r="B719" i="2"/>
  <c r="A719" i="2"/>
  <c r="L718" i="2"/>
  <c r="H718" i="2"/>
  <c r="A718" i="2"/>
  <c r="L717" i="2"/>
  <c r="H717" i="2"/>
  <c r="A717" i="2"/>
  <c r="L716" i="2"/>
  <c r="H716" i="2"/>
  <c r="A716" i="2"/>
  <c r="L715" i="2"/>
  <c r="H715" i="2"/>
  <c r="A715" i="2"/>
  <c r="L714" i="2"/>
  <c r="H714" i="2"/>
  <c r="A714" i="2"/>
  <c r="L713" i="2"/>
  <c r="H713" i="2"/>
  <c r="A713" i="2"/>
  <c r="L712" i="2"/>
  <c r="A712" i="2"/>
  <c r="L711" i="2"/>
  <c r="A711" i="2"/>
  <c r="L710" i="2"/>
  <c r="A710" i="2"/>
  <c r="L709" i="2"/>
  <c r="A709" i="2"/>
  <c r="L708" i="2"/>
  <c r="A708" i="2"/>
  <c r="L707" i="2"/>
  <c r="A707" i="2"/>
  <c r="L706" i="2"/>
  <c r="A706" i="2"/>
  <c r="L705" i="2"/>
  <c r="J705" i="2"/>
  <c r="A705" i="2"/>
  <c r="L704" i="2"/>
  <c r="H704" i="2"/>
  <c r="A704" i="2"/>
  <c r="L701" i="2"/>
  <c r="G701" i="2"/>
  <c r="F701" i="2"/>
  <c r="E701" i="2"/>
  <c r="D701" i="2"/>
  <c r="C701" i="2"/>
  <c r="B701" i="2"/>
  <c r="A701" i="2"/>
  <c r="L700" i="2"/>
  <c r="H700" i="2"/>
  <c r="A700" i="2"/>
  <c r="L699" i="2"/>
  <c r="H699" i="2"/>
  <c r="A699" i="2"/>
  <c r="L698" i="2"/>
  <c r="H698" i="2"/>
  <c r="A698" i="2"/>
  <c r="L697" i="2"/>
  <c r="H697" i="2"/>
  <c r="A697" i="2"/>
  <c r="L696" i="2"/>
  <c r="H696" i="2"/>
  <c r="A696" i="2"/>
  <c r="L695" i="2"/>
  <c r="H695" i="2"/>
  <c r="A695" i="2"/>
  <c r="L694" i="2"/>
  <c r="A694" i="2"/>
  <c r="L693" i="2"/>
  <c r="A693" i="2"/>
  <c r="L692" i="2"/>
  <c r="A692" i="2"/>
  <c r="L691" i="2"/>
  <c r="A691" i="2"/>
  <c r="L690" i="2"/>
  <c r="A690" i="2"/>
  <c r="L689" i="2"/>
  <c r="A689" i="2"/>
  <c r="L688" i="2"/>
  <c r="A688" i="2"/>
  <c r="L687" i="2"/>
  <c r="J687" i="2"/>
  <c r="A687" i="2"/>
  <c r="L686" i="2"/>
  <c r="H686" i="2"/>
  <c r="A686" i="2"/>
  <c r="L683" i="2"/>
  <c r="G683" i="2"/>
  <c r="F683" i="2"/>
  <c r="E683" i="2"/>
  <c r="D683" i="2"/>
  <c r="C683" i="2"/>
  <c r="B683" i="2"/>
  <c r="A683" i="2"/>
  <c r="L682" i="2"/>
  <c r="H682" i="2"/>
  <c r="A682" i="2"/>
  <c r="L681" i="2"/>
  <c r="H681" i="2"/>
  <c r="A681" i="2"/>
  <c r="L680" i="2"/>
  <c r="H680" i="2"/>
  <c r="A680" i="2"/>
  <c r="L679" i="2"/>
  <c r="H679" i="2"/>
  <c r="A679" i="2"/>
  <c r="L678" i="2"/>
  <c r="H678" i="2"/>
  <c r="A678" i="2"/>
  <c r="L677" i="2"/>
  <c r="H677" i="2"/>
  <c r="A677" i="2"/>
  <c r="L676" i="2"/>
  <c r="A676" i="2"/>
  <c r="L675" i="2"/>
  <c r="A675" i="2"/>
  <c r="L674" i="2"/>
  <c r="A674" i="2"/>
  <c r="L673" i="2"/>
  <c r="A673" i="2"/>
  <c r="L672" i="2"/>
  <c r="A672" i="2"/>
  <c r="L671" i="2"/>
  <c r="A671" i="2"/>
  <c r="L670" i="2"/>
  <c r="A670" i="2"/>
  <c r="L669" i="2"/>
  <c r="J669" i="2"/>
  <c r="A669" i="2"/>
  <c r="L668" i="2"/>
  <c r="H668" i="2"/>
  <c r="A668" i="2"/>
  <c r="L665" i="2"/>
  <c r="G665" i="2"/>
  <c r="F665" i="2"/>
  <c r="E665" i="2"/>
  <c r="D665" i="2"/>
  <c r="C665" i="2"/>
  <c r="B665" i="2"/>
  <c r="A665" i="2"/>
  <c r="L664" i="2"/>
  <c r="H664" i="2"/>
  <c r="A664" i="2"/>
  <c r="L663" i="2"/>
  <c r="H663" i="2"/>
  <c r="A663" i="2"/>
  <c r="L662" i="2"/>
  <c r="H662" i="2"/>
  <c r="A662" i="2"/>
  <c r="L661" i="2"/>
  <c r="H661" i="2"/>
  <c r="A661" i="2"/>
  <c r="L660" i="2"/>
  <c r="H660" i="2"/>
  <c r="A660" i="2"/>
  <c r="L659" i="2"/>
  <c r="H659" i="2"/>
  <c r="A659" i="2"/>
  <c r="L658" i="2"/>
  <c r="A658" i="2"/>
  <c r="L657" i="2"/>
  <c r="A657" i="2"/>
  <c r="L656" i="2"/>
  <c r="A656" i="2"/>
  <c r="L655" i="2"/>
  <c r="A655" i="2"/>
  <c r="L654" i="2"/>
  <c r="A654" i="2"/>
  <c r="L653" i="2"/>
  <c r="A653" i="2"/>
  <c r="L652" i="2"/>
  <c r="A652" i="2"/>
  <c r="L651" i="2"/>
  <c r="J651" i="2"/>
  <c r="A651" i="2"/>
  <c r="L650" i="2"/>
  <c r="H650" i="2"/>
  <c r="A650" i="2"/>
  <c r="L647" i="2"/>
  <c r="G647" i="2"/>
  <c r="F647" i="2"/>
  <c r="E647" i="2"/>
  <c r="D647" i="2"/>
  <c r="C647" i="2"/>
  <c r="B647" i="2"/>
  <c r="A647" i="2"/>
  <c r="L646" i="2"/>
  <c r="H646" i="2"/>
  <c r="A646" i="2"/>
  <c r="L645" i="2"/>
  <c r="H645" i="2"/>
  <c r="A645" i="2"/>
  <c r="L644" i="2"/>
  <c r="H644" i="2"/>
  <c r="A644" i="2"/>
  <c r="L643" i="2"/>
  <c r="H643" i="2"/>
  <c r="A643" i="2"/>
  <c r="L642" i="2"/>
  <c r="H642" i="2"/>
  <c r="A642" i="2"/>
  <c r="L641" i="2"/>
  <c r="H641" i="2"/>
  <c r="A641" i="2"/>
  <c r="L640" i="2"/>
  <c r="A640" i="2"/>
  <c r="L639" i="2"/>
  <c r="A639" i="2"/>
  <c r="L638" i="2"/>
  <c r="A638" i="2"/>
  <c r="L637" i="2"/>
  <c r="A637" i="2"/>
  <c r="L636" i="2"/>
  <c r="A636" i="2"/>
  <c r="L635" i="2"/>
  <c r="A635" i="2"/>
  <c r="L634" i="2"/>
  <c r="A634" i="2"/>
  <c r="L633" i="2"/>
  <c r="J633" i="2"/>
  <c r="A633" i="2"/>
  <c r="L632" i="2"/>
  <c r="H632" i="2"/>
  <c r="A632" i="2"/>
  <c r="L629" i="2"/>
  <c r="G629" i="2"/>
  <c r="F629" i="2"/>
  <c r="E629" i="2"/>
  <c r="D629" i="2"/>
  <c r="C629" i="2"/>
  <c r="B629" i="2"/>
  <c r="A629" i="2"/>
  <c r="L628" i="2"/>
  <c r="H628" i="2"/>
  <c r="A628" i="2"/>
  <c r="L627" i="2"/>
  <c r="H627" i="2"/>
  <c r="A627" i="2"/>
  <c r="L626" i="2"/>
  <c r="H626" i="2"/>
  <c r="A626" i="2"/>
  <c r="L625" i="2"/>
  <c r="H625" i="2"/>
  <c r="A625" i="2"/>
  <c r="L624" i="2"/>
  <c r="H624" i="2"/>
  <c r="A624" i="2"/>
  <c r="L623" i="2"/>
  <c r="H623" i="2"/>
  <c r="A623" i="2"/>
  <c r="L622" i="2"/>
  <c r="A622" i="2"/>
  <c r="L621" i="2"/>
  <c r="A621" i="2"/>
  <c r="L620" i="2"/>
  <c r="A620" i="2"/>
  <c r="L619" i="2"/>
  <c r="A619" i="2"/>
  <c r="L618" i="2"/>
  <c r="A618" i="2"/>
  <c r="L617" i="2"/>
  <c r="A617" i="2"/>
  <c r="L616" i="2"/>
  <c r="A616" i="2"/>
  <c r="L615" i="2"/>
  <c r="J615" i="2"/>
  <c r="A615" i="2"/>
  <c r="L614" i="2"/>
  <c r="H614" i="2"/>
  <c r="A614" i="2"/>
  <c r="L611" i="2"/>
  <c r="G611" i="2"/>
  <c r="F611" i="2"/>
  <c r="E611" i="2"/>
  <c r="D611" i="2"/>
  <c r="C611" i="2"/>
  <c r="B611" i="2"/>
  <c r="A611" i="2"/>
  <c r="L610" i="2"/>
  <c r="H610" i="2"/>
  <c r="A610" i="2"/>
  <c r="L609" i="2"/>
  <c r="H609" i="2"/>
  <c r="A609" i="2"/>
  <c r="L608" i="2"/>
  <c r="H608" i="2"/>
  <c r="A608" i="2"/>
  <c r="L607" i="2"/>
  <c r="H607" i="2"/>
  <c r="A607" i="2"/>
  <c r="L606" i="2"/>
  <c r="H606" i="2"/>
  <c r="A606" i="2"/>
  <c r="L605" i="2"/>
  <c r="H605" i="2"/>
  <c r="A605" i="2"/>
  <c r="L604" i="2"/>
  <c r="A604" i="2"/>
  <c r="L603" i="2"/>
  <c r="A603" i="2"/>
  <c r="L602" i="2"/>
  <c r="A602" i="2"/>
  <c r="L601" i="2"/>
  <c r="A601" i="2"/>
  <c r="L600" i="2"/>
  <c r="A600" i="2"/>
  <c r="L599" i="2"/>
  <c r="A599" i="2"/>
  <c r="L598" i="2"/>
  <c r="A598" i="2"/>
  <c r="L597" i="2"/>
  <c r="J597" i="2"/>
  <c r="A597" i="2"/>
  <c r="L596" i="2"/>
  <c r="H596" i="2"/>
  <c r="A596" i="2"/>
  <c r="L593" i="2"/>
  <c r="G593" i="2"/>
  <c r="F593" i="2"/>
  <c r="E593" i="2"/>
  <c r="D593" i="2"/>
  <c r="C593" i="2"/>
  <c r="B593" i="2"/>
  <c r="A593" i="2"/>
  <c r="L592" i="2"/>
  <c r="H592" i="2"/>
  <c r="A592" i="2"/>
  <c r="L591" i="2"/>
  <c r="H591" i="2"/>
  <c r="A591" i="2"/>
  <c r="L590" i="2"/>
  <c r="H590" i="2"/>
  <c r="A590" i="2"/>
  <c r="L589" i="2"/>
  <c r="H589" i="2"/>
  <c r="A589" i="2"/>
  <c r="L588" i="2"/>
  <c r="H588" i="2"/>
  <c r="A588" i="2"/>
  <c r="L587" i="2"/>
  <c r="H587" i="2"/>
  <c r="A587" i="2"/>
  <c r="L586" i="2"/>
  <c r="A586" i="2"/>
  <c r="L585" i="2"/>
  <c r="A585" i="2"/>
  <c r="L584" i="2"/>
  <c r="A584" i="2"/>
  <c r="L583" i="2"/>
  <c r="A583" i="2"/>
  <c r="L582" i="2"/>
  <c r="A582" i="2"/>
  <c r="L581" i="2"/>
  <c r="A581" i="2"/>
  <c r="L580" i="2"/>
  <c r="A580" i="2"/>
  <c r="L579" i="2"/>
  <c r="J579" i="2"/>
  <c r="A579" i="2"/>
  <c r="L578" i="2"/>
  <c r="H578" i="2"/>
  <c r="A578" i="2"/>
  <c r="L575" i="2"/>
  <c r="G575" i="2"/>
  <c r="F575" i="2"/>
  <c r="E575" i="2"/>
  <c r="D575" i="2"/>
  <c r="C575" i="2"/>
  <c r="B575" i="2"/>
  <c r="A575" i="2"/>
  <c r="L574" i="2"/>
  <c r="H574" i="2"/>
  <c r="A574" i="2"/>
  <c r="L573" i="2"/>
  <c r="H573" i="2"/>
  <c r="A573" i="2"/>
  <c r="L572" i="2"/>
  <c r="H572" i="2"/>
  <c r="A572" i="2"/>
  <c r="L571" i="2"/>
  <c r="H571" i="2"/>
  <c r="A571" i="2"/>
  <c r="L570" i="2"/>
  <c r="H570" i="2"/>
  <c r="A570" i="2"/>
  <c r="L569" i="2"/>
  <c r="H569" i="2"/>
  <c r="A569" i="2"/>
  <c r="L568" i="2"/>
  <c r="A568" i="2"/>
  <c r="L567" i="2"/>
  <c r="A567" i="2"/>
  <c r="L566" i="2"/>
  <c r="A566" i="2"/>
  <c r="L565" i="2"/>
  <c r="A565" i="2"/>
  <c r="L564" i="2"/>
  <c r="A564" i="2"/>
  <c r="L563" i="2"/>
  <c r="A563" i="2"/>
  <c r="L562" i="2"/>
  <c r="A562" i="2"/>
  <c r="L561" i="2"/>
  <c r="J561" i="2"/>
  <c r="A561" i="2"/>
  <c r="L560" i="2"/>
  <c r="H560" i="2"/>
  <c r="A560" i="2"/>
  <c r="L557" i="2"/>
  <c r="G557" i="2"/>
  <c r="F557" i="2"/>
  <c r="E557" i="2"/>
  <c r="D557" i="2"/>
  <c r="C557" i="2"/>
  <c r="B557" i="2"/>
  <c r="A557" i="2"/>
  <c r="L556" i="2"/>
  <c r="H556" i="2"/>
  <c r="A556" i="2"/>
  <c r="L555" i="2"/>
  <c r="H555" i="2"/>
  <c r="A555" i="2"/>
  <c r="L554" i="2"/>
  <c r="H554" i="2"/>
  <c r="A554" i="2"/>
  <c r="L553" i="2"/>
  <c r="H553" i="2"/>
  <c r="A553" i="2"/>
  <c r="L552" i="2"/>
  <c r="H552" i="2"/>
  <c r="A552" i="2"/>
  <c r="L551" i="2"/>
  <c r="H551" i="2"/>
  <c r="A551" i="2"/>
  <c r="L550" i="2"/>
  <c r="A550" i="2"/>
  <c r="L549" i="2"/>
  <c r="A549" i="2"/>
  <c r="L548" i="2"/>
  <c r="A548" i="2"/>
  <c r="L547" i="2"/>
  <c r="A547" i="2"/>
  <c r="L546" i="2"/>
  <c r="A546" i="2"/>
  <c r="L545" i="2"/>
  <c r="A545" i="2"/>
  <c r="L544" i="2"/>
  <c r="A544" i="2"/>
  <c r="L543" i="2"/>
  <c r="J543" i="2"/>
  <c r="A543" i="2"/>
  <c r="L542" i="2"/>
  <c r="H542" i="2"/>
  <c r="A542" i="2"/>
  <c r="L539" i="2"/>
  <c r="G539" i="2"/>
  <c r="F539" i="2"/>
  <c r="E539" i="2"/>
  <c r="D539" i="2"/>
  <c r="C539" i="2"/>
  <c r="B539" i="2"/>
  <c r="A539" i="2"/>
  <c r="L538" i="2"/>
  <c r="H538" i="2"/>
  <c r="A538" i="2"/>
  <c r="L537" i="2"/>
  <c r="H537" i="2"/>
  <c r="A537" i="2"/>
  <c r="L536" i="2"/>
  <c r="H536" i="2"/>
  <c r="A536" i="2"/>
  <c r="L535" i="2"/>
  <c r="H535" i="2"/>
  <c r="A535" i="2"/>
  <c r="L534" i="2"/>
  <c r="H534" i="2"/>
  <c r="A534" i="2"/>
  <c r="L533" i="2"/>
  <c r="H533" i="2"/>
  <c r="A533" i="2"/>
  <c r="L532" i="2"/>
  <c r="A532" i="2"/>
  <c r="L531" i="2"/>
  <c r="A531" i="2"/>
  <c r="L530" i="2"/>
  <c r="A530" i="2"/>
  <c r="L529" i="2"/>
  <c r="A529" i="2"/>
  <c r="L528" i="2"/>
  <c r="A528" i="2"/>
  <c r="L527" i="2"/>
  <c r="A527" i="2"/>
  <c r="L526" i="2"/>
  <c r="A526" i="2"/>
  <c r="L525" i="2"/>
  <c r="J525" i="2"/>
  <c r="A525" i="2"/>
  <c r="L524" i="2"/>
  <c r="H524" i="2"/>
  <c r="A524" i="2"/>
  <c r="L521" i="2"/>
  <c r="G521" i="2"/>
  <c r="F521" i="2"/>
  <c r="E521" i="2"/>
  <c r="D521" i="2"/>
  <c r="C521" i="2"/>
  <c r="B521" i="2"/>
  <c r="A521" i="2"/>
  <c r="L520" i="2"/>
  <c r="H520" i="2"/>
  <c r="A520" i="2"/>
  <c r="L519" i="2"/>
  <c r="H519" i="2"/>
  <c r="A519" i="2"/>
  <c r="L518" i="2"/>
  <c r="H518" i="2"/>
  <c r="A518" i="2"/>
  <c r="L517" i="2"/>
  <c r="H517" i="2"/>
  <c r="A517" i="2"/>
  <c r="L516" i="2"/>
  <c r="H516" i="2"/>
  <c r="A516" i="2"/>
  <c r="L515" i="2"/>
  <c r="H515" i="2"/>
  <c r="A515" i="2"/>
  <c r="L514" i="2"/>
  <c r="A514" i="2"/>
  <c r="L513" i="2"/>
  <c r="A513" i="2"/>
  <c r="L512" i="2"/>
  <c r="A512" i="2"/>
  <c r="L511" i="2"/>
  <c r="A511" i="2"/>
  <c r="L510" i="2"/>
  <c r="A510" i="2"/>
  <c r="L509" i="2"/>
  <c r="A509" i="2"/>
  <c r="L508" i="2"/>
  <c r="A508" i="2"/>
  <c r="L507" i="2"/>
  <c r="J507" i="2"/>
  <c r="A507" i="2"/>
  <c r="L506" i="2"/>
  <c r="H506" i="2"/>
  <c r="A506" i="2"/>
  <c r="L503" i="2"/>
  <c r="G503" i="2"/>
  <c r="F503" i="2"/>
  <c r="E503" i="2"/>
  <c r="D503" i="2"/>
  <c r="C503" i="2"/>
  <c r="B503" i="2"/>
  <c r="A503" i="2"/>
  <c r="L502" i="2"/>
  <c r="H502" i="2"/>
  <c r="A502" i="2"/>
  <c r="L501" i="2"/>
  <c r="H501" i="2"/>
  <c r="A501" i="2"/>
  <c r="L500" i="2"/>
  <c r="H500" i="2"/>
  <c r="A500" i="2"/>
  <c r="L499" i="2"/>
  <c r="H499" i="2"/>
  <c r="A499" i="2"/>
  <c r="L498" i="2"/>
  <c r="H498" i="2"/>
  <c r="A498" i="2"/>
  <c r="L497" i="2"/>
  <c r="H497" i="2"/>
  <c r="A497" i="2"/>
  <c r="L496" i="2"/>
  <c r="A496" i="2"/>
  <c r="L495" i="2"/>
  <c r="A495" i="2"/>
  <c r="L494" i="2"/>
  <c r="A494" i="2"/>
  <c r="L493" i="2"/>
  <c r="A493" i="2"/>
  <c r="L492" i="2"/>
  <c r="A492" i="2"/>
  <c r="L491" i="2"/>
  <c r="A491" i="2"/>
  <c r="L490" i="2"/>
  <c r="A490" i="2"/>
  <c r="L489" i="2"/>
  <c r="J489" i="2"/>
  <c r="A489" i="2"/>
  <c r="L488" i="2"/>
  <c r="H488" i="2"/>
  <c r="A488" i="2"/>
  <c r="L485" i="2"/>
  <c r="G485" i="2"/>
  <c r="F485" i="2"/>
  <c r="E485" i="2"/>
  <c r="D485" i="2"/>
  <c r="C485" i="2"/>
  <c r="B485" i="2"/>
  <c r="A485" i="2"/>
  <c r="L484" i="2"/>
  <c r="H484" i="2"/>
  <c r="A484" i="2"/>
  <c r="L483" i="2"/>
  <c r="H483" i="2"/>
  <c r="A483" i="2"/>
  <c r="L482" i="2"/>
  <c r="H482" i="2"/>
  <c r="A482" i="2"/>
  <c r="L481" i="2"/>
  <c r="H481" i="2"/>
  <c r="A481" i="2"/>
  <c r="L480" i="2"/>
  <c r="H480" i="2"/>
  <c r="A480" i="2"/>
  <c r="L479" i="2"/>
  <c r="H479" i="2"/>
  <c r="A479" i="2"/>
  <c r="L478" i="2"/>
  <c r="A478" i="2"/>
  <c r="L477" i="2"/>
  <c r="A477" i="2"/>
  <c r="L476" i="2"/>
  <c r="A476" i="2"/>
  <c r="L475" i="2"/>
  <c r="A475" i="2"/>
  <c r="L474" i="2"/>
  <c r="A474" i="2"/>
  <c r="L473" i="2"/>
  <c r="A473" i="2"/>
  <c r="L472" i="2"/>
  <c r="A472" i="2"/>
  <c r="L471" i="2"/>
  <c r="J471" i="2"/>
  <c r="A471" i="2"/>
  <c r="L470" i="2"/>
  <c r="H470" i="2"/>
  <c r="A470" i="2"/>
  <c r="L467" i="2"/>
  <c r="G467" i="2"/>
  <c r="F467" i="2"/>
  <c r="E467" i="2"/>
  <c r="D467" i="2"/>
  <c r="C467" i="2"/>
  <c r="B467" i="2"/>
  <c r="A467" i="2"/>
  <c r="L466" i="2"/>
  <c r="H466" i="2"/>
  <c r="A466" i="2"/>
  <c r="L465" i="2"/>
  <c r="H465" i="2"/>
  <c r="A465" i="2"/>
  <c r="L464" i="2"/>
  <c r="H464" i="2"/>
  <c r="A464" i="2"/>
  <c r="L463" i="2"/>
  <c r="H463" i="2"/>
  <c r="A463" i="2"/>
  <c r="L462" i="2"/>
  <c r="H462" i="2"/>
  <c r="A462" i="2"/>
  <c r="L461" i="2"/>
  <c r="H461" i="2"/>
  <c r="A461" i="2"/>
  <c r="L460" i="2"/>
  <c r="A460" i="2"/>
  <c r="L459" i="2"/>
  <c r="A459" i="2"/>
  <c r="L458" i="2"/>
  <c r="A458" i="2"/>
  <c r="L457" i="2"/>
  <c r="A457" i="2"/>
  <c r="L456" i="2"/>
  <c r="A456" i="2"/>
  <c r="L455" i="2"/>
  <c r="A455" i="2"/>
  <c r="L454" i="2"/>
  <c r="A454" i="2"/>
  <c r="L453" i="2"/>
  <c r="J453" i="2"/>
  <c r="A453" i="2"/>
  <c r="L452" i="2"/>
  <c r="H452" i="2"/>
  <c r="A452" i="2"/>
  <c r="L449" i="2"/>
  <c r="G449" i="2"/>
  <c r="F449" i="2"/>
  <c r="E449" i="2"/>
  <c r="D449" i="2"/>
  <c r="C449" i="2"/>
  <c r="B449" i="2"/>
  <c r="A449" i="2"/>
  <c r="L448" i="2"/>
  <c r="H448" i="2"/>
  <c r="A448" i="2"/>
  <c r="L447" i="2"/>
  <c r="H447" i="2"/>
  <c r="A447" i="2"/>
  <c r="L446" i="2"/>
  <c r="H446" i="2"/>
  <c r="A446" i="2"/>
  <c r="L445" i="2"/>
  <c r="H445" i="2"/>
  <c r="A445" i="2"/>
  <c r="L444" i="2"/>
  <c r="H444" i="2"/>
  <c r="A444" i="2"/>
  <c r="L443" i="2"/>
  <c r="H443" i="2"/>
  <c r="A443" i="2"/>
  <c r="L442" i="2"/>
  <c r="A442" i="2"/>
  <c r="L441" i="2"/>
  <c r="A441" i="2"/>
  <c r="L440" i="2"/>
  <c r="A440" i="2"/>
  <c r="L439" i="2"/>
  <c r="A439" i="2"/>
  <c r="L438" i="2"/>
  <c r="A438" i="2"/>
  <c r="L437" i="2"/>
  <c r="A437" i="2"/>
  <c r="L436" i="2"/>
  <c r="A436" i="2"/>
  <c r="L435" i="2"/>
  <c r="J435" i="2"/>
  <c r="A435" i="2"/>
  <c r="L434" i="2"/>
  <c r="H434" i="2"/>
  <c r="A434" i="2"/>
  <c r="L431" i="2"/>
  <c r="G431" i="2"/>
  <c r="F431" i="2"/>
  <c r="E431" i="2"/>
  <c r="D431" i="2"/>
  <c r="C431" i="2"/>
  <c r="B431" i="2"/>
  <c r="A431" i="2"/>
  <c r="L430" i="2"/>
  <c r="H430" i="2"/>
  <c r="A430" i="2"/>
  <c r="L429" i="2"/>
  <c r="H429" i="2"/>
  <c r="A429" i="2"/>
  <c r="L428" i="2"/>
  <c r="H428" i="2"/>
  <c r="A428" i="2"/>
  <c r="L427" i="2"/>
  <c r="H427" i="2"/>
  <c r="A427" i="2"/>
  <c r="L426" i="2"/>
  <c r="H426" i="2"/>
  <c r="A426" i="2"/>
  <c r="L425" i="2"/>
  <c r="H425" i="2"/>
  <c r="A425" i="2"/>
  <c r="L424" i="2"/>
  <c r="A424" i="2"/>
  <c r="L423" i="2"/>
  <c r="A423" i="2"/>
  <c r="L422" i="2"/>
  <c r="A422" i="2"/>
  <c r="L421" i="2"/>
  <c r="A421" i="2"/>
  <c r="L420" i="2"/>
  <c r="A420" i="2"/>
  <c r="L419" i="2"/>
  <c r="A419" i="2"/>
  <c r="L418" i="2"/>
  <c r="A418" i="2"/>
  <c r="L417" i="2"/>
  <c r="J417" i="2"/>
  <c r="A417" i="2"/>
  <c r="L416" i="2"/>
  <c r="H416" i="2"/>
  <c r="A416" i="2"/>
  <c r="L413" i="2"/>
  <c r="G413" i="2"/>
  <c r="F413" i="2"/>
  <c r="E413" i="2"/>
  <c r="D413" i="2"/>
  <c r="C413" i="2"/>
  <c r="B413" i="2"/>
  <c r="A413" i="2"/>
  <c r="L412" i="2"/>
  <c r="H412" i="2"/>
  <c r="A412" i="2"/>
  <c r="L411" i="2"/>
  <c r="H411" i="2"/>
  <c r="A411" i="2"/>
  <c r="L410" i="2"/>
  <c r="H410" i="2"/>
  <c r="A410" i="2"/>
  <c r="L409" i="2"/>
  <c r="H409" i="2"/>
  <c r="A409" i="2"/>
  <c r="L408" i="2"/>
  <c r="H408" i="2"/>
  <c r="A408" i="2"/>
  <c r="L407" i="2"/>
  <c r="H407" i="2"/>
  <c r="A407" i="2"/>
  <c r="L406" i="2"/>
  <c r="A406" i="2"/>
  <c r="L405" i="2"/>
  <c r="A405" i="2"/>
  <c r="L404" i="2"/>
  <c r="A404" i="2"/>
  <c r="L403" i="2"/>
  <c r="A403" i="2"/>
  <c r="L402" i="2"/>
  <c r="A402" i="2"/>
  <c r="L401" i="2"/>
  <c r="A401" i="2"/>
  <c r="L400" i="2"/>
  <c r="A400" i="2"/>
  <c r="L399" i="2"/>
  <c r="J399" i="2"/>
  <c r="A399" i="2"/>
  <c r="L398" i="2"/>
  <c r="H398" i="2"/>
  <c r="A398" i="2"/>
  <c r="L395" i="2"/>
  <c r="G395" i="2"/>
  <c r="F395" i="2"/>
  <c r="E395" i="2"/>
  <c r="D395" i="2"/>
  <c r="C395" i="2"/>
  <c r="B395" i="2"/>
  <c r="A395" i="2"/>
  <c r="L394" i="2"/>
  <c r="H394" i="2"/>
  <c r="A394" i="2"/>
  <c r="L393" i="2"/>
  <c r="H393" i="2"/>
  <c r="A393" i="2"/>
  <c r="L392" i="2"/>
  <c r="H392" i="2"/>
  <c r="A392" i="2"/>
  <c r="L391" i="2"/>
  <c r="H391" i="2"/>
  <c r="A391" i="2"/>
  <c r="L390" i="2"/>
  <c r="H390" i="2"/>
  <c r="A390" i="2"/>
  <c r="L389" i="2"/>
  <c r="H389" i="2"/>
  <c r="A389" i="2"/>
  <c r="L388" i="2"/>
  <c r="A388" i="2"/>
  <c r="L387" i="2"/>
  <c r="A387" i="2"/>
  <c r="L386" i="2"/>
  <c r="A386" i="2"/>
  <c r="L385" i="2"/>
  <c r="A385" i="2"/>
  <c r="L384" i="2"/>
  <c r="A384" i="2"/>
  <c r="L383" i="2"/>
  <c r="A383" i="2"/>
  <c r="L382" i="2"/>
  <c r="A382" i="2"/>
  <c r="L381" i="2"/>
  <c r="J381" i="2"/>
  <c r="A381" i="2"/>
  <c r="L380" i="2"/>
  <c r="H380" i="2"/>
  <c r="A380" i="2"/>
  <c r="L377" i="2"/>
  <c r="G377" i="2"/>
  <c r="F377" i="2"/>
  <c r="E377" i="2"/>
  <c r="D377" i="2"/>
  <c r="C377" i="2"/>
  <c r="B377" i="2"/>
  <c r="A377" i="2"/>
  <c r="L376" i="2"/>
  <c r="H376" i="2"/>
  <c r="A376" i="2"/>
  <c r="L375" i="2"/>
  <c r="H375" i="2"/>
  <c r="A375" i="2"/>
  <c r="L374" i="2"/>
  <c r="H374" i="2"/>
  <c r="A374" i="2"/>
  <c r="L373" i="2"/>
  <c r="H373" i="2"/>
  <c r="A373" i="2"/>
  <c r="L372" i="2"/>
  <c r="H372" i="2"/>
  <c r="A372" i="2"/>
  <c r="L371" i="2"/>
  <c r="H371" i="2"/>
  <c r="A371" i="2"/>
  <c r="L370" i="2"/>
  <c r="A370" i="2"/>
  <c r="L369" i="2"/>
  <c r="A369" i="2"/>
  <c r="L368" i="2"/>
  <c r="A368" i="2"/>
  <c r="L367" i="2"/>
  <c r="A367" i="2"/>
  <c r="L366" i="2"/>
  <c r="A366" i="2"/>
  <c r="L365" i="2"/>
  <c r="A365" i="2"/>
  <c r="L364" i="2"/>
  <c r="A364" i="2"/>
  <c r="L363" i="2"/>
  <c r="J363" i="2"/>
  <c r="A363" i="2"/>
  <c r="L362" i="2"/>
  <c r="H362" i="2"/>
  <c r="A362" i="2"/>
  <c r="L359" i="2"/>
  <c r="G359" i="2"/>
  <c r="F359" i="2"/>
  <c r="E359" i="2"/>
  <c r="D359" i="2"/>
  <c r="C359" i="2"/>
  <c r="B359" i="2"/>
  <c r="A359" i="2"/>
  <c r="L358" i="2"/>
  <c r="H358" i="2"/>
  <c r="A358" i="2"/>
  <c r="L357" i="2"/>
  <c r="H357" i="2"/>
  <c r="A357" i="2"/>
  <c r="L356" i="2"/>
  <c r="H356" i="2"/>
  <c r="A356" i="2"/>
  <c r="L355" i="2"/>
  <c r="H355" i="2"/>
  <c r="A355" i="2"/>
  <c r="L354" i="2"/>
  <c r="H354" i="2"/>
  <c r="A354" i="2"/>
  <c r="L353" i="2"/>
  <c r="H353" i="2"/>
  <c r="A353" i="2"/>
  <c r="L352" i="2"/>
  <c r="A352" i="2"/>
  <c r="L351" i="2"/>
  <c r="A351" i="2"/>
  <c r="L350" i="2"/>
  <c r="A350" i="2"/>
  <c r="L349" i="2"/>
  <c r="A349" i="2"/>
  <c r="L348" i="2"/>
  <c r="A348" i="2"/>
  <c r="L347" i="2"/>
  <c r="A347" i="2"/>
  <c r="L346" i="2"/>
  <c r="A346" i="2"/>
  <c r="L345" i="2"/>
  <c r="J345" i="2"/>
  <c r="A345" i="2"/>
  <c r="L344" i="2"/>
  <c r="H344" i="2"/>
  <c r="A344" i="2"/>
  <c r="L341" i="2"/>
  <c r="G341" i="2"/>
  <c r="F341" i="2"/>
  <c r="E341" i="2"/>
  <c r="D341" i="2"/>
  <c r="C341" i="2"/>
  <c r="B341" i="2"/>
  <c r="A341" i="2"/>
  <c r="L340" i="2"/>
  <c r="H340" i="2"/>
  <c r="A340" i="2"/>
  <c r="L339" i="2"/>
  <c r="H339" i="2"/>
  <c r="A339" i="2"/>
  <c r="L338" i="2"/>
  <c r="H338" i="2"/>
  <c r="A338" i="2"/>
  <c r="L337" i="2"/>
  <c r="H337" i="2"/>
  <c r="A337" i="2"/>
  <c r="L336" i="2"/>
  <c r="H336" i="2"/>
  <c r="A336" i="2"/>
  <c r="L335" i="2"/>
  <c r="H335" i="2"/>
  <c r="A335" i="2"/>
  <c r="L334" i="2"/>
  <c r="A334" i="2"/>
  <c r="L333" i="2"/>
  <c r="A333" i="2"/>
  <c r="L332" i="2"/>
  <c r="A332" i="2"/>
  <c r="L331" i="2"/>
  <c r="A331" i="2"/>
  <c r="L330" i="2"/>
  <c r="A330" i="2"/>
  <c r="L329" i="2"/>
  <c r="A329" i="2"/>
  <c r="L328" i="2"/>
  <c r="A328" i="2"/>
  <c r="L327" i="2"/>
  <c r="J327" i="2"/>
  <c r="A327" i="2"/>
  <c r="L326" i="2"/>
  <c r="H326" i="2"/>
  <c r="A326" i="2"/>
  <c r="L323" i="2"/>
  <c r="G323" i="2"/>
  <c r="F323" i="2"/>
  <c r="E323" i="2"/>
  <c r="D323" i="2"/>
  <c r="C323" i="2"/>
  <c r="B323" i="2"/>
  <c r="A323" i="2"/>
  <c r="L322" i="2"/>
  <c r="H322" i="2"/>
  <c r="A322" i="2"/>
  <c r="L321" i="2"/>
  <c r="H321" i="2"/>
  <c r="A321" i="2"/>
  <c r="L320" i="2"/>
  <c r="H320" i="2"/>
  <c r="A320" i="2"/>
  <c r="L319" i="2"/>
  <c r="H319" i="2"/>
  <c r="A319" i="2"/>
  <c r="L318" i="2"/>
  <c r="H318" i="2"/>
  <c r="A318" i="2"/>
  <c r="L317" i="2"/>
  <c r="H317" i="2"/>
  <c r="A317" i="2"/>
  <c r="L316" i="2"/>
  <c r="A316" i="2"/>
  <c r="L315" i="2"/>
  <c r="A315" i="2"/>
  <c r="L314" i="2"/>
  <c r="A314" i="2"/>
  <c r="L313" i="2"/>
  <c r="A313" i="2"/>
  <c r="L312" i="2"/>
  <c r="A312" i="2"/>
  <c r="L311" i="2"/>
  <c r="A311" i="2"/>
  <c r="L310" i="2"/>
  <c r="A310" i="2"/>
  <c r="L309" i="2"/>
  <c r="J309" i="2"/>
  <c r="A309" i="2"/>
  <c r="L308" i="2"/>
  <c r="H308" i="2"/>
  <c r="A308" i="2"/>
  <c r="L305" i="2"/>
  <c r="G305" i="2"/>
  <c r="F305" i="2"/>
  <c r="E305" i="2"/>
  <c r="D305" i="2"/>
  <c r="C305" i="2"/>
  <c r="B305" i="2"/>
  <c r="A305" i="2"/>
  <c r="L304" i="2"/>
  <c r="H304" i="2"/>
  <c r="A304" i="2"/>
  <c r="L303" i="2"/>
  <c r="H303" i="2"/>
  <c r="A303" i="2"/>
  <c r="L302" i="2"/>
  <c r="H302" i="2"/>
  <c r="A302" i="2"/>
  <c r="L301" i="2"/>
  <c r="H301" i="2"/>
  <c r="A301" i="2"/>
  <c r="L300" i="2"/>
  <c r="H300" i="2"/>
  <c r="A300" i="2"/>
  <c r="L299" i="2"/>
  <c r="H299" i="2"/>
  <c r="A299" i="2"/>
  <c r="L298" i="2"/>
  <c r="A298" i="2"/>
  <c r="L297" i="2"/>
  <c r="A297" i="2"/>
  <c r="L296" i="2"/>
  <c r="A296" i="2"/>
  <c r="L295" i="2"/>
  <c r="A295" i="2"/>
  <c r="L294" i="2"/>
  <c r="A294" i="2"/>
  <c r="L293" i="2"/>
  <c r="A293" i="2"/>
  <c r="L292" i="2"/>
  <c r="A292" i="2"/>
  <c r="L291" i="2"/>
  <c r="J291" i="2"/>
  <c r="A291" i="2"/>
  <c r="L290" i="2"/>
  <c r="H290" i="2"/>
  <c r="A290" i="2"/>
  <c r="L287" i="2"/>
  <c r="G287" i="2"/>
  <c r="F287" i="2"/>
  <c r="E287" i="2"/>
  <c r="D287" i="2"/>
  <c r="C287" i="2"/>
  <c r="B287" i="2"/>
  <c r="A287" i="2"/>
  <c r="L286" i="2"/>
  <c r="H286" i="2"/>
  <c r="A286" i="2"/>
  <c r="L285" i="2"/>
  <c r="H285" i="2"/>
  <c r="A285" i="2"/>
  <c r="L284" i="2"/>
  <c r="H284" i="2"/>
  <c r="A284" i="2"/>
  <c r="L283" i="2"/>
  <c r="H283" i="2"/>
  <c r="A283" i="2"/>
  <c r="L282" i="2"/>
  <c r="H282" i="2"/>
  <c r="A282" i="2"/>
  <c r="L281" i="2"/>
  <c r="H281" i="2"/>
  <c r="A281" i="2"/>
  <c r="L280" i="2"/>
  <c r="A280" i="2"/>
  <c r="L279" i="2"/>
  <c r="A279" i="2"/>
  <c r="L278" i="2"/>
  <c r="A278" i="2"/>
  <c r="L277" i="2"/>
  <c r="A277" i="2"/>
  <c r="L276" i="2"/>
  <c r="A276" i="2"/>
  <c r="L275" i="2"/>
  <c r="A275" i="2"/>
  <c r="L274" i="2"/>
  <c r="A274" i="2"/>
  <c r="L273" i="2"/>
  <c r="J273" i="2"/>
  <c r="A273" i="2"/>
  <c r="L272" i="2"/>
  <c r="H272" i="2"/>
  <c r="A272" i="2"/>
  <c r="L269" i="2"/>
  <c r="G269" i="2"/>
  <c r="F269" i="2"/>
  <c r="E269" i="2"/>
  <c r="D269" i="2"/>
  <c r="C269" i="2"/>
  <c r="B269" i="2"/>
  <c r="A269" i="2"/>
  <c r="L268" i="2"/>
  <c r="H268" i="2"/>
  <c r="A268" i="2"/>
  <c r="L267" i="2"/>
  <c r="H267" i="2"/>
  <c r="A267" i="2"/>
  <c r="L266" i="2"/>
  <c r="H266" i="2"/>
  <c r="A266" i="2"/>
  <c r="L265" i="2"/>
  <c r="H265" i="2"/>
  <c r="A265" i="2"/>
  <c r="L264" i="2"/>
  <c r="H264" i="2"/>
  <c r="A264" i="2"/>
  <c r="L263" i="2"/>
  <c r="H263" i="2"/>
  <c r="A263" i="2"/>
  <c r="L262" i="2"/>
  <c r="A262" i="2"/>
  <c r="L261" i="2"/>
  <c r="A261" i="2"/>
  <c r="L260" i="2"/>
  <c r="A260" i="2"/>
  <c r="L259" i="2"/>
  <c r="A259" i="2"/>
  <c r="L258" i="2"/>
  <c r="A258" i="2"/>
  <c r="L257" i="2"/>
  <c r="A257" i="2"/>
  <c r="L256" i="2"/>
  <c r="A256" i="2"/>
  <c r="L255" i="2"/>
  <c r="J255" i="2"/>
  <c r="A255" i="2"/>
  <c r="L254" i="2"/>
  <c r="H254" i="2"/>
  <c r="A254" i="2"/>
  <c r="L251" i="2"/>
  <c r="G251" i="2"/>
  <c r="F251" i="2"/>
  <c r="E251" i="2"/>
  <c r="D251" i="2"/>
  <c r="C251" i="2"/>
  <c r="B251" i="2"/>
  <c r="A251" i="2"/>
  <c r="L250" i="2"/>
  <c r="H250" i="2"/>
  <c r="A250" i="2"/>
  <c r="L249" i="2"/>
  <c r="H249" i="2"/>
  <c r="A249" i="2"/>
  <c r="L248" i="2"/>
  <c r="H248" i="2"/>
  <c r="A248" i="2"/>
  <c r="L247" i="2"/>
  <c r="H247" i="2"/>
  <c r="A247" i="2"/>
  <c r="L246" i="2"/>
  <c r="H246" i="2"/>
  <c r="A246" i="2"/>
  <c r="L245" i="2"/>
  <c r="H245" i="2"/>
  <c r="A245" i="2"/>
  <c r="L244" i="2"/>
  <c r="A244" i="2"/>
  <c r="L243" i="2"/>
  <c r="A243" i="2"/>
  <c r="L242" i="2"/>
  <c r="A242" i="2"/>
  <c r="L241" i="2"/>
  <c r="A241" i="2"/>
  <c r="L240" i="2"/>
  <c r="A240" i="2"/>
  <c r="L239" i="2"/>
  <c r="A239" i="2"/>
  <c r="L238" i="2"/>
  <c r="A238" i="2"/>
  <c r="L237" i="2"/>
  <c r="J237" i="2"/>
  <c r="A237" i="2"/>
  <c r="L236" i="2"/>
  <c r="H236" i="2"/>
  <c r="A236" i="2"/>
  <c r="L233" i="2"/>
  <c r="G233" i="2"/>
  <c r="F233" i="2"/>
  <c r="E233" i="2"/>
  <c r="D233" i="2"/>
  <c r="C233" i="2"/>
  <c r="B233" i="2"/>
  <c r="A233" i="2"/>
  <c r="L232" i="2"/>
  <c r="H232" i="2"/>
  <c r="A232" i="2"/>
  <c r="L231" i="2"/>
  <c r="H231" i="2"/>
  <c r="A231" i="2"/>
  <c r="L230" i="2"/>
  <c r="H230" i="2"/>
  <c r="A230" i="2"/>
  <c r="L229" i="2"/>
  <c r="H229" i="2"/>
  <c r="A229" i="2"/>
  <c r="L228" i="2"/>
  <c r="H228" i="2"/>
  <c r="A228" i="2"/>
  <c r="L227" i="2"/>
  <c r="H227" i="2"/>
  <c r="A227" i="2"/>
  <c r="L226" i="2"/>
  <c r="A226" i="2"/>
  <c r="L225" i="2"/>
  <c r="A225" i="2"/>
  <c r="L224" i="2"/>
  <c r="A224" i="2"/>
  <c r="L223" i="2"/>
  <c r="A223" i="2"/>
  <c r="L222" i="2"/>
  <c r="A222" i="2"/>
  <c r="L221" i="2"/>
  <c r="A221" i="2"/>
  <c r="L220" i="2"/>
  <c r="A220" i="2"/>
  <c r="L219" i="2"/>
  <c r="J219" i="2"/>
  <c r="A219" i="2"/>
  <c r="L218" i="2"/>
  <c r="H218" i="2"/>
  <c r="A218" i="2"/>
  <c r="L215" i="2"/>
  <c r="G215" i="2"/>
  <c r="F215" i="2"/>
  <c r="E215" i="2"/>
  <c r="D215" i="2"/>
  <c r="C215" i="2"/>
  <c r="B215" i="2"/>
  <c r="A215" i="2"/>
  <c r="L214" i="2"/>
  <c r="H214" i="2"/>
  <c r="A214" i="2"/>
  <c r="L213" i="2"/>
  <c r="H213" i="2"/>
  <c r="A213" i="2"/>
  <c r="L212" i="2"/>
  <c r="H212" i="2"/>
  <c r="A212" i="2"/>
  <c r="L211" i="2"/>
  <c r="H211" i="2"/>
  <c r="A211" i="2"/>
  <c r="L210" i="2"/>
  <c r="H210" i="2"/>
  <c r="A210" i="2"/>
  <c r="L209" i="2"/>
  <c r="H209" i="2"/>
  <c r="A209" i="2"/>
  <c r="L208" i="2"/>
  <c r="A208" i="2"/>
  <c r="L207" i="2"/>
  <c r="A207" i="2"/>
  <c r="L206" i="2"/>
  <c r="A206" i="2"/>
  <c r="L205" i="2"/>
  <c r="A205" i="2"/>
  <c r="L204" i="2"/>
  <c r="A204" i="2"/>
  <c r="L203" i="2"/>
  <c r="A203" i="2"/>
  <c r="L202" i="2"/>
  <c r="A202" i="2"/>
  <c r="L201" i="2"/>
  <c r="J201" i="2"/>
  <c r="A201" i="2"/>
  <c r="L200" i="2"/>
  <c r="H200" i="2"/>
  <c r="A200" i="2"/>
  <c r="L197" i="2"/>
  <c r="G197" i="2"/>
  <c r="F197" i="2"/>
  <c r="E197" i="2"/>
  <c r="D197" i="2"/>
  <c r="C197" i="2"/>
  <c r="B197" i="2"/>
  <c r="A197" i="2"/>
  <c r="L196" i="2"/>
  <c r="H196" i="2"/>
  <c r="A196" i="2"/>
  <c r="L195" i="2"/>
  <c r="H195" i="2"/>
  <c r="A195" i="2"/>
  <c r="L194" i="2"/>
  <c r="H194" i="2"/>
  <c r="A194" i="2"/>
  <c r="L193" i="2"/>
  <c r="H193" i="2"/>
  <c r="A193" i="2"/>
  <c r="L192" i="2"/>
  <c r="H192" i="2"/>
  <c r="A192" i="2"/>
  <c r="L191" i="2"/>
  <c r="H191" i="2"/>
  <c r="A191" i="2"/>
  <c r="L190" i="2"/>
  <c r="A190" i="2"/>
  <c r="L189" i="2"/>
  <c r="A189" i="2"/>
  <c r="L188" i="2"/>
  <c r="A188" i="2"/>
  <c r="L187" i="2"/>
  <c r="A187" i="2"/>
  <c r="L186" i="2"/>
  <c r="A186" i="2"/>
  <c r="L185" i="2"/>
  <c r="A185" i="2"/>
  <c r="L184" i="2"/>
  <c r="A184" i="2"/>
  <c r="L183" i="2"/>
  <c r="J183" i="2"/>
  <c r="A183" i="2"/>
  <c r="L182" i="2"/>
  <c r="H182" i="2"/>
  <c r="A182" i="2"/>
  <c r="L179" i="2"/>
  <c r="G179" i="2"/>
  <c r="F179" i="2"/>
  <c r="E179" i="2"/>
  <c r="D179" i="2"/>
  <c r="C179" i="2"/>
  <c r="B179" i="2"/>
  <c r="A179" i="2"/>
  <c r="L178" i="2"/>
  <c r="H178" i="2"/>
  <c r="A178" i="2"/>
  <c r="L177" i="2"/>
  <c r="H177" i="2"/>
  <c r="A177" i="2"/>
  <c r="L176" i="2"/>
  <c r="H176" i="2"/>
  <c r="A176" i="2"/>
  <c r="L175" i="2"/>
  <c r="H175" i="2"/>
  <c r="A175" i="2"/>
  <c r="L174" i="2"/>
  <c r="H174" i="2"/>
  <c r="A174" i="2"/>
  <c r="L173" i="2"/>
  <c r="H173" i="2"/>
  <c r="A173" i="2"/>
  <c r="L172" i="2"/>
  <c r="A172" i="2"/>
  <c r="L171" i="2"/>
  <c r="A171" i="2"/>
  <c r="L170" i="2"/>
  <c r="A170" i="2"/>
  <c r="L169" i="2"/>
  <c r="A169" i="2"/>
  <c r="L168" i="2"/>
  <c r="A168" i="2"/>
  <c r="L167" i="2"/>
  <c r="A167" i="2"/>
  <c r="L166" i="2"/>
  <c r="A166" i="2"/>
  <c r="L165" i="2"/>
  <c r="J165" i="2"/>
  <c r="A165" i="2"/>
  <c r="L164" i="2"/>
  <c r="H164" i="2"/>
  <c r="A164" i="2"/>
  <c r="L161" i="2"/>
  <c r="G161" i="2"/>
  <c r="F161" i="2"/>
  <c r="E161" i="2"/>
  <c r="D161" i="2"/>
  <c r="C161" i="2"/>
  <c r="B161" i="2"/>
  <c r="A161" i="2"/>
  <c r="L160" i="2"/>
  <c r="H160" i="2"/>
  <c r="A160" i="2"/>
  <c r="L159" i="2"/>
  <c r="H159" i="2"/>
  <c r="A159" i="2"/>
  <c r="L158" i="2"/>
  <c r="H158" i="2"/>
  <c r="A158" i="2"/>
  <c r="L157" i="2"/>
  <c r="H157" i="2"/>
  <c r="A157" i="2"/>
  <c r="L156" i="2"/>
  <c r="H156" i="2"/>
  <c r="A156" i="2"/>
  <c r="L155" i="2"/>
  <c r="H155" i="2"/>
  <c r="A155" i="2"/>
  <c r="L154" i="2"/>
  <c r="A154" i="2"/>
  <c r="L153" i="2"/>
  <c r="A153" i="2"/>
  <c r="L152" i="2"/>
  <c r="A152" i="2"/>
  <c r="L151" i="2"/>
  <c r="A151" i="2"/>
  <c r="L150" i="2"/>
  <c r="A150" i="2"/>
  <c r="L149" i="2"/>
  <c r="A149" i="2"/>
  <c r="L148" i="2"/>
  <c r="A148" i="2"/>
  <c r="L147" i="2"/>
  <c r="J147" i="2"/>
  <c r="A147" i="2"/>
  <c r="L146" i="2"/>
  <c r="H146" i="2"/>
  <c r="A146" i="2"/>
  <c r="L143" i="2"/>
  <c r="G143" i="2"/>
  <c r="F143" i="2"/>
  <c r="E143" i="2"/>
  <c r="D143" i="2"/>
  <c r="C143" i="2"/>
  <c r="B143" i="2"/>
  <c r="A143" i="2"/>
  <c r="L142" i="2"/>
  <c r="H142" i="2"/>
  <c r="A142" i="2"/>
  <c r="L141" i="2"/>
  <c r="H141" i="2"/>
  <c r="A141" i="2"/>
  <c r="L140" i="2"/>
  <c r="H140" i="2"/>
  <c r="A140" i="2"/>
  <c r="L139" i="2"/>
  <c r="H139" i="2"/>
  <c r="A139" i="2"/>
  <c r="L138" i="2"/>
  <c r="H138" i="2"/>
  <c r="A138" i="2"/>
  <c r="L137" i="2"/>
  <c r="H137" i="2"/>
  <c r="A137" i="2"/>
  <c r="L136" i="2"/>
  <c r="A136" i="2"/>
  <c r="L135" i="2"/>
  <c r="A135" i="2"/>
  <c r="L134" i="2"/>
  <c r="A134" i="2"/>
  <c r="L133" i="2"/>
  <c r="A133" i="2"/>
  <c r="L132" i="2"/>
  <c r="A132" i="2"/>
  <c r="L131" i="2"/>
  <c r="A131" i="2"/>
  <c r="L130" i="2"/>
  <c r="A130" i="2"/>
  <c r="L129" i="2"/>
  <c r="J129" i="2"/>
  <c r="A129" i="2"/>
  <c r="L128" i="2"/>
  <c r="H128" i="2"/>
  <c r="A128" i="2"/>
  <c r="L125" i="2"/>
  <c r="G125" i="2"/>
  <c r="F125" i="2"/>
  <c r="E125" i="2"/>
  <c r="D125" i="2"/>
  <c r="C125" i="2"/>
  <c r="B125" i="2"/>
  <c r="A125" i="2"/>
  <c r="L124" i="2"/>
  <c r="H124" i="2"/>
  <c r="A124" i="2"/>
  <c r="L123" i="2"/>
  <c r="H123" i="2"/>
  <c r="A123" i="2"/>
  <c r="L122" i="2"/>
  <c r="H122" i="2"/>
  <c r="A122" i="2"/>
  <c r="L121" i="2"/>
  <c r="H121" i="2"/>
  <c r="A121" i="2"/>
  <c r="L120" i="2"/>
  <c r="H120" i="2"/>
  <c r="A120" i="2"/>
  <c r="L119" i="2"/>
  <c r="H119" i="2"/>
  <c r="A119" i="2"/>
  <c r="L118" i="2"/>
  <c r="A118" i="2"/>
  <c r="L117" i="2"/>
  <c r="A117" i="2"/>
  <c r="L116" i="2"/>
  <c r="A116" i="2"/>
  <c r="L115" i="2"/>
  <c r="A115" i="2"/>
  <c r="L114" i="2"/>
  <c r="A114" i="2"/>
  <c r="L113" i="2"/>
  <c r="A113" i="2"/>
  <c r="L112" i="2"/>
  <c r="A112" i="2"/>
  <c r="L111" i="2"/>
  <c r="J111" i="2"/>
  <c r="A111" i="2"/>
  <c r="L110" i="2"/>
  <c r="H110" i="2"/>
  <c r="A110" i="2"/>
  <c r="L107" i="2"/>
  <c r="G107" i="2"/>
  <c r="F107" i="2"/>
  <c r="E107" i="2"/>
  <c r="D107" i="2"/>
  <c r="C107" i="2"/>
  <c r="B107" i="2"/>
  <c r="A107" i="2"/>
  <c r="L106" i="2"/>
  <c r="H106" i="2"/>
  <c r="A106" i="2"/>
  <c r="L105" i="2"/>
  <c r="H105" i="2"/>
  <c r="A105" i="2"/>
  <c r="L104" i="2"/>
  <c r="H104" i="2"/>
  <c r="A104" i="2"/>
  <c r="L103" i="2"/>
  <c r="H103" i="2"/>
  <c r="A103" i="2"/>
  <c r="L102" i="2"/>
  <c r="H102" i="2"/>
  <c r="A102" i="2"/>
  <c r="L101" i="2"/>
  <c r="H101" i="2"/>
  <c r="A101" i="2"/>
  <c r="L100" i="2"/>
  <c r="A100" i="2"/>
  <c r="L99" i="2"/>
  <c r="A99" i="2"/>
  <c r="L98" i="2"/>
  <c r="A98" i="2"/>
  <c r="L97" i="2"/>
  <c r="A97" i="2"/>
  <c r="L96" i="2"/>
  <c r="A96" i="2"/>
  <c r="L95" i="2"/>
  <c r="A95" i="2"/>
  <c r="L94" i="2"/>
  <c r="A94" i="2"/>
  <c r="L93" i="2"/>
  <c r="J93" i="2"/>
  <c r="A93" i="2"/>
  <c r="L92" i="2"/>
  <c r="H92" i="2"/>
  <c r="A92" i="2"/>
  <c r="L89" i="2"/>
  <c r="G89" i="2"/>
  <c r="F89" i="2"/>
  <c r="E89" i="2"/>
  <c r="D89" i="2"/>
  <c r="C89" i="2"/>
  <c r="B89" i="2"/>
  <c r="A89" i="2"/>
  <c r="L88" i="2"/>
  <c r="H88" i="2"/>
  <c r="A88" i="2"/>
  <c r="L87" i="2"/>
  <c r="H87" i="2"/>
  <c r="A87" i="2"/>
  <c r="L86" i="2"/>
  <c r="H86" i="2"/>
  <c r="A86" i="2"/>
  <c r="L85" i="2"/>
  <c r="H85" i="2"/>
  <c r="A85" i="2"/>
  <c r="L84" i="2"/>
  <c r="H84" i="2"/>
  <c r="A84" i="2"/>
  <c r="L83" i="2"/>
  <c r="H83" i="2"/>
  <c r="A83" i="2"/>
  <c r="L82" i="2"/>
  <c r="A82" i="2"/>
  <c r="L81" i="2"/>
  <c r="A81" i="2"/>
  <c r="L80" i="2"/>
  <c r="A80" i="2"/>
  <c r="L79" i="2"/>
  <c r="A79" i="2"/>
  <c r="L78" i="2"/>
  <c r="A78" i="2"/>
  <c r="L77" i="2"/>
  <c r="A77" i="2"/>
  <c r="L76" i="2"/>
  <c r="A76" i="2"/>
  <c r="L75" i="2"/>
  <c r="J75" i="2"/>
  <c r="A75" i="2"/>
  <c r="L74" i="2"/>
  <c r="H74" i="2"/>
  <c r="A74" i="2"/>
  <c r="L71" i="2"/>
  <c r="G71" i="2"/>
  <c r="F71" i="2"/>
  <c r="E71" i="2"/>
  <c r="D71" i="2"/>
  <c r="C71" i="2"/>
  <c r="B71" i="2"/>
  <c r="A71" i="2"/>
  <c r="L70" i="2"/>
  <c r="H70" i="2"/>
  <c r="A70" i="2"/>
  <c r="L69" i="2"/>
  <c r="H69" i="2"/>
  <c r="A69" i="2"/>
  <c r="L68" i="2"/>
  <c r="H68" i="2"/>
  <c r="A68" i="2"/>
  <c r="L67" i="2"/>
  <c r="H67" i="2"/>
  <c r="A67" i="2"/>
  <c r="L66" i="2"/>
  <c r="H66" i="2"/>
  <c r="A66" i="2"/>
  <c r="L65" i="2"/>
  <c r="H65" i="2"/>
  <c r="A65" i="2"/>
  <c r="L64" i="2"/>
  <c r="A64" i="2"/>
  <c r="L63" i="2"/>
  <c r="A63" i="2"/>
  <c r="L62" i="2"/>
  <c r="A62" i="2"/>
  <c r="L61" i="2"/>
  <c r="A61" i="2"/>
  <c r="L60" i="2"/>
  <c r="A60" i="2"/>
  <c r="L59" i="2"/>
  <c r="A59" i="2"/>
  <c r="L58" i="2"/>
  <c r="A58" i="2"/>
  <c r="L57" i="2"/>
  <c r="J57" i="2"/>
  <c r="A57" i="2"/>
  <c r="L56" i="2"/>
  <c r="H56" i="2"/>
  <c r="A56" i="2"/>
  <c r="L53" i="2"/>
  <c r="G53" i="2"/>
  <c r="F53" i="2"/>
  <c r="E53" i="2"/>
  <c r="D53" i="2"/>
  <c r="C53" i="2"/>
  <c r="B53" i="2"/>
  <c r="A53" i="2"/>
  <c r="L52" i="2"/>
  <c r="H52" i="2"/>
  <c r="A52" i="2"/>
  <c r="L51" i="2"/>
  <c r="H51" i="2"/>
  <c r="A51" i="2"/>
  <c r="L50" i="2"/>
  <c r="H50" i="2"/>
  <c r="A50" i="2"/>
  <c r="L49" i="2"/>
  <c r="H49" i="2"/>
  <c r="A49" i="2"/>
  <c r="L48" i="2"/>
  <c r="H48" i="2"/>
  <c r="A48" i="2"/>
  <c r="L47" i="2"/>
  <c r="H47" i="2"/>
  <c r="A47" i="2"/>
  <c r="L46" i="2"/>
  <c r="A46" i="2"/>
  <c r="L45" i="2"/>
  <c r="A45" i="2"/>
  <c r="L44" i="2"/>
  <c r="A44" i="2"/>
  <c r="L43" i="2"/>
  <c r="A43" i="2"/>
  <c r="L42" i="2"/>
  <c r="A42" i="2"/>
  <c r="L41" i="2"/>
  <c r="A41" i="2"/>
  <c r="L40" i="2"/>
  <c r="A40" i="2"/>
  <c r="L39" i="2"/>
  <c r="J39" i="2"/>
  <c r="A39" i="2"/>
  <c r="L38" i="2"/>
  <c r="H38" i="2"/>
  <c r="A38" i="2"/>
  <c r="L737" i="3"/>
  <c r="G737" i="3"/>
  <c r="F737" i="3"/>
  <c r="E737" i="3"/>
  <c r="D737" i="3"/>
  <c r="C737" i="3"/>
  <c r="B737" i="3"/>
  <c r="A737" i="3"/>
  <c r="L736" i="3"/>
  <c r="H736" i="3"/>
  <c r="A736" i="3"/>
  <c r="L735" i="3"/>
  <c r="H735" i="3"/>
  <c r="A735" i="3"/>
  <c r="L734" i="3"/>
  <c r="H734" i="3"/>
  <c r="A734" i="3"/>
  <c r="L733" i="3"/>
  <c r="H733" i="3"/>
  <c r="A733" i="3"/>
  <c r="L732" i="3"/>
  <c r="H732" i="3"/>
  <c r="A732" i="3"/>
  <c r="L731" i="3"/>
  <c r="H731" i="3"/>
  <c r="A731" i="3"/>
  <c r="L730" i="3"/>
  <c r="A730" i="3"/>
  <c r="L729" i="3"/>
  <c r="A729" i="3"/>
  <c r="L728" i="3"/>
  <c r="A728" i="3"/>
  <c r="L727" i="3"/>
  <c r="A727" i="3"/>
  <c r="L726" i="3"/>
  <c r="A726" i="3"/>
  <c r="L725" i="3"/>
  <c r="A725" i="3"/>
  <c r="L724" i="3"/>
  <c r="A724" i="3"/>
  <c r="L723" i="3"/>
  <c r="J723" i="3"/>
  <c r="A723" i="3"/>
  <c r="L722" i="3"/>
  <c r="H722" i="3"/>
  <c r="A722" i="3"/>
  <c r="L719" i="3"/>
  <c r="G719" i="3"/>
  <c r="F719" i="3"/>
  <c r="E719" i="3"/>
  <c r="D719" i="3"/>
  <c r="C719" i="3"/>
  <c r="B719" i="3"/>
  <c r="A719" i="3"/>
  <c r="L718" i="3"/>
  <c r="H718" i="3"/>
  <c r="A718" i="3"/>
  <c r="L717" i="3"/>
  <c r="H717" i="3"/>
  <c r="A717" i="3"/>
  <c r="L716" i="3"/>
  <c r="H716" i="3"/>
  <c r="A716" i="3"/>
  <c r="L715" i="3"/>
  <c r="H715" i="3"/>
  <c r="A715" i="3"/>
  <c r="L714" i="3"/>
  <c r="H714" i="3"/>
  <c r="A714" i="3"/>
  <c r="L713" i="3"/>
  <c r="H713" i="3"/>
  <c r="A713" i="3"/>
  <c r="L712" i="3"/>
  <c r="A712" i="3"/>
  <c r="L711" i="3"/>
  <c r="A711" i="3"/>
  <c r="L710" i="3"/>
  <c r="A710" i="3"/>
  <c r="L709" i="3"/>
  <c r="A709" i="3"/>
  <c r="L708" i="3"/>
  <c r="A708" i="3"/>
  <c r="L707" i="3"/>
  <c r="A707" i="3"/>
  <c r="L706" i="3"/>
  <c r="A706" i="3"/>
  <c r="L705" i="3"/>
  <c r="J705" i="3"/>
  <c r="A705" i="3"/>
  <c r="L704" i="3"/>
  <c r="H704" i="3"/>
  <c r="A704" i="3"/>
  <c r="L701" i="3"/>
  <c r="G701" i="3"/>
  <c r="F701" i="3"/>
  <c r="E701" i="3"/>
  <c r="D701" i="3"/>
  <c r="C701" i="3"/>
  <c r="B701" i="3"/>
  <c r="A701" i="3"/>
  <c r="L700" i="3"/>
  <c r="H700" i="3"/>
  <c r="A700" i="3"/>
  <c r="L699" i="3"/>
  <c r="H699" i="3"/>
  <c r="A699" i="3"/>
  <c r="L698" i="3"/>
  <c r="H698" i="3"/>
  <c r="A698" i="3"/>
  <c r="L697" i="3"/>
  <c r="H697" i="3"/>
  <c r="A697" i="3"/>
  <c r="L696" i="3"/>
  <c r="H696" i="3"/>
  <c r="A696" i="3"/>
  <c r="L695" i="3"/>
  <c r="H695" i="3"/>
  <c r="A695" i="3"/>
  <c r="L694" i="3"/>
  <c r="A694" i="3"/>
  <c r="L693" i="3"/>
  <c r="A693" i="3"/>
  <c r="L692" i="3"/>
  <c r="A692" i="3"/>
  <c r="L691" i="3"/>
  <c r="A691" i="3"/>
  <c r="L690" i="3"/>
  <c r="A690" i="3"/>
  <c r="L689" i="3"/>
  <c r="A689" i="3"/>
  <c r="L688" i="3"/>
  <c r="A688" i="3"/>
  <c r="L687" i="3"/>
  <c r="J687" i="3"/>
  <c r="A687" i="3"/>
  <c r="L686" i="3"/>
  <c r="H686" i="3"/>
  <c r="A686" i="3"/>
  <c r="L683" i="3"/>
  <c r="G683" i="3"/>
  <c r="F683" i="3"/>
  <c r="E683" i="3"/>
  <c r="D683" i="3"/>
  <c r="C683" i="3"/>
  <c r="B683" i="3"/>
  <c r="A683" i="3"/>
  <c r="L682" i="3"/>
  <c r="H682" i="3"/>
  <c r="A682" i="3"/>
  <c r="L681" i="3"/>
  <c r="H681" i="3"/>
  <c r="A681" i="3"/>
  <c r="L680" i="3"/>
  <c r="H680" i="3"/>
  <c r="A680" i="3"/>
  <c r="L679" i="3"/>
  <c r="H679" i="3"/>
  <c r="A679" i="3"/>
  <c r="L678" i="3"/>
  <c r="H678" i="3"/>
  <c r="A678" i="3"/>
  <c r="L677" i="3"/>
  <c r="H677" i="3"/>
  <c r="A677" i="3"/>
  <c r="L676" i="3"/>
  <c r="A676" i="3"/>
  <c r="L675" i="3"/>
  <c r="A675" i="3"/>
  <c r="L674" i="3"/>
  <c r="A674" i="3"/>
  <c r="L673" i="3"/>
  <c r="A673" i="3"/>
  <c r="L672" i="3"/>
  <c r="A672" i="3"/>
  <c r="L671" i="3"/>
  <c r="A671" i="3"/>
  <c r="L670" i="3"/>
  <c r="A670" i="3"/>
  <c r="L669" i="3"/>
  <c r="J669" i="3"/>
  <c r="A669" i="3"/>
  <c r="L668" i="3"/>
  <c r="H668" i="3"/>
  <c r="A668" i="3"/>
  <c r="L665" i="3"/>
  <c r="G665" i="3"/>
  <c r="F665" i="3"/>
  <c r="E665" i="3"/>
  <c r="D665" i="3"/>
  <c r="C665" i="3"/>
  <c r="B665" i="3"/>
  <c r="A665" i="3"/>
  <c r="L664" i="3"/>
  <c r="H664" i="3"/>
  <c r="A664" i="3"/>
  <c r="L663" i="3"/>
  <c r="H663" i="3"/>
  <c r="A663" i="3"/>
  <c r="L662" i="3"/>
  <c r="H662" i="3"/>
  <c r="A662" i="3"/>
  <c r="L661" i="3"/>
  <c r="H661" i="3"/>
  <c r="A661" i="3"/>
  <c r="L660" i="3"/>
  <c r="H660" i="3"/>
  <c r="A660" i="3"/>
  <c r="L659" i="3"/>
  <c r="H659" i="3"/>
  <c r="A659" i="3"/>
  <c r="L658" i="3"/>
  <c r="A658" i="3"/>
  <c r="L657" i="3"/>
  <c r="A657" i="3"/>
  <c r="L656" i="3"/>
  <c r="A656" i="3"/>
  <c r="L655" i="3"/>
  <c r="A655" i="3"/>
  <c r="L654" i="3"/>
  <c r="A654" i="3"/>
  <c r="L653" i="3"/>
  <c r="A653" i="3"/>
  <c r="L652" i="3"/>
  <c r="A652" i="3"/>
  <c r="L651" i="3"/>
  <c r="J651" i="3"/>
  <c r="A651" i="3"/>
  <c r="L650" i="3"/>
  <c r="H650" i="3"/>
  <c r="A650" i="3"/>
  <c r="L647" i="3"/>
  <c r="G647" i="3"/>
  <c r="F647" i="3"/>
  <c r="E647" i="3"/>
  <c r="D647" i="3"/>
  <c r="C647" i="3"/>
  <c r="B647" i="3"/>
  <c r="A647" i="3"/>
  <c r="L646" i="3"/>
  <c r="H646" i="3"/>
  <c r="A646" i="3"/>
  <c r="L645" i="3"/>
  <c r="H645" i="3"/>
  <c r="A645" i="3"/>
  <c r="L644" i="3"/>
  <c r="H644" i="3"/>
  <c r="A644" i="3"/>
  <c r="L643" i="3"/>
  <c r="H643" i="3"/>
  <c r="A643" i="3"/>
  <c r="L642" i="3"/>
  <c r="H642" i="3"/>
  <c r="A642" i="3"/>
  <c r="L641" i="3"/>
  <c r="H641" i="3"/>
  <c r="A641" i="3"/>
  <c r="L640" i="3"/>
  <c r="A640" i="3"/>
  <c r="L639" i="3"/>
  <c r="A639" i="3"/>
  <c r="L638" i="3"/>
  <c r="A638" i="3"/>
  <c r="L637" i="3"/>
  <c r="A637" i="3"/>
  <c r="L636" i="3"/>
  <c r="A636" i="3"/>
  <c r="L635" i="3"/>
  <c r="A635" i="3"/>
  <c r="L634" i="3"/>
  <c r="A634" i="3"/>
  <c r="L633" i="3"/>
  <c r="J633" i="3"/>
  <c r="A633" i="3"/>
  <c r="L632" i="3"/>
  <c r="H632" i="3"/>
  <c r="A632" i="3"/>
  <c r="L629" i="3"/>
  <c r="G629" i="3"/>
  <c r="F629" i="3"/>
  <c r="E629" i="3"/>
  <c r="D629" i="3"/>
  <c r="C629" i="3"/>
  <c r="B629" i="3"/>
  <c r="A629" i="3"/>
  <c r="L628" i="3"/>
  <c r="H628" i="3"/>
  <c r="A628" i="3"/>
  <c r="L627" i="3"/>
  <c r="H627" i="3"/>
  <c r="A627" i="3"/>
  <c r="L626" i="3"/>
  <c r="H626" i="3"/>
  <c r="A626" i="3"/>
  <c r="L625" i="3"/>
  <c r="H625" i="3"/>
  <c r="A625" i="3"/>
  <c r="L624" i="3"/>
  <c r="H624" i="3"/>
  <c r="A624" i="3"/>
  <c r="L623" i="3"/>
  <c r="H623" i="3"/>
  <c r="A623" i="3"/>
  <c r="L622" i="3"/>
  <c r="A622" i="3"/>
  <c r="L621" i="3"/>
  <c r="A621" i="3"/>
  <c r="L620" i="3"/>
  <c r="A620" i="3"/>
  <c r="L619" i="3"/>
  <c r="A619" i="3"/>
  <c r="L618" i="3"/>
  <c r="A618" i="3"/>
  <c r="L617" i="3"/>
  <c r="A617" i="3"/>
  <c r="L616" i="3"/>
  <c r="A616" i="3"/>
  <c r="L615" i="3"/>
  <c r="J615" i="3"/>
  <c r="A615" i="3"/>
  <c r="L614" i="3"/>
  <c r="H614" i="3"/>
  <c r="A614" i="3"/>
  <c r="L611" i="3"/>
  <c r="G611" i="3"/>
  <c r="F611" i="3"/>
  <c r="E611" i="3"/>
  <c r="D611" i="3"/>
  <c r="C611" i="3"/>
  <c r="B611" i="3"/>
  <c r="A611" i="3"/>
  <c r="L610" i="3"/>
  <c r="H610" i="3"/>
  <c r="A610" i="3"/>
  <c r="L609" i="3"/>
  <c r="H609" i="3"/>
  <c r="A609" i="3"/>
  <c r="L608" i="3"/>
  <c r="H608" i="3"/>
  <c r="A608" i="3"/>
  <c r="L607" i="3"/>
  <c r="H607" i="3"/>
  <c r="A607" i="3"/>
  <c r="L606" i="3"/>
  <c r="H606" i="3"/>
  <c r="A606" i="3"/>
  <c r="L605" i="3"/>
  <c r="H605" i="3"/>
  <c r="A605" i="3"/>
  <c r="L604" i="3"/>
  <c r="A604" i="3"/>
  <c r="L603" i="3"/>
  <c r="A603" i="3"/>
  <c r="L602" i="3"/>
  <c r="A602" i="3"/>
  <c r="L601" i="3"/>
  <c r="A601" i="3"/>
  <c r="L600" i="3"/>
  <c r="A600" i="3"/>
  <c r="L599" i="3"/>
  <c r="A599" i="3"/>
  <c r="L598" i="3"/>
  <c r="A598" i="3"/>
  <c r="L597" i="3"/>
  <c r="J597" i="3"/>
  <c r="A597" i="3"/>
  <c r="L596" i="3"/>
  <c r="H596" i="3"/>
  <c r="A596" i="3"/>
  <c r="L593" i="3"/>
  <c r="G593" i="3"/>
  <c r="F593" i="3"/>
  <c r="E593" i="3"/>
  <c r="D593" i="3"/>
  <c r="C593" i="3"/>
  <c r="B593" i="3"/>
  <c r="A593" i="3"/>
  <c r="L592" i="3"/>
  <c r="H592" i="3"/>
  <c r="A592" i="3"/>
  <c r="L591" i="3"/>
  <c r="H591" i="3"/>
  <c r="A591" i="3"/>
  <c r="L590" i="3"/>
  <c r="H590" i="3"/>
  <c r="A590" i="3"/>
  <c r="L589" i="3"/>
  <c r="H589" i="3"/>
  <c r="A589" i="3"/>
  <c r="L588" i="3"/>
  <c r="H588" i="3"/>
  <c r="A588" i="3"/>
  <c r="L587" i="3"/>
  <c r="H587" i="3"/>
  <c r="A587" i="3"/>
  <c r="L586" i="3"/>
  <c r="A586" i="3"/>
  <c r="L585" i="3"/>
  <c r="A585" i="3"/>
  <c r="L584" i="3"/>
  <c r="A584" i="3"/>
  <c r="L583" i="3"/>
  <c r="A583" i="3"/>
  <c r="L582" i="3"/>
  <c r="A582" i="3"/>
  <c r="L581" i="3"/>
  <c r="A581" i="3"/>
  <c r="L580" i="3"/>
  <c r="A580" i="3"/>
  <c r="L579" i="3"/>
  <c r="J579" i="3"/>
  <c r="A579" i="3"/>
  <c r="L578" i="3"/>
  <c r="H578" i="3"/>
  <c r="A578" i="3"/>
  <c r="L575" i="3"/>
  <c r="G575" i="3"/>
  <c r="F575" i="3"/>
  <c r="E575" i="3"/>
  <c r="D575" i="3"/>
  <c r="C575" i="3"/>
  <c r="B575" i="3"/>
  <c r="A575" i="3"/>
  <c r="L574" i="3"/>
  <c r="H574" i="3"/>
  <c r="A574" i="3"/>
  <c r="L573" i="3"/>
  <c r="H573" i="3"/>
  <c r="A573" i="3"/>
  <c r="L572" i="3"/>
  <c r="H572" i="3"/>
  <c r="A572" i="3"/>
  <c r="L571" i="3"/>
  <c r="H571" i="3"/>
  <c r="A571" i="3"/>
  <c r="L570" i="3"/>
  <c r="H570" i="3"/>
  <c r="A570" i="3"/>
  <c r="L569" i="3"/>
  <c r="H569" i="3"/>
  <c r="A569" i="3"/>
  <c r="L568" i="3"/>
  <c r="A568" i="3"/>
  <c r="L567" i="3"/>
  <c r="A567" i="3"/>
  <c r="L566" i="3"/>
  <c r="A566" i="3"/>
  <c r="L565" i="3"/>
  <c r="A565" i="3"/>
  <c r="L564" i="3"/>
  <c r="A564" i="3"/>
  <c r="L563" i="3"/>
  <c r="A563" i="3"/>
  <c r="L562" i="3"/>
  <c r="A562" i="3"/>
  <c r="L561" i="3"/>
  <c r="J561" i="3"/>
  <c r="A561" i="3"/>
  <c r="L560" i="3"/>
  <c r="H560" i="3"/>
  <c r="A560" i="3"/>
  <c r="L557" i="3"/>
  <c r="G557" i="3"/>
  <c r="F557" i="3"/>
  <c r="E557" i="3"/>
  <c r="D557" i="3"/>
  <c r="C557" i="3"/>
  <c r="B557" i="3"/>
  <c r="A557" i="3"/>
  <c r="L556" i="3"/>
  <c r="H556" i="3"/>
  <c r="A556" i="3"/>
  <c r="L555" i="3"/>
  <c r="H555" i="3"/>
  <c r="A555" i="3"/>
  <c r="L554" i="3"/>
  <c r="H554" i="3"/>
  <c r="A554" i="3"/>
  <c r="L553" i="3"/>
  <c r="H553" i="3"/>
  <c r="A553" i="3"/>
  <c r="L552" i="3"/>
  <c r="H552" i="3"/>
  <c r="A552" i="3"/>
  <c r="L551" i="3"/>
  <c r="H551" i="3"/>
  <c r="A551" i="3"/>
  <c r="L550" i="3"/>
  <c r="A550" i="3"/>
  <c r="L549" i="3"/>
  <c r="A549" i="3"/>
  <c r="L548" i="3"/>
  <c r="A548" i="3"/>
  <c r="L547" i="3"/>
  <c r="A547" i="3"/>
  <c r="L546" i="3"/>
  <c r="A546" i="3"/>
  <c r="L545" i="3"/>
  <c r="A545" i="3"/>
  <c r="L544" i="3"/>
  <c r="A544" i="3"/>
  <c r="L543" i="3"/>
  <c r="J543" i="3"/>
  <c r="A543" i="3"/>
  <c r="L542" i="3"/>
  <c r="H542" i="3"/>
  <c r="A542" i="3"/>
  <c r="L539" i="3"/>
  <c r="G539" i="3"/>
  <c r="F539" i="3"/>
  <c r="E539" i="3"/>
  <c r="D539" i="3"/>
  <c r="C539" i="3"/>
  <c r="B539" i="3"/>
  <c r="A539" i="3"/>
  <c r="L538" i="3"/>
  <c r="H538" i="3"/>
  <c r="A538" i="3"/>
  <c r="L537" i="3"/>
  <c r="H537" i="3"/>
  <c r="A537" i="3"/>
  <c r="L536" i="3"/>
  <c r="H536" i="3"/>
  <c r="A536" i="3"/>
  <c r="L535" i="3"/>
  <c r="H535" i="3"/>
  <c r="A535" i="3"/>
  <c r="L534" i="3"/>
  <c r="H534" i="3"/>
  <c r="A534" i="3"/>
  <c r="L533" i="3"/>
  <c r="H533" i="3"/>
  <c r="A533" i="3"/>
  <c r="L532" i="3"/>
  <c r="A532" i="3"/>
  <c r="L531" i="3"/>
  <c r="A531" i="3"/>
  <c r="L530" i="3"/>
  <c r="A530" i="3"/>
  <c r="L529" i="3"/>
  <c r="A529" i="3"/>
  <c r="L528" i="3"/>
  <c r="A528" i="3"/>
  <c r="L527" i="3"/>
  <c r="A527" i="3"/>
  <c r="L526" i="3"/>
  <c r="A526" i="3"/>
  <c r="L525" i="3"/>
  <c r="J525" i="3"/>
  <c r="A525" i="3"/>
  <c r="L524" i="3"/>
  <c r="H524" i="3"/>
  <c r="A524" i="3"/>
  <c r="L521" i="3"/>
  <c r="G521" i="3"/>
  <c r="F521" i="3"/>
  <c r="E521" i="3"/>
  <c r="D521" i="3"/>
  <c r="C521" i="3"/>
  <c r="B521" i="3"/>
  <c r="A521" i="3"/>
  <c r="L520" i="3"/>
  <c r="H520" i="3"/>
  <c r="A520" i="3"/>
  <c r="L519" i="3"/>
  <c r="H519" i="3"/>
  <c r="A519" i="3"/>
  <c r="L518" i="3"/>
  <c r="H518" i="3"/>
  <c r="A518" i="3"/>
  <c r="L517" i="3"/>
  <c r="H517" i="3"/>
  <c r="A517" i="3"/>
  <c r="L516" i="3"/>
  <c r="H516" i="3"/>
  <c r="A516" i="3"/>
  <c r="L515" i="3"/>
  <c r="H515" i="3"/>
  <c r="A515" i="3"/>
  <c r="L514" i="3"/>
  <c r="A514" i="3"/>
  <c r="L513" i="3"/>
  <c r="A513" i="3"/>
  <c r="L512" i="3"/>
  <c r="A512" i="3"/>
  <c r="L511" i="3"/>
  <c r="A511" i="3"/>
  <c r="L510" i="3"/>
  <c r="A510" i="3"/>
  <c r="L509" i="3"/>
  <c r="A509" i="3"/>
  <c r="L508" i="3"/>
  <c r="A508" i="3"/>
  <c r="L507" i="3"/>
  <c r="J507" i="3"/>
  <c r="A507" i="3"/>
  <c r="L506" i="3"/>
  <c r="H506" i="3"/>
  <c r="A506" i="3"/>
  <c r="L503" i="3"/>
  <c r="G503" i="3"/>
  <c r="F503" i="3"/>
  <c r="E503" i="3"/>
  <c r="D503" i="3"/>
  <c r="C503" i="3"/>
  <c r="B503" i="3"/>
  <c r="A503" i="3"/>
  <c r="L502" i="3"/>
  <c r="H502" i="3"/>
  <c r="A502" i="3"/>
  <c r="L501" i="3"/>
  <c r="H501" i="3"/>
  <c r="A501" i="3"/>
  <c r="L500" i="3"/>
  <c r="H500" i="3"/>
  <c r="A500" i="3"/>
  <c r="L499" i="3"/>
  <c r="H499" i="3"/>
  <c r="A499" i="3"/>
  <c r="L498" i="3"/>
  <c r="H498" i="3"/>
  <c r="A498" i="3"/>
  <c r="L497" i="3"/>
  <c r="H497" i="3"/>
  <c r="A497" i="3"/>
  <c r="L496" i="3"/>
  <c r="A496" i="3"/>
  <c r="L495" i="3"/>
  <c r="A495" i="3"/>
  <c r="L494" i="3"/>
  <c r="A494" i="3"/>
  <c r="L493" i="3"/>
  <c r="A493" i="3"/>
  <c r="L492" i="3"/>
  <c r="A492" i="3"/>
  <c r="L491" i="3"/>
  <c r="A491" i="3"/>
  <c r="L490" i="3"/>
  <c r="A490" i="3"/>
  <c r="L489" i="3"/>
  <c r="J489" i="3"/>
  <c r="A489" i="3"/>
  <c r="L488" i="3"/>
  <c r="H488" i="3"/>
  <c r="A488" i="3"/>
  <c r="L485" i="3"/>
  <c r="G485" i="3"/>
  <c r="F485" i="3"/>
  <c r="E485" i="3"/>
  <c r="D485" i="3"/>
  <c r="C485" i="3"/>
  <c r="B485" i="3"/>
  <c r="A485" i="3"/>
  <c r="L484" i="3"/>
  <c r="H484" i="3"/>
  <c r="A484" i="3"/>
  <c r="L483" i="3"/>
  <c r="H483" i="3"/>
  <c r="A483" i="3"/>
  <c r="L482" i="3"/>
  <c r="H482" i="3"/>
  <c r="A482" i="3"/>
  <c r="L481" i="3"/>
  <c r="H481" i="3"/>
  <c r="A481" i="3"/>
  <c r="L480" i="3"/>
  <c r="H480" i="3"/>
  <c r="A480" i="3"/>
  <c r="L479" i="3"/>
  <c r="H479" i="3"/>
  <c r="A479" i="3"/>
  <c r="L478" i="3"/>
  <c r="A478" i="3"/>
  <c r="L477" i="3"/>
  <c r="A477" i="3"/>
  <c r="L476" i="3"/>
  <c r="A476" i="3"/>
  <c r="L475" i="3"/>
  <c r="A475" i="3"/>
  <c r="L474" i="3"/>
  <c r="A474" i="3"/>
  <c r="L473" i="3"/>
  <c r="A473" i="3"/>
  <c r="L472" i="3"/>
  <c r="A472" i="3"/>
  <c r="L471" i="3"/>
  <c r="J471" i="3"/>
  <c r="A471" i="3"/>
  <c r="L470" i="3"/>
  <c r="H470" i="3"/>
  <c r="A470" i="3"/>
  <c r="L467" i="3"/>
  <c r="G467" i="3"/>
  <c r="F467" i="3"/>
  <c r="E467" i="3"/>
  <c r="D467" i="3"/>
  <c r="C467" i="3"/>
  <c r="B467" i="3"/>
  <c r="A467" i="3"/>
  <c r="L466" i="3"/>
  <c r="H466" i="3"/>
  <c r="A466" i="3"/>
  <c r="L465" i="3"/>
  <c r="H465" i="3"/>
  <c r="A465" i="3"/>
  <c r="L464" i="3"/>
  <c r="H464" i="3"/>
  <c r="A464" i="3"/>
  <c r="L463" i="3"/>
  <c r="H463" i="3"/>
  <c r="A463" i="3"/>
  <c r="L462" i="3"/>
  <c r="H462" i="3"/>
  <c r="A462" i="3"/>
  <c r="L461" i="3"/>
  <c r="H461" i="3"/>
  <c r="A461" i="3"/>
  <c r="L460" i="3"/>
  <c r="A460" i="3"/>
  <c r="L459" i="3"/>
  <c r="A459" i="3"/>
  <c r="L458" i="3"/>
  <c r="A458" i="3"/>
  <c r="L457" i="3"/>
  <c r="A457" i="3"/>
  <c r="L456" i="3"/>
  <c r="A456" i="3"/>
  <c r="L455" i="3"/>
  <c r="A455" i="3"/>
  <c r="L454" i="3"/>
  <c r="A454" i="3"/>
  <c r="L453" i="3"/>
  <c r="J453" i="3"/>
  <c r="A453" i="3"/>
  <c r="L452" i="3"/>
  <c r="H452" i="3"/>
  <c r="A452" i="3"/>
  <c r="A451" i="3"/>
  <c r="B451" i="3"/>
  <c r="L449" i="3"/>
  <c r="G449" i="3"/>
  <c r="F449" i="3"/>
  <c r="E449" i="3"/>
  <c r="D449" i="3"/>
  <c r="C449" i="3"/>
  <c r="B449" i="3"/>
  <c r="A449" i="3"/>
  <c r="L448" i="3"/>
  <c r="H448" i="3"/>
  <c r="A448" i="3"/>
  <c r="L447" i="3"/>
  <c r="H447" i="3"/>
  <c r="A447" i="3"/>
  <c r="L446" i="3"/>
  <c r="H446" i="3"/>
  <c r="A446" i="3"/>
  <c r="L445" i="3"/>
  <c r="H445" i="3"/>
  <c r="A445" i="3"/>
  <c r="L444" i="3"/>
  <c r="H444" i="3"/>
  <c r="A444" i="3"/>
  <c r="L443" i="3"/>
  <c r="H443" i="3"/>
  <c r="A443" i="3"/>
  <c r="L442" i="3"/>
  <c r="A442" i="3"/>
  <c r="L441" i="3"/>
  <c r="A441" i="3"/>
  <c r="L440" i="3"/>
  <c r="A440" i="3"/>
  <c r="L439" i="3"/>
  <c r="A439" i="3"/>
  <c r="L438" i="3"/>
  <c r="A438" i="3"/>
  <c r="L437" i="3"/>
  <c r="A437" i="3"/>
  <c r="L436" i="3"/>
  <c r="A436" i="3"/>
  <c r="L435" i="3"/>
  <c r="J435" i="3"/>
  <c r="A435" i="3"/>
  <c r="L434" i="3"/>
  <c r="H434" i="3"/>
  <c r="A434" i="3"/>
  <c r="L431" i="3"/>
  <c r="G431" i="3"/>
  <c r="F431" i="3"/>
  <c r="E431" i="3"/>
  <c r="D431" i="3"/>
  <c r="C431" i="3"/>
  <c r="B431" i="3"/>
  <c r="A431" i="3"/>
  <c r="L430" i="3"/>
  <c r="H430" i="3"/>
  <c r="A430" i="3"/>
  <c r="L429" i="3"/>
  <c r="H429" i="3"/>
  <c r="A429" i="3"/>
  <c r="L428" i="3"/>
  <c r="H428" i="3"/>
  <c r="A428" i="3"/>
  <c r="L427" i="3"/>
  <c r="H427" i="3"/>
  <c r="A427" i="3"/>
  <c r="L426" i="3"/>
  <c r="H426" i="3"/>
  <c r="A426" i="3"/>
  <c r="L425" i="3"/>
  <c r="H425" i="3"/>
  <c r="A425" i="3"/>
  <c r="L424" i="3"/>
  <c r="A424" i="3"/>
  <c r="L423" i="3"/>
  <c r="A423" i="3"/>
  <c r="L422" i="3"/>
  <c r="A422" i="3"/>
  <c r="L421" i="3"/>
  <c r="A421" i="3"/>
  <c r="L420" i="3"/>
  <c r="A420" i="3"/>
  <c r="L419" i="3"/>
  <c r="A419" i="3"/>
  <c r="L418" i="3"/>
  <c r="A418" i="3"/>
  <c r="L417" i="3"/>
  <c r="J417" i="3"/>
  <c r="A417" i="3"/>
  <c r="L416" i="3"/>
  <c r="H416" i="3"/>
  <c r="A416" i="3"/>
  <c r="L413" i="3"/>
  <c r="G413" i="3"/>
  <c r="F413" i="3"/>
  <c r="E413" i="3"/>
  <c r="D413" i="3"/>
  <c r="C413" i="3"/>
  <c r="B413" i="3"/>
  <c r="A413" i="3"/>
  <c r="L412" i="3"/>
  <c r="H412" i="3"/>
  <c r="A412" i="3"/>
  <c r="L411" i="3"/>
  <c r="H411" i="3"/>
  <c r="A411" i="3"/>
  <c r="L410" i="3"/>
  <c r="H410" i="3"/>
  <c r="A410" i="3"/>
  <c r="L409" i="3"/>
  <c r="H409" i="3"/>
  <c r="A409" i="3"/>
  <c r="L408" i="3"/>
  <c r="H408" i="3"/>
  <c r="A408" i="3"/>
  <c r="L407" i="3"/>
  <c r="H407" i="3"/>
  <c r="A407" i="3"/>
  <c r="L406" i="3"/>
  <c r="A406" i="3"/>
  <c r="L405" i="3"/>
  <c r="A405" i="3"/>
  <c r="L404" i="3"/>
  <c r="A404" i="3"/>
  <c r="L403" i="3"/>
  <c r="A403" i="3"/>
  <c r="L402" i="3"/>
  <c r="A402" i="3"/>
  <c r="L401" i="3"/>
  <c r="A401" i="3"/>
  <c r="L400" i="3"/>
  <c r="A400" i="3"/>
  <c r="L399" i="3"/>
  <c r="J399" i="3"/>
  <c r="A399" i="3"/>
  <c r="L398" i="3"/>
  <c r="H398" i="3"/>
  <c r="A398" i="3"/>
  <c r="L395" i="3"/>
  <c r="G395" i="3"/>
  <c r="F395" i="3"/>
  <c r="E395" i="3"/>
  <c r="D395" i="3"/>
  <c r="C395" i="3"/>
  <c r="B395" i="3"/>
  <c r="A395" i="3"/>
  <c r="L394" i="3"/>
  <c r="H394" i="3"/>
  <c r="A394" i="3"/>
  <c r="L393" i="3"/>
  <c r="H393" i="3"/>
  <c r="A393" i="3"/>
  <c r="L392" i="3"/>
  <c r="H392" i="3"/>
  <c r="A392" i="3"/>
  <c r="L391" i="3"/>
  <c r="H391" i="3"/>
  <c r="A391" i="3"/>
  <c r="L390" i="3"/>
  <c r="H390" i="3"/>
  <c r="A390" i="3"/>
  <c r="L389" i="3"/>
  <c r="H389" i="3"/>
  <c r="A389" i="3"/>
  <c r="L388" i="3"/>
  <c r="A388" i="3"/>
  <c r="L387" i="3"/>
  <c r="A387" i="3"/>
  <c r="L386" i="3"/>
  <c r="A386" i="3"/>
  <c r="L385" i="3"/>
  <c r="A385" i="3"/>
  <c r="L384" i="3"/>
  <c r="A384" i="3"/>
  <c r="L383" i="3"/>
  <c r="A383" i="3"/>
  <c r="L382" i="3"/>
  <c r="A382" i="3"/>
  <c r="L381" i="3"/>
  <c r="J381" i="3"/>
  <c r="A381" i="3"/>
  <c r="L380" i="3"/>
  <c r="H380" i="3"/>
  <c r="A380" i="3"/>
  <c r="L377" i="3"/>
  <c r="G377" i="3"/>
  <c r="F377" i="3"/>
  <c r="E377" i="3"/>
  <c r="D377" i="3"/>
  <c r="C377" i="3"/>
  <c r="B377" i="3"/>
  <c r="A377" i="3"/>
  <c r="L376" i="3"/>
  <c r="H376" i="3"/>
  <c r="A376" i="3"/>
  <c r="L375" i="3"/>
  <c r="H375" i="3"/>
  <c r="A375" i="3"/>
  <c r="L374" i="3"/>
  <c r="H374" i="3"/>
  <c r="A374" i="3"/>
  <c r="L373" i="3"/>
  <c r="H373" i="3"/>
  <c r="A373" i="3"/>
  <c r="L372" i="3"/>
  <c r="H372" i="3"/>
  <c r="A372" i="3"/>
  <c r="L371" i="3"/>
  <c r="H371" i="3"/>
  <c r="A371" i="3"/>
  <c r="L370" i="3"/>
  <c r="A370" i="3"/>
  <c r="L369" i="3"/>
  <c r="A369" i="3"/>
  <c r="L368" i="3"/>
  <c r="A368" i="3"/>
  <c r="L367" i="3"/>
  <c r="A367" i="3"/>
  <c r="L366" i="3"/>
  <c r="A366" i="3"/>
  <c r="L365" i="3"/>
  <c r="A365" i="3"/>
  <c r="L364" i="3"/>
  <c r="A364" i="3"/>
  <c r="L363" i="3"/>
  <c r="J363" i="3"/>
  <c r="A363" i="3"/>
  <c r="L362" i="3"/>
  <c r="H362" i="3"/>
  <c r="A362" i="3"/>
  <c r="L359" i="3"/>
  <c r="G359" i="3"/>
  <c r="F359" i="3"/>
  <c r="E359" i="3"/>
  <c r="D359" i="3"/>
  <c r="C359" i="3"/>
  <c r="B359" i="3"/>
  <c r="A359" i="3"/>
  <c r="L358" i="3"/>
  <c r="H358" i="3"/>
  <c r="A358" i="3"/>
  <c r="L357" i="3"/>
  <c r="H357" i="3"/>
  <c r="A357" i="3"/>
  <c r="L356" i="3"/>
  <c r="H356" i="3"/>
  <c r="A356" i="3"/>
  <c r="L355" i="3"/>
  <c r="H355" i="3"/>
  <c r="A355" i="3"/>
  <c r="L354" i="3"/>
  <c r="H354" i="3"/>
  <c r="A354" i="3"/>
  <c r="L353" i="3"/>
  <c r="H353" i="3"/>
  <c r="A353" i="3"/>
  <c r="L352" i="3"/>
  <c r="A352" i="3"/>
  <c r="L351" i="3"/>
  <c r="A351" i="3"/>
  <c r="L350" i="3"/>
  <c r="A350" i="3"/>
  <c r="L349" i="3"/>
  <c r="A349" i="3"/>
  <c r="L348" i="3"/>
  <c r="A348" i="3"/>
  <c r="L347" i="3"/>
  <c r="A347" i="3"/>
  <c r="L346" i="3"/>
  <c r="A346" i="3"/>
  <c r="L345" i="3"/>
  <c r="J345" i="3"/>
  <c r="A345" i="3"/>
  <c r="L344" i="3"/>
  <c r="H344" i="3"/>
  <c r="A344" i="3"/>
  <c r="L341" i="3"/>
  <c r="G341" i="3"/>
  <c r="F341" i="3"/>
  <c r="E341" i="3"/>
  <c r="D341" i="3"/>
  <c r="C341" i="3"/>
  <c r="B341" i="3"/>
  <c r="A341" i="3"/>
  <c r="L340" i="3"/>
  <c r="H340" i="3"/>
  <c r="A340" i="3"/>
  <c r="L339" i="3"/>
  <c r="H339" i="3"/>
  <c r="A339" i="3"/>
  <c r="L338" i="3"/>
  <c r="H338" i="3"/>
  <c r="A338" i="3"/>
  <c r="L337" i="3"/>
  <c r="H337" i="3"/>
  <c r="A337" i="3"/>
  <c r="L336" i="3"/>
  <c r="H336" i="3"/>
  <c r="A336" i="3"/>
  <c r="L335" i="3"/>
  <c r="H335" i="3"/>
  <c r="A335" i="3"/>
  <c r="L334" i="3"/>
  <c r="A334" i="3"/>
  <c r="L333" i="3"/>
  <c r="A333" i="3"/>
  <c r="L332" i="3"/>
  <c r="A332" i="3"/>
  <c r="L331" i="3"/>
  <c r="A331" i="3"/>
  <c r="L330" i="3"/>
  <c r="A330" i="3"/>
  <c r="L329" i="3"/>
  <c r="A329" i="3"/>
  <c r="L328" i="3"/>
  <c r="A328" i="3"/>
  <c r="L327" i="3"/>
  <c r="J327" i="3"/>
  <c r="A327" i="3"/>
  <c r="L326" i="3"/>
  <c r="H326" i="3"/>
  <c r="A326" i="3"/>
  <c r="L323" i="3"/>
  <c r="G323" i="3"/>
  <c r="F323" i="3"/>
  <c r="E323" i="3"/>
  <c r="D323" i="3"/>
  <c r="C323" i="3"/>
  <c r="B323" i="3"/>
  <c r="A323" i="3"/>
  <c r="L322" i="3"/>
  <c r="H322" i="3"/>
  <c r="A322" i="3"/>
  <c r="L321" i="3"/>
  <c r="H321" i="3"/>
  <c r="A321" i="3"/>
  <c r="L320" i="3"/>
  <c r="H320" i="3"/>
  <c r="A320" i="3"/>
  <c r="L319" i="3"/>
  <c r="H319" i="3"/>
  <c r="A319" i="3"/>
  <c r="L318" i="3"/>
  <c r="H318" i="3"/>
  <c r="A318" i="3"/>
  <c r="L317" i="3"/>
  <c r="H317" i="3"/>
  <c r="A317" i="3"/>
  <c r="L316" i="3"/>
  <c r="A316" i="3"/>
  <c r="L315" i="3"/>
  <c r="A315" i="3"/>
  <c r="L314" i="3"/>
  <c r="A314" i="3"/>
  <c r="L313" i="3"/>
  <c r="A313" i="3"/>
  <c r="L312" i="3"/>
  <c r="A312" i="3"/>
  <c r="L311" i="3"/>
  <c r="A311" i="3"/>
  <c r="L310" i="3"/>
  <c r="A310" i="3"/>
  <c r="L309" i="3"/>
  <c r="J309" i="3"/>
  <c r="A309" i="3"/>
  <c r="L308" i="3"/>
  <c r="H308" i="3"/>
  <c r="A308" i="3"/>
  <c r="L305" i="3"/>
  <c r="G305" i="3"/>
  <c r="F305" i="3"/>
  <c r="E305" i="3"/>
  <c r="D305" i="3"/>
  <c r="C305" i="3"/>
  <c r="B305" i="3"/>
  <c r="A305" i="3"/>
  <c r="L304" i="3"/>
  <c r="H304" i="3"/>
  <c r="A304" i="3"/>
  <c r="L303" i="3"/>
  <c r="H303" i="3"/>
  <c r="A303" i="3"/>
  <c r="L302" i="3"/>
  <c r="H302" i="3"/>
  <c r="A302" i="3"/>
  <c r="L301" i="3"/>
  <c r="H301" i="3"/>
  <c r="A301" i="3"/>
  <c r="L300" i="3"/>
  <c r="H300" i="3"/>
  <c r="A300" i="3"/>
  <c r="L299" i="3"/>
  <c r="H299" i="3"/>
  <c r="A299" i="3"/>
  <c r="L298" i="3"/>
  <c r="A298" i="3"/>
  <c r="L297" i="3"/>
  <c r="A297" i="3"/>
  <c r="L296" i="3"/>
  <c r="A296" i="3"/>
  <c r="L295" i="3"/>
  <c r="A295" i="3"/>
  <c r="L294" i="3"/>
  <c r="A294" i="3"/>
  <c r="L293" i="3"/>
  <c r="A293" i="3"/>
  <c r="L292" i="3"/>
  <c r="A292" i="3"/>
  <c r="L291" i="3"/>
  <c r="J291" i="3"/>
  <c r="A291" i="3"/>
  <c r="L290" i="3"/>
  <c r="H290" i="3"/>
  <c r="A290" i="3"/>
  <c r="L287" i="3"/>
  <c r="G287" i="3"/>
  <c r="F287" i="3"/>
  <c r="E287" i="3"/>
  <c r="D287" i="3"/>
  <c r="C287" i="3"/>
  <c r="B287" i="3"/>
  <c r="A287" i="3"/>
  <c r="L286" i="3"/>
  <c r="H286" i="3"/>
  <c r="A286" i="3"/>
  <c r="L285" i="3"/>
  <c r="H285" i="3"/>
  <c r="A285" i="3"/>
  <c r="L284" i="3"/>
  <c r="H284" i="3"/>
  <c r="A284" i="3"/>
  <c r="L283" i="3"/>
  <c r="H283" i="3"/>
  <c r="A283" i="3"/>
  <c r="L282" i="3"/>
  <c r="H282" i="3"/>
  <c r="A282" i="3"/>
  <c r="L281" i="3"/>
  <c r="H281" i="3"/>
  <c r="A281" i="3"/>
  <c r="L280" i="3"/>
  <c r="A280" i="3"/>
  <c r="L279" i="3"/>
  <c r="A279" i="3"/>
  <c r="L278" i="3"/>
  <c r="A278" i="3"/>
  <c r="L277" i="3"/>
  <c r="A277" i="3"/>
  <c r="L276" i="3"/>
  <c r="A276" i="3"/>
  <c r="L275" i="3"/>
  <c r="A275" i="3"/>
  <c r="L274" i="3"/>
  <c r="A274" i="3"/>
  <c r="L273" i="3"/>
  <c r="J273" i="3"/>
  <c r="A273" i="3"/>
  <c r="L272" i="3"/>
  <c r="H272" i="3"/>
  <c r="A272" i="3"/>
  <c r="L269" i="3"/>
  <c r="G269" i="3"/>
  <c r="F269" i="3"/>
  <c r="E269" i="3"/>
  <c r="D269" i="3"/>
  <c r="C269" i="3"/>
  <c r="B269" i="3"/>
  <c r="A269" i="3"/>
  <c r="L268" i="3"/>
  <c r="H268" i="3"/>
  <c r="A268" i="3"/>
  <c r="L267" i="3"/>
  <c r="H267" i="3"/>
  <c r="A267" i="3"/>
  <c r="L266" i="3"/>
  <c r="H266" i="3"/>
  <c r="A266" i="3"/>
  <c r="L265" i="3"/>
  <c r="H265" i="3"/>
  <c r="A265" i="3"/>
  <c r="L264" i="3"/>
  <c r="H264" i="3"/>
  <c r="A264" i="3"/>
  <c r="L263" i="3"/>
  <c r="H263" i="3"/>
  <c r="A263" i="3"/>
  <c r="L262" i="3"/>
  <c r="A262" i="3"/>
  <c r="L261" i="3"/>
  <c r="A261" i="3"/>
  <c r="L260" i="3"/>
  <c r="A260" i="3"/>
  <c r="L259" i="3"/>
  <c r="A259" i="3"/>
  <c r="L258" i="3"/>
  <c r="A258" i="3"/>
  <c r="L257" i="3"/>
  <c r="A257" i="3"/>
  <c r="L256" i="3"/>
  <c r="A256" i="3"/>
  <c r="L255" i="3"/>
  <c r="J255" i="3"/>
  <c r="A255" i="3"/>
  <c r="L254" i="3"/>
  <c r="H254" i="3"/>
  <c r="A254" i="3"/>
  <c r="L251" i="3"/>
  <c r="G251" i="3"/>
  <c r="F251" i="3"/>
  <c r="E251" i="3"/>
  <c r="D251" i="3"/>
  <c r="C251" i="3"/>
  <c r="B251" i="3"/>
  <c r="A251" i="3"/>
  <c r="L250" i="3"/>
  <c r="H250" i="3"/>
  <c r="A250" i="3"/>
  <c r="L249" i="3"/>
  <c r="H249" i="3"/>
  <c r="A249" i="3"/>
  <c r="L248" i="3"/>
  <c r="H248" i="3"/>
  <c r="A248" i="3"/>
  <c r="L247" i="3"/>
  <c r="H247" i="3"/>
  <c r="A247" i="3"/>
  <c r="L246" i="3"/>
  <c r="H246" i="3"/>
  <c r="A246" i="3"/>
  <c r="L245" i="3"/>
  <c r="H245" i="3"/>
  <c r="A245" i="3"/>
  <c r="L244" i="3"/>
  <c r="A244" i="3"/>
  <c r="L243" i="3"/>
  <c r="A243" i="3"/>
  <c r="L242" i="3"/>
  <c r="A242" i="3"/>
  <c r="L241" i="3"/>
  <c r="A241" i="3"/>
  <c r="L240" i="3"/>
  <c r="A240" i="3"/>
  <c r="L239" i="3"/>
  <c r="A239" i="3"/>
  <c r="L238" i="3"/>
  <c r="A238" i="3"/>
  <c r="L237" i="3"/>
  <c r="J237" i="3"/>
  <c r="A237" i="3"/>
  <c r="L236" i="3"/>
  <c r="H236" i="3"/>
  <c r="A236" i="3"/>
  <c r="L233" i="3"/>
  <c r="G233" i="3"/>
  <c r="F233" i="3"/>
  <c r="E233" i="3"/>
  <c r="D233" i="3"/>
  <c r="C233" i="3"/>
  <c r="B233" i="3"/>
  <c r="A233" i="3"/>
  <c r="L232" i="3"/>
  <c r="H232" i="3"/>
  <c r="A232" i="3"/>
  <c r="L231" i="3"/>
  <c r="H231" i="3"/>
  <c r="A231" i="3"/>
  <c r="L230" i="3"/>
  <c r="H230" i="3"/>
  <c r="A230" i="3"/>
  <c r="L229" i="3"/>
  <c r="H229" i="3"/>
  <c r="A229" i="3"/>
  <c r="L228" i="3"/>
  <c r="H228" i="3"/>
  <c r="A228" i="3"/>
  <c r="L227" i="3"/>
  <c r="H227" i="3"/>
  <c r="A227" i="3"/>
  <c r="L226" i="3"/>
  <c r="A226" i="3"/>
  <c r="L225" i="3"/>
  <c r="A225" i="3"/>
  <c r="L224" i="3"/>
  <c r="A224" i="3"/>
  <c r="L223" i="3"/>
  <c r="A223" i="3"/>
  <c r="L222" i="3"/>
  <c r="A222" i="3"/>
  <c r="L221" i="3"/>
  <c r="A221" i="3"/>
  <c r="L220" i="3"/>
  <c r="A220" i="3"/>
  <c r="L219" i="3"/>
  <c r="J219" i="3"/>
  <c r="A219" i="3"/>
  <c r="L218" i="3"/>
  <c r="H218" i="3"/>
  <c r="A218" i="3"/>
  <c r="L215" i="3"/>
  <c r="G215" i="3"/>
  <c r="F215" i="3"/>
  <c r="E215" i="3"/>
  <c r="D215" i="3"/>
  <c r="C215" i="3"/>
  <c r="B215" i="3"/>
  <c r="A215" i="3"/>
  <c r="L214" i="3"/>
  <c r="H214" i="3"/>
  <c r="A214" i="3"/>
  <c r="L213" i="3"/>
  <c r="H213" i="3"/>
  <c r="A213" i="3"/>
  <c r="L212" i="3"/>
  <c r="H212" i="3"/>
  <c r="A212" i="3"/>
  <c r="L211" i="3"/>
  <c r="H211" i="3"/>
  <c r="A211" i="3"/>
  <c r="L210" i="3"/>
  <c r="H210" i="3"/>
  <c r="A210" i="3"/>
  <c r="L209" i="3"/>
  <c r="H209" i="3"/>
  <c r="A209" i="3"/>
  <c r="L208" i="3"/>
  <c r="A208" i="3"/>
  <c r="L207" i="3"/>
  <c r="A207" i="3"/>
  <c r="L206" i="3"/>
  <c r="A206" i="3"/>
  <c r="L205" i="3"/>
  <c r="A205" i="3"/>
  <c r="L204" i="3"/>
  <c r="A204" i="3"/>
  <c r="L203" i="3"/>
  <c r="A203" i="3"/>
  <c r="L202" i="3"/>
  <c r="A202" i="3"/>
  <c r="L201" i="3"/>
  <c r="J201" i="3"/>
  <c r="A201" i="3"/>
  <c r="L200" i="3"/>
  <c r="H200" i="3"/>
  <c r="A200" i="3"/>
  <c r="L197" i="3"/>
  <c r="G197" i="3"/>
  <c r="F197" i="3"/>
  <c r="E197" i="3"/>
  <c r="D197" i="3"/>
  <c r="C197" i="3"/>
  <c r="B197" i="3"/>
  <c r="A197" i="3"/>
  <c r="L196" i="3"/>
  <c r="H196" i="3"/>
  <c r="A196" i="3"/>
  <c r="L195" i="3"/>
  <c r="H195" i="3"/>
  <c r="A195" i="3"/>
  <c r="L194" i="3"/>
  <c r="H194" i="3"/>
  <c r="A194" i="3"/>
  <c r="L193" i="3"/>
  <c r="H193" i="3"/>
  <c r="A193" i="3"/>
  <c r="L192" i="3"/>
  <c r="H192" i="3"/>
  <c r="A192" i="3"/>
  <c r="L191" i="3"/>
  <c r="H191" i="3"/>
  <c r="A191" i="3"/>
  <c r="L190" i="3"/>
  <c r="A190" i="3"/>
  <c r="L189" i="3"/>
  <c r="A189" i="3"/>
  <c r="L188" i="3"/>
  <c r="A188" i="3"/>
  <c r="L187" i="3"/>
  <c r="A187" i="3"/>
  <c r="L186" i="3"/>
  <c r="A186" i="3"/>
  <c r="L185" i="3"/>
  <c r="A185" i="3"/>
  <c r="L184" i="3"/>
  <c r="A184" i="3"/>
  <c r="L183" i="3"/>
  <c r="J183" i="3"/>
  <c r="A183" i="3"/>
  <c r="L182" i="3"/>
  <c r="H182" i="3"/>
  <c r="A182" i="3"/>
  <c r="L179" i="3"/>
  <c r="G179" i="3"/>
  <c r="F179" i="3"/>
  <c r="E179" i="3"/>
  <c r="D179" i="3"/>
  <c r="C179" i="3"/>
  <c r="B179" i="3"/>
  <c r="A179" i="3"/>
  <c r="L178" i="3"/>
  <c r="H178" i="3"/>
  <c r="A178" i="3"/>
  <c r="L177" i="3"/>
  <c r="H177" i="3"/>
  <c r="A177" i="3"/>
  <c r="L176" i="3"/>
  <c r="H176" i="3"/>
  <c r="A176" i="3"/>
  <c r="L175" i="3"/>
  <c r="H175" i="3"/>
  <c r="A175" i="3"/>
  <c r="L174" i="3"/>
  <c r="H174" i="3"/>
  <c r="A174" i="3"/>
  <c r="L173" i="3"/>
  <c r="H173" i="3"/>
  <c r="A173" i="3"/>
  <c r="L172" i="3"/>
  <c r="A172" i="3"/>
  <c r="L171" i="3"/>
  <c r="A171" i="3"/>
  <c r="L170" i="3"/>
  <c r="A170" i="3"/>
  <c r="L169" i="3"/>
  <c r="A169" i="3"/>
  <c r="L168" i="3"/>
  <c r="A168" i="3"/>
  <c r="L167" i="3"/>
  <c r="A167" i="3"/>
  <c r="L166" i="3"/>
  <c r="A166" i="3"/>
  <c r="L165" i="3"/>
  <c r="J165" i="3"/>
  <c r="A165" i="3"/>
  <c r="L164" i="3"/>
  <c r="H164" i="3"/>
  <c r="A164" i="3"/>
  <c r="L161" i="3"/>
  <c r="G161" i="3"/>
  <c r="F161" i="3"/>
  <c r="E161" i="3"/>
  <c r="D161" i="3"/>
  <c r="C161" i="3"/>
  <c r="B161" i="3"/>
  <c r="A161" i="3"/>
  <c r="L160" i="3"/>
  <c r="H160" i="3"/>
  <c r="A160" i="3"/>
  <c r="L159" i="3"/>
  <c r="H159" i="3"/>
  <c r="A159" i="3"/>
  <c r="L158" i="3"/>
  <c r="H158" i="3"/>
  <c r="A158" i="3"/>
  <c r="L157" i="3"/>
  <c r="H157" i="3"/>
  <c r="A157" i="3"/>
  <c r="L156" i="3"/>
  <c r="H156" i="3"/>
  <c r="A156" i="3"/>
  <c r="L155" i="3"/>
  <c r="H155" i="3"/>
  <c r="A155" i="3"/>
  <c r="L154" i="3"/>
  <c r="A154" i="3"/>
  <c r="L153" i="3"/>
  <c r="A153" i="3"/>
  <c r="L152" i="3"/>
  <c r="A152" i="3"/>
  <c r="L151" i="3"/>
  <c r="A151" i="3"/>
  <c r="L150" i="3"/>
  <c r="A150" i="3"/>
  <c r="L149" i="3"/>
  <c r="A149" i="3"/>
  <c r="L148" i="3"/>
  <c r="A148" i="3"/>
  <c r="L147" i="3"/>
  <c r="J147" i="3"/>
  <c r="A147" i="3"/>
  <c r="L146" i="3"/>
  <c r="H146" i="3"/>
  <c r="A146" i="3"/>
  <c r="L143" i="3"/>
  <c r="G143" i="3"/>
  <c r="F143" i="3"/>
  <c r="E143" i="3"/>
  <c r="D143" i="3"/>
  <c r="C143" i="3"/>
  <c r="B143" i="3"/>
  <c r="A143" i="3"/>
  <c r="L142" i="3"/>
  <c r="H142" i="3"/>
  <c r="A142" i="3"/>
  <c r="L141" i="3"/>
  <c r="H141" i="3"/>
  <c r="A141" i="3"/>
  <c r="L140" i="3"/>
  <c r="H140" i="3"/>
  <c r="A140" i="3"/>
  <c r="L139" i="3"/>
  <c r="H139" i="3"/>
  <c r="A139" i="3"/>
  <c r="L138" i="3"/>
  <c r="H138" i="3"/>
  <c r="A138" i="3"/>
  <c r="L137" i="3"/>
  <c r="H137" i="3"/>
  <c r="A137" i="3"/>
  <c r="L136" i="3"/>
  <c r="A136" i="3"/>
  <c r="L135" i="3"/>
  <c r="A135" i="3"/>
  <c r="L134" i="3"/>
  <c r="A134" i="3"/>
  <c r="L133" i="3"/>
  <c r="A133" i="3"/>
  <c r="L132" i="3"/>
  <c r="A132" i="3"/>
  <c r="L131" i="3"/>
  <c r="A131" i="3"/>
  <c r="L130" i="3"/>
  <c r="A130" i="3"/>
  <c r="L129" i="3"/>
  <c r="J129" i="3"/>
  <c r="A129" i="3"/>
  <c r="L128" i="3"/>
  <c r="H128" i="3"/>
  <c r="A128" i="3"/>
  <c r="L125" i="3"/>
  <c r="G125" i="3"/>
  <c r="F125" i="3"/>
  <c r="E125" i="3"/>
  <c r="D125" i="3"/>
  <c r="C125" i="3"/>
  <c r="B125" i="3"/>
  <c r="A125" i="3"/>
  <c r="L124" i="3"/>
  <c r="H124" i="3"/>
  <c r="A124" i="3"/>
  <c r="L123" i="3"/>
  <c r="H123" i="3"/>
  <c r="A123" i="3"/>
  <c r="L122" i="3"/>
  <c r="H122" i="3"/>
  <c r="A122" i="3"/>
  <c r="L121" i="3"/>
  <c r="H121" i="3"/>
  <c r="A121" i="3"/>
  <c r="L120" i="3"/>
  <c r="H120" i="3"/>
  <c r="A120" i="3"/>
  <c r="L119" i="3"/>
  <c r="H119" i="3"/>
  <c r="A119" i="3"/>
  <c r="L118" i="3"/>
  <c r="A118" i="3"/>
  <c r="L117" i="3"/>
  <c r="A117" i="3"/>
  <c r="L116" i="3"/>
  <c r="A116" i="3"/>
  <c r="L115" i="3"/>
  <c r="A115" i="3"/>
  <c r="L114" i="3"/>
  <c r="A114" i="3"/>
  <c r="L113" i="3"/>
  <c r="A113" i="3"/>
  <c r="L112" i="3"/>
  <c r="A112" i="3"/>
  <c r="L111" i="3"/>
  <c r="J111" i="3"/>
  <c r="A111" i="3"/>
  <c r="L110" i="3"/>
  <c r="H110" i="3"/>
  <c r="A110" i="3"/>
  <c r="L107" i="3"/>
  <c r="G107" i="3"/>
  <c r="F107" i="3"/>
  <c r="E107" i="3"/>
  <c r="D107" i="3"/>
  <c r="C107" i="3"/>
  <c r="B107" i="3"/>
  <c r="A107" i="3"/>
  <c r="L106" i="3"/>
  <c r="H106" i="3"/>
  <c r="A106" i="3"/>
  <c r="L105" i="3"/>
  <c r="H105" i="3"/>
  <c r="A105" i="3"/>
  <c r="L104" i="3"/>
  <c r="H104" i="3"/>
  <c r="A104" i="3"/>
  <c r="L103" i="3"/>
  <c r="H103" i="3"/>
  <c r="A103" i="3"/>
  <c r="L102" i="3"/>
  <c r="H102" i="3"/>
  <c r="A102" i="3"/>
  <c r="L101" i="3"/>
  <c r="H101" i="3"/>
  <c r="A101" i="3"/>
  <c r="L100" i="3"/>
  <c r="A100" i="3"/>
  <c r="L99" i="3"/>
  <c r="A99" i="3"/>
  <c r="L98" i="3"/>
  <c r="A98" i="3"/>
  <c r="L97" i="3"/>
  <c r="A97" i="3"/>
  <c r="L96" i="3"/>
  <c r="A96" i="3"/>
  <c r="L95" i="3"/>
  <c r="A95" i="3"/>
  <c r="L94" i="3"/>
  <c r="A94" i="3"/>
  <c r="L93" i="3"/>
  <c r="J93" i="3"/>
  <c r="A93" i="3"/>
  <c r="L92" i="3"/>
  <c r="H92" i="3"/>
  <c r="A92" i="3"/>
  <c r="L89" i="3"/>
  <c r="G89" i="3"/>
  <c r="F89" i="3"/>
  <c r="E89" i="3"/>
  <c r="D89" i="3"/>
  <c r="C89" i="3"/>
  <c r="B89" i="3"/>
  <c r="A89" i="3"/>
  <c r="L88" i="3"/>
  <c r="H88" i="3"/>
  <c r="A88" i="3"/>
  <c r="L87" i="3"/>
  <c r="H87" i="3"/>
  <c r="A87" i="3"/>
  <c r="L86" i="3"/>
  <c r="H86" i="3"/>
  <c r="A86" i="3"/>
  <c r="L85" i="3"/>
  <c r="H85" i="3"/>
  <c r="A85" i="3"/>
  <c r="L84" i="3"/>
  <c r="H84" i="3"/>
  <c r="A84" i="3"/>
  <c r="L83" i="3"/>
  <c r="H83" i="3"/>
  <c r="A83" i="3"/>
  <c r="L82" i="3"/>
  <c r="A82" i="3"/>
  <c r="L81" i="3"/>
  <c r="A81" i="3"/>
  <c r="L80" i="3"/>
  <c r="A80" i="3"/>
  <c r="L79" i="3"/>
  <c r="A79" i="3"/>
  <c r="L78" i="3"/>
  <c r="A78" i="3"/>
  <c r="L77" i="3"/>
  <c r="A77" i="3"/>
  <c r="L76" i="3"/>
  <c r="A76" i="3"/>
  <c r="L75" i="3"/>
  <c r="J75" i="3"/>
  <c r="A75" i="3"/>
  <c r="L74" i="3"/>
  <c r="H74" i="3"/>
  <c r="A74" i="3"/>
  <c r="L71" i="3"/>
  <c r="G71" i="3"/>
  <c r="F71" i="3"/>
  <c r="E71" i="3"/>
  <c r="D71" i="3"/>
  <c r="C71" i="3"/>
  <c r="B71" i="3"/>
  <c r="A71" i="3"/>
  <c r="L70" i="3"/>
  <c r="H70" i="3"/>
  <c r="A70" i="3"/>
  <c r="L69" i="3"/>
  <c r="H69" i="3"/>
  <c r="A69" i="3"/>
  <c r="L68" i="3"/>
  <c r="H68" i="3"/>
  <c r="A68" i="3"/>
  <c r="L67" i="3"/>
  <c r="H67" i="3"/>
  <c r="A67" i="3"/>
  <c r="L66" i="3"/>
  <c r="H66" i="3"/>
  <c r="A66" i="3"/>
  <c r="L65" i="3"/>
  <c r="H65" i="3"/>
  <c r="A65" i="3"/>
  <c r="L64" i="3"/>
  <c r="A64" i="3"/>
  <c r="L63" i="3"/>
  <c r="A63" i="3"/>
  <c r="L62" i="3"/>
  <c r="A62" i="3"/>
  <c r="L61" i="3"/>
  <c r="A61" i="3"/>
  <c r="L60" i="3"/>
  <c r="A60" i="3"/>
  <c r="L59" i="3"/>
  <c r="A59" i="3"/>
  <c r="L58" i="3"/>
  <c r="A58" i="3"/>
  <c r="L57" i="3"/>
  <c r="J57" i="3"/>
  <c r="A57" i="3"/>
  <c r="L56" i="3"/>
  <c r="H56" i="3"/>
  <c r="A56" i="3"/>
  <c r="L53" i="3"/>
  <c r="G53" i="3"/>
  <c r="F53" i="3"/>
  <c r="E53" i="3"/>
  <c r="D53" i="3"/>
  <c r="C53" i="3"/>
  <c r="B53" i="3"/>
  <c r="A53" i="3"/>
  <c r="L52" i="3"/>
  <c r="H52" i="3"/>
  <c r="A52" i="3"/>
  <c r="L51" i="3"/>
  <c r="H51" i="3"/>
  <c r="A51" i="3"/>
  <c r="L50" i="3"/>
  <c r="H50" i="3"/>
  <c r="A50" i="3"/>
  <c r="L49" i="3"/>
  <c r="H49" i="3"/>
  <c r="A49" i="3"/>
  <c r="L48" i="3"/>
  <c r="H48" i="3"/>
  <c r="A48" i="3"/>
  <c r="L47" i="3"/>
  <c r="H47" i="3"/>
  <c r="A47" i="3"/>
  <c r="L46" i="3"/>
  <c r="A46" i="3"/>
  <c r="L45" i="3"/>
  <c r="A45" i="3"/>
  <c r="L44" i="3"/>
  <c r="A44" i="3"/>
  <c r="L43" i="3"/>
  <c r="A43" i="3"/>
  <c r="L42" i="3"/>
  <c r="A42" i="3"/>
  <c r="L41" i="3"/>
  <c r="A41" i="3"/>
  <c r="L40" i="3"/>
  <c r="A40" i="3"/>
  <c r="L39" i="3"/>
  <c r="J39" i="3"/>
  <c r="A39" i="3"/>
  <c r="L38" i="3"/>
  <c r="H38" i="3"/>
  <c r="A38" i="3"/>
  <c r="L35" i="3"/>
  <c r="G35" i="3"/>
  <c r="F35" i="3"/>
  <c r="E35" i="3"/>
  <c r="D35" i="3"/>
  <c r="C35" i="3"/>
  <c r="B35" i="3"/>
  <c r="A35" i="3"/>
  <c r="L34" i="3"/>
  <c r="H34" i="3"/>
  <c r="A34" i="3"/>
  <c r="L33" i="3"/>
  <c r="H33" i="3"/>
  <c r="A33" i="3"/>
  <c r="L32" i="3"/>
  <c r="H32" i="3"/>
  <c r="A32" i="3"/>
  <c r="L31" i="3"/>
  <c r="H31" i="3"/>
  <c r="A31" i="3"/>
  <c r="L30" i="3"/>
  <c r="H30" i="3"/>
  <c r="A30" i="3"/>
  <c r="L29" i="3"/>
  <c r="H29" i="3"/>
  <c r="A29" i="3"/>
  <c r="L28" i="3"/>
  <c r="A28" i="3"/>
  <c r="L27" i="3"/>
  <c r="A27" i="3"/>
  <c r="L26" i="3"/>
  <c r="A26" i="3"/>
  <c r="L25" i="3"/>
  <c r="A25" i="3"/>
  <c r="L24" i="3"/>
  <c r="A24" i="3"/>
  <c r="L23" i="3"/>
  <c r="A23" i="3"/>
  <c r="L22" i="3"/>
  <c r="A22" i="3"/>
  <c r="L21" i="3"/>
  <c r="J21" i="3"/>
  <c r="A21" i="3"/>
  <c r="L20" i="3"/>
  <c r="H20" i="3"/>
  <c r="A20" i="3"/>
  <c r="H21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L35" i="2"/>
  <c r="G35" i="2"/>
  <c r="F35" i="2"/>
  <c r="E35" i="2"/>
  <c r="D35" i="2"/>
  <c r="C35" i="2"/>
  <c r="B35" i="2"/>
  <c r="L34" i="2"/>
  <c r="H34" i="2"/>
  <c r="L33" i="2"/>
  <c r="H33" i="2"/>
  <c r="L32" i="2"/>
  <c r="H32" i="2"/>
  <c r="L31" i="2"/>
  <c r="H31" i="2"/>
  <c r="L30" i="2"/>
  <c r="H30" i="2"/>
  <c r="L29" i="2"/>
  <c r="H29" i="2"/>
  <c r="L28" i="2"/>
  <c r="L27" i="2"/>
  <c r="L26" i="2"/>
  <c r="L25" i="2"/>
  <c r="L24" i="2"/>
  <c r="L23" i="2"/>
  <c r="L22" i="2"/>
  <c r="L21" i="2"/>
  <c r="J21" i="2"/>
  <c r="L20" i="2"/>
  <c r="J22" i="1"/>
  <c r="J22" i="9" s="1"/>
  <c r="L27" i="1"/>
  <c r="L26" i="1"/>
  <c r="L25" i="1"/>
  <c r="L24" i="1"/>
  <c r="L23" i="1"/>
  <c r="L22" i="1"/>
  <c r="C36" i="1"/>
  <c r="D36" i="1"/>
  <c r="E36" i="1"/>
  <c r="F36" i="1"/>
  <c r="G36" i="1"/>
  <c r="B36" i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H36" i="1"/>
  <c r="H35" i="1"/>
  <c r="H34" i="1"/>
  <c r="H33" i="1"/>
  <c r="H32" i="1"/>
  <c r="H31" i="1"/>
  <c r="H30" i="1"/>
  <c r="D1055" i="5"/>
  <c r="C1055" i="5"/>
  <c r="B1055" i="5"/>
  <c r="D1054" i="5"/>
  <c r="C1054" i="5"/>
  <c r="B1054" i="5"/>
  <c r="D1053" i="5"/>
  <c r="C1053" i="5"/>
  <c r="B1053" i="5"/>
  <c r="D1052" i="5"/>
  <c r="C1052" i="5"/>
  <c r="B1052" i="5"/>
  <c r="D1051" i="5"/>
  <c r="C1051" i="5"/>
  <c r="B1051" i="5"/>
  <c r="D1050" i="5"/>
  <c r="C1050" i="5"/>
  <c r="B1050" i="5"/>
  <c r="D1049" i="5"/>
  <c r="C1049" i="5"/>
  <c r="B1049" i="5"/>
  <c r="D1048" i="5"/>
  <c r="C1048" i="5"/>
  <c r="B1048" i="5"/>
  <c r="D1047" i="5"/>
  <c r="C1047" i="5"/>
  <c r="B1047" i="5"/>
  <c r="D1046" i="5"/>
  <c r="C1046" i="5"/>
  <c r="B1046" i="5"/>
  <c r="J1035" i="5"/>
  <c r="D1029" i="5"/>
  <c r="C1029" i="5"/>
  <c r="B1029" i="5"/>
  <c r="D1028" i="5"/>
  <c r="C1028" i="5"/>
  <c r="B1028" i="5"/>
  <c r="D1027" i="5"/>
  <c r="C1027" i="5"/>
  <c r="B1027" i="5"/>
  <c r="D1026" i="5"/>
  <c r="C1026" i="5"/>
  <c r="B1026" i="5"/>
  <c r="D1025" i="5"/>
  <c r="C1025" i="5"/>
  <c r="B1025" i="5"/>
  <c r="D1024" i="5"/>
  <c r="C1024" i="5"/>
  <c r="B1024" i="5"/>
  <c r="D1023" i="5"/>
  <c r="C1023" i="5"/>
  <c r="B1023" i="5"/>
  <c r="D1022" i="5"/>
  <c r="C1022" i="5"/>
  <c r="B1022" i="5"/>
  <c r="D1021" i="5"/>
  <c r="C1021" i="5"/>
  <c r="B1021" i="5"/>
  <c r="D1020" i="5"/>
  <c r="C1020" i="5"/>
  <c r="B1020" i="5"/>
  <c r="J1009" i="5"/>
  <c r="D1003" i="5"/>
  <c r="C1003" i="5"/>
  <c r="B1003" i="5"/>
  <c r="D1002" i="5"/>
  <c r="C1002" i="5"/>
  <c r="B1002" i="5"/>
  <c r="D1001" i="5"/>
  <c r="C1001" i="5"/>
  <c r="B1001" i="5"/>
  <c r="D1000" i="5"/>
  <c r="C1000" i="5"/>
  <c r="B1000" i="5"/>
  <c r="D999" i="5"/>
  <c r="C999" i="5"/>
  <c r="B999" i="5"/>
  <c r="D998" i="5"/>
  <c r="C998" i="5"/>
  <c r="B998" i="5"/>
  <c r="D997" i="5"/>
  <c r="C997" i="5"/>
  <c r="B997" i="5"/>
  <c r="D996" i="5"/>
  <c r="C996" i="5"/>
  <c r="B996" i="5"/>
  <c r="D995" i="5"/>
  <c r="C995" i="5"/>
  <c r="B995" i="5"/>
  <c r="D994" i="5"/>
  <c r="C994" i="5"/>
  <c r="B994" i="5"/>
  <c r="J983" i="5"/>
  <c r="D977" i="5"/>
  <c r="C977" i="5"/>
  <c r="B977" i="5"/>
  <c r="D976" i="5"/>
  <c r="C976" i="5"/>
  <c r="B976" i="5"/>
  <c r="D975" i="5"/>
  <c r="C975" i="5"/>
  <c r="B975" i="5"/>
  <c r="D974" i="5"/>
  <c r="C974" i="5"/>
  <c r="B974" i="5"/>
  <c r="D973" i="5"/>
  <c r="C973" i="5"/>
  <c r="B973" i="5"/>
  <c r="D972" i="5"/>
  <c r="C972" i="5"/>
  <c r="B972" i="5"/>
  <c r="D971" i="5"/>
  <c r="C971" i="5"/>
  <c r="B971" i="5"/>
  <c r="D970" i="5"/>
  <c r="C970" i="5"/>
  <c r="B970" i="5"/>
  <c r="D969" i="5"/>
  <c r="C969" i="5"/>
  <c r="B969" i="5"/>
  <c r="D968" i="5"/>
  <c r="C968" i="5"/>
  <c r="B968" i="5"/>
  <c r="J957" i="5"/>
  <c r="D951" i="5"/>
  <c r="C951" i="5"/>
  <c r="B951" i="5"/>
  <c r="D950" i="5"/>
  <c r="C950" i="5"/>
  <c r="B950" i="5"/>
  <c r="D949" i="5"/>
  <c r="C949" i="5"/>
  <c r="B949" i="5"/>
  <c r="D948" i="5"/>
  <c r="C948" i="5"/>
  <c r="B948" i="5"/>
  <c r="D947" i="5"/>
  <c r="C947" i="5"/>
  <c r="B947" i="5"/>
  <c r="D946" i="5"/>
  <c r="C946" i="5"/>
  <c r="B946" i="5"/>
  <c r="D945" i="5"/>
  <c r="C945" i="5"/>
  <c r="B945" i="5"/>
  <c r="D944" i="5"/>
  <c r="C944" i="5"/>
  <c r="B944" i="5"/>
  <c r="D943" i="5"/>
  <c r="C943" i="5"/>
  <c r="B943" i="5"/>
  <c r="D942" i="5"/>
  <c r="C942" i="5"/>
  <c r="B942" i="5"/>
  <c r="J931" i="5"/>
  <c r="D925" i="5"/>
  <c r="C925" i="5"/>
  <c r="B925" i="5"/>
  <c r="D924" i="5"/>
  <c r="C924" i="5"/>
  <c r="B924" i="5"/>
  <c r="D923" i="5"/>
  <c r="C923" i="5"/>
  <c r="B923" i="5"/>
  <c r="D922" i="5"/>
  <c r="C922" i="5"/>
  <c r="B922" i="5"/>
  <c r="D921" i="5"/>
  <c r="C921" i="5"/>
  <c r="B921" i="5"/>
  <c r="D920" i="5"/>
  <c r="C920" i="5"/>
  <c r="B920" i="5"/>
  <c r="D919" i="5"/>
  <c r="C919" i="5"/>
  <c r="B919" i="5"/>
  <c r="D918" i="5"/>
  <c r="C918" i="5"/>
  <c r="B918" i="5"/>
  <c r="D917" i="5"/>
  <c r="C917" i="5"/>
  <c r="B917" i="5"/>
  <c r="D916" i="5"/>
  <c r="C916" i="5"/>
  <c r="B916" i="5"/>
  <c r="J905" i="5"/>
  <c r="D899" i="5"/>
  <c r="C899" i="5"/>
  <c r="B899" i="5"/>
  <c r="D898" i="5"/>
  <c r="C898" i="5"/>
  <c r="B898" i="5"/>
  <c r="D897" i="5"/>
  <c r="C897" i="5"/>
  <c r="B897" i="5"/>
  <c r="D896" i="5"/>
  <c r="C896" i="5"/>
  <c r="B896" i="5"/>
  <c r="D895" i="5"/>
  <c r="C895" i="5"/>
  <c r="B895" i="5"/>
  <c r="D894" i="5"/>
  <c r="C894" i="5"/>
  <c r="B894" i="5"/>
  <c r="D893" i="5"/>
  <c r="C893" i="5"/>
  <c r="B893" i="5"/>
  <c r="D892" i="5"/>
  <c r="C892" i="5"/>
  <c r="B892" i="5"/>
  <c r="D891" i="5"/>
  <c r="C891" i="5"/>
  <c r="B891" i="5"/>
  <c r="D890" i="5"/>
  <c r="C890" i="5"/>
  <c r="B890" i="5"/>
  <c r="J879" i="5"/>
  <c r="D873" i="5"/>
  <c r="C873" i="5"/>
  <c r="B873" i="5"/>
  <c r="D872" i="5"/>
  <c r="C872" i="5"/>
  <c r="B872" i="5"/>
  <c r="D871" i="5"/>
  <c r="C871" i="5"/>
  <c r="B871" i="5"/>
  <c r="D870" i="5"/>
  <c r="C870" i="5"/>
  <c r="B870" i="5"/>
  <c r="D869" i="5"/>
  <c r="C869" i="5"/>
  <c r="B869" i="5"/>
  <c r="D868" i="5"/>
  <c r="C868" i="5"/>
  <c r="B868" i="5"/>
  <c r="D867" i="5"/>
  <c r="C867" i="5"/>
  <c r="B867" i="5"/>
  <c r="D866" i="5"/>
  <c r="C866" i="5"/>
  <c r="B866" i="5"/>
  <c r="D865" i="5"/>
  <c r="C865" i="5"/>
  <c r="B865" i="5"/>
  <c r="D864" i="5"/>
  <c r="C864" i="5"/>
  <c r="B864" i="5"/>
  <c r="J853" i="5"/>
  <c r="D847" i="5"/>
  <c r="C847" i="5"/>
  <c r="B847" i="5"/>
  <c r="D846" i="5"/>
  <c r="C846" i="5"/>
  <c r="B846" i="5"/>
  <c r="D845" i="5"/>
  <c r="C845" i="5"/>
  <c r="B845" i="5"/>
  <c r="D844" i="5"/>
  <c r="C844" i="5"/>
  <c r="B844" i="5"/>
  <c r="D843" i="5"/>
  <c r="C843" i="5"/>
  <c r="B843" i="5"/>
  <c r="D842" i="5"/>
  <c r="C842" i="5"/>
  <c r="B842" i="5"/>
  <c r="D841" i="5"/>
  <c r="C841" i="5"/>
  <c r="B841" i="5"/>
  <c r="D840" i="5"/>
  <c r="C840" i="5"/>
  <c r="B840" i="5"/>
  <c r="D839" i="5"/>
  <c r="C839" i="5"/>
  <c r="B839" i="5"/>
  <c r="D838" i="5"/>
  <c r="C838" i="5"/>
  <c r="B838" i="5"/>
  <c r="J827" i="5"/>
  <c r="A851" i="5"/>
  <c r="B851" i="5"/>
  <c r="D821" i="5"/>
  <c r="C821" i="5"/>
  <c r="B821" i="5"/>
  <c r="D820" i="5"/>
  <c r="C820" i="5"/>
  <c r="B820" i="5"/>
  <c r="D819" i="5"/>
  <c r="C819" i="5"/>
  <c r="B819" i="5"/>
  <c r="D818" i="5"/>
  <c r="C818" i="5"/>
  <c r="B818" i="5"/>
  <c r="D817" i="5"/>
  <c r="C817" i="5"/>
  <c r="B817" i="5"/>
  <c r="D816" i="5"/>
  <c r="C816" i="5"/>
  <c r="B816" i="5"/>
  <c r="D815" i="5"/>
  <c r="C815" i="5"/>
  <c r="B815" i="5"/>
  <c r="D814" i="5"/>
  <c r="C814" i="5"/>
  <c r="B814" i="5"/>
  <c r="D813" i="5"/>
  <c r="C813" i="5"/>
  <c r="B813" i="5"/>
  <c r="D812" i="5"/>
  <c r="C812" i="5"/>
  <c r="B812" i="5"/>
  <c r="J801" i="5"/>
  <c r="D795" i="5"/>
  <c r="C795" i="5"/>
  <c r="B795" i="5"/>
  <c r="D794" i="5"/>
  <c r="C794" i="5"/>
  <c r="B794" i="5"/>
  <c r="D793" i="5"/>
  <c r="C793" i="5"/>
  <c r="B793" i="5"/>
  <c r="D792" i="5"/>
  <c r="C792" i="5"/>
  <c r="B792" i="5"/>
  <c r="D791" i="5"/>
  <c r="C791" i="5"/>
  <c r="B791" i="5"/>
  <c r="D790" i="5"/>
  <c r="C790" i="5"/>
  <c r="B790" i="5"/>
  <c r="D789" i="5"/>
  <c r="C789" i="5"/>
  <c r="B789" i="5"/>
  <c r="D788" i="5"/>
  <c r="C788" i="5"/>
  <c r="B788" i="5"/>
  <c r="D787" i="5"/>
  <c r="C787" i="5"/>
  <c r="B787" i="5"/>
  <c r="D786" i="5"/>
  <c r="C786" i="5"/>
  <c r="B786" i="5"/>
  <c r="J775" i="5"/>
  <c r="D769" i="5"/>
  <c r="C769" i="5"/>
  <c r="B769" i="5"/>
  <c r="D768" i="5"/>
  <c r="C768" i="5"/>
  <c r="B768" i="5"/>
  <c r="D767" i="5"/>
  <c r="C767" i="5"/>
  <c r="B767" i="5"/>
  <c r="D766" i="5"/>
  <c r="C766" i="5"/>
  <c r="B766" i="5"/>
  <c r="D765" i="5"/>
  <c r="C765" i="5"/>
  <c r="B765" i="5"/>
  <c r="D764" i="5"/>
  <c r="C764" i="5"/>
  <c r="B764" i="5"/>
  <c r="D763" i="5"/>
  <c r="C763" i="5"/>
  <c r="B763" i="5"/>
  <c r="D762" i="5"/>
  <c r="C762" i="5"/>
  <c r="B762" i="5"/>
  <c r="D761" i="5"/>
  <c r="C761" i="5"/>
  <c r="B761" i="5"/>
  <c r="D760" i="5"/>
  <c r="C760" i="5"/>
  <c r="B760" i="5"/>
  <c r="J749" i="5"/>
  <c r="D743" i="5"/>
  <c r="C743" i="5"/>
  <c r="B743" i="5"/>
  <c r="D742" i="5"/>
  <c r="C742" i="5"/>
  <c r="B742" i="5"/>
  <c r="D741" i="5"/>
  <c r="C741" i="5"/>
  <c r="B741" i="5"/>
  <c r="D740" i="5"/>
  <c r="C740" i="5"/>
  <c r="B740" i="5"/>
  <c r="D739" i="5"/>
  <c r="C739" i="5"/>
  <c r="B739" i="5"/>
  <c r="D738" i="5"/>
  <c r="C738" i="5"/>
  <c r="B738" i="5"/>
  <c r="D737" i="5"/>
  <c r="C737" i="5"/>
  <c r="B737" i="5"/>
  <c r="D736" i="5"/>
  <c r="C736" i="5"/>
  <c r="B736" i="5"/>
  <c r="D735" i="5"/>
  <c r="C735" i="5"/>
  <c r="B735" i="5"/>
  <c r="D734" i="5"/>
  <c r="C734" i="5"/>
  <c r="B734" i="5"/>
  <c r="J723" i="5"/>
  <c r="D717" i="5"/>
  <c r="C717" i="5"/>
  <c r="B717" i="5"/>
  <c r="D716" i="5"/>
  <c r="C716" i="5"/>
  <c r="B716" i="5"/>
  <c r="D715" i="5"/>
  <c r="C715" i="5"/>
  <c r="B715" i="5"/>
  <c r="D714" i="5"/>
  <c r="C714" i="5"/>
  <c r="B714" i="5"/>
  <c r="D713" i="5"/>
  <c r="C713" i="5"/>
  <c r="B713" i="5"/>
  <c r="D712" i="5"/>
  <c r="C712" i="5"/>
  <c r="B712" i="5"/>
  <c r="D711" i="5"/>
  <c r="C711" i="5"/>
  <c r="B711" i="5"/>
  <c r="D710" i="5"/>
  <c r="C710" i="5"/>
  <c r="B710" i="5"/>
  <c r="D709" i="5"/>
  <c r="C709" i="5"/>
  <c r="B709" i="5"/>
  <c r="D708" i="5"/>
  <c r="C708" i="5"/>
  <c r="B708" i="5"/>
  <c r="J697" i="5"/>
  <c r="D691" i="5"/>
  <c r="C691" i="5"/>
  <c r="B691" i="5"/>
  <c r="D690" i="5"/>
  <c r="C690" i="5"/>
  <c r="B690" i="5"/>
  <c r="D689" i="5"/>
  <c r="C689" i="5"/>
  <c r="B689" i="5"/>
  <c r="D688" i="5"/>
  <c r="C688" i="5"/>
  <c r="B688" i="5"/>
  <c r="D687" i="5"/>
  <c r="C687" i="5"/>
  <c r="B687" i="5"/>
  <c r="D686" i="5"/>
  <c r="C686" i="5"/>
  <c r="B686" i="5"/>
  <c r="D685" i="5"/>
  <c r="C685" i="5"/>
  <c r="B685" i="5"/>
  <c r="D684" i="5"/>
  <c r="C684" i="5"/>
  <c r="B684" i="5"/>
  <c r="D683" i="5"/>
  <c r="C683" i="5"/>
  <c r="B683" i="5"/>
  <c r="D682" i="5"/>
  <c r="C682" i="5"/>
  <c r="B682" i="5"/>
  <c r="J671" i="5"/>
  <c r="D665" i="5"/>
  <c r="C665" i="5"/>
  <c r="B665" i="5"/>
  <c r="D664" i="5"/>
  <c r="C664" i="5"/>
  <c r="B664" i="5"/>
  <c r="D663" i="5"/>
  <c r="C663" i="5"/>
  <c r="B663" i="5"/>
  <c r="D662" i="5"/>
  <c r="C662" i="5"/>
  <c r="B662" i="5"/>
  <c r="D661" i="5"/>
  <c r="C661" i="5"/>
  <c r="B661" i="5"/>
  <c r="D660" i="5"/>
  <c r="C660" i="5"/>
  <c r="B660" i="5"/>
  <c r="D659" i="5"/>
  <c r="C659" i="5"/>
  <c r="B659" i="5"/>
  <c r="D658" i="5"/>
  <c r="C658" i="5"/>
  <c r="B658" i="5"/>
  <c r="D657" i="5"/>
  <c r="C657" i="5"/>
  <c r="B657" i="5"/>
  <c r="D656" i="5"/>
  <c r="C656" i="5"/>
  <c r="B656" i="5"/>
  <c r="J645" i="5"/>
  <c r="D639" i="5"/>
  <c r="C639" i="5"/>
  <c r="B639" i="5"/>
  <c r="D638" i="5"/>
  <c r="C638" i="5"/>
  <c r="B638" i="5"/>
  <c r="D637" i="5"/>
  <c r="C637" i="5"/>
  <c r="B637" i="5"/>
  <c r="D636" i="5"/>
  <c r="C636" i="5"/>
  <c r="B636" i="5"/>
  <c r="D635" i="5"/>
  <c r="C635" i="5"/>
  <c r="B635" i="5"/>
  <c r="D634" i="5"/>
  <c r="C634" i="5"/>
  <c r="B634" i="5"/>
  <c r="D633" i="5"/>
  <c r="C633" i="5"/>
  <c r="B633" i="5"/>
  <c r="D632" i="5"/>
  <c r="C632" i="5"/>
  <c r="B632" i="5"/>
  <c r="D631" i="5"/>
  <c r="C631" i="5"/>
  <c r="B631" i="5"/>
  <c r="D630" i="5"/>
  <c r="C630" i="5"/>
  <c r="B630" i="5"/>
  <c r="J619" i="5"/>
  <c r="D613" i="5"/>
  <c r="C613" i="5"/>
  <c r="B613" i="5"/>
  <c r="D612" i="5"/>
  <c r="C612" i="5"/>
  <c r="B612" i="5"/>
  <c r="D611" i="5"/>
  <c r="C611" i="5"/>
  <c r="B611" i="5"/>
  <c r="D610" i="5"/>
  <c r="C610" i="5"/>
  <c r="B610" i="5"/>
  <c r="D609" i="5"/>
  <c r="C609" i="5"/>
  <c r="B609" i="5"/>
  <c r="D608" i="5"/>
  <c r="C608" i="5"/>
  <c r="B608" i="5"/>
  <c r="D607" i="5"/>
  <c r="C607" i="5"/>
  <c r="B607" i="5"/>
  <c r="D606" i="5"/>
  <c r="C606" i="5"/>
  <c r="B606" i="5"/>
  <c r="D605" i="5"/>
  <c r="C605" i="5"/>
  <c r="B605" i="5"/>
  <c r="D604" i="5"/>
  <c r="C604" i="5"/>
  <c r="B604" i="5"/>
  <c r="J593" i="5"/>
  <c r="D587" i="5"/>
  <c r="C587" i="5"/>
  <c r="B587" i="5"/>
  <c r="D586" i="5"/>
  <c r="C586" i="5"/>
  <c r="B586" i="5"/>
  <c r="D585" i="5"/>
  <c r="C585" i="5"/>
  <c r="B585" i="5"/>
  <c r="D584" i="5"/>
  <c r="C584" i="5"/>
  <c r="B584" i="5"/>
  <c r="D583" i="5"/>
  <c r="C583" i="5"/>
  <c r="B583" i="5"/>
  <c r="D582" i="5"/>
  <c r="C582" i="5"/>
  <c r="B582" i="5"/>
  <c r="D581" i="5"/>
  <c r="C581" i="5"/>
  <c r="B581" i="5"/>
  <c r="D580" i="5"/>
  <c r="C580" i="5"/>
  <c r="B580" i="5"/>
  <c r="D579" i="5"/>
  <c r="C579" i="5"/>
  <c r="B579" i="5"/>
  <c r="D578" i="5"/>
  <c r="C578" i="5"/>
  <c r="B578" i="5"/>
  <c r="J567" i="5"/>
  <c r="D561" i="5"/>
  <c r="C561" i="5"/>
  <c r="B561" i="5"/>
  <c r="D560" i="5"/>
  <c r="C560" i="5"/>
  <c r="B560" i="5"/>
  <c r="D559" i="5"/>
  <c r="C559" i="5"/>
  <c r="B559" i="5"/>
  <c r="D558" i="5"/>
  <c r="C558" i="5"/>
  <c r="B558" i="5"/>
  <c r="D557" i="5"/>
  <c r="C557" i="5"/>
  <c r="B557" i="5"/>
  <c r="D556" i="5"/>
  <c r="C556" i="5"/>
  <c r="B556" i="5"/>
  <c r="D555" i="5"/>
  <c r="C555" i="5"/>
  <c r="B555" i="5"/>
  <c r="D554" i="5"/>
  <c r="C554" i="5"/>
  <c r="B554" i="5"/>
  <c r="D553" i="5"/>
  <c r="C553" i="5"/>
  <c r="B553" i="5"/>
  <c r="D552" i="5"/>
  <c r="C552" i="5"/>
  <c r="B552" i="5"/>
  <c r="J541" i="5"/>
  <c r="D535" i="5"/>
  <c r="C535" i="5"/>
  <c r="B535" i="5"/>
  <c r="D534" i="5"/>
  <c r="C534" i="5"/>
  <c r="B534" i="5"/>
  <c r="D533" i="5"/>
  <c r="C533" i="5"/>
  <c r="B533" i="5"/>
  <c r="D532" i="5"/>
  <c r="C532" i="5"/>
  <c r="B532" i="5"/>
  <c r="D531" i="5"/>
  <c r="C531" i="5"/>
  <c r="B531" i="5"/>
  <c r="D530" i="5"/>
  <c r="C530" i="5"/>
  <c r="B530" i="5"/>
  <c r="D529" i="5"/>
  <c r="C529" i="5"/>
  <c r="B529" i="5"/>
  <c r="D528" i="5"/>
  <c r="C528" i="5"/>
  <c r="B528" i="5"/>
  <c r="D527" i="5"/>
  <c r="C527" i="5"/>
  <c r="B527" i="5"/>
  <c r="D526" i="5"/>
  <c r="C526" i="5"/>
  <c r="B526" i="5"/>
  <c r="J515" i="5"/>
  <c r="D509" i="5"/>
  <c r="C509" i="5"/>
  <c r="B509" i="5"/>
  <c r="D508" i="5"/>
  <c r="C508" i="5"/>
  <c r="B508" i="5"/>
  <c r="D507" i="5"/>
  <c r="C507" i="5"/>
  <c r="B507" i="5"/>
  <c r="D506" i="5"/>
  <c r="C506" i="5"/>
  <c r="B506" i="5"/>
  <c r="D505" i="5"/>
  <c r="C505" i="5"/>
  <c r="B505" i="5"/>
  <c r="D504" i="5"/>
  <c r="C504" i="5"/>
  <c r="B504" i="5"/>
  <c r="D503" i="5"/>
  <c r="C503" i="5"/>
  <c r="B503" i="5"/>
  <c r="D502" i="5"/>
  <c r="C502" i="5"/>
  <c r="B502" i="5"/>
  <c r="D501" i="5"/>
  <c r="C501" i="5"/>
  <c r="B501" i="5"/>
  <c r="D500" i="5"/>
  <c r="C500" i="5"/>
  <c r="B500" i="5"/>
  <c r="J489" i="5"/>
  <c r="D483" i="5"/>
  <c r="C483" i="5"/>
  <c r="B483" i="5"/>
  <c r="D482" i="5"/>
  <c r="C482" i="5"/>
  <c r="B482" i="5"/>
  <c r="D481" i="5"/>
  <c r="C481" i="5"/>
  <c r="B481" i="5"/>
  <c r="D480" i="5"/>
  <c r="C480" i="5"/>
  <c r="B480" i="5"/>
  <c r="D479" i="5"/>
  <c r="C479" i="5"/>
  <c r="B479" i="5"/>
  <c r="D478" i="5"/>
  <c r="C478" i="5"/>
  <c r="B478" i="5"/>
  <c r="D477" i="5"/>
  <c r="C477" i="5"/>
  <c r="B477" i="5"/>
  <c r="D476" i="5"/>
  <c r="C476" i="5"/>
  <c r="B476" i="5"/>
  <c r="D475" i="5"/>
  <c r="C475" i="5"/>
  <c r="B475" i="5"/>
  <c r="D474" i="5"/>
  <c r="C474" i="5"/>
  <c r="B474" i="5"/>
  <c r="J463" i="5"/>
  <c r="D457" i="5"/>
  <c r="C457" i="5"/>
  <c r="B457" i="5"/>
  <c r="D456" i="5"/>
  <c r="C456" i="5"/>
  <c r="B456" i="5"/>
  <c r="D455" i="5"/>
  <c r="C455" i="5"/>
  <c r="B455" i="5"/>
  <c r="D454" i="5"/>
  <c r="C454" i="5"/>
  <c r="B454" i="5"/>
  <c r="D453" i="5"/>
  <c r="C453" i="5"/>
  <c r="B453" i="5"/>
  <c r="D452" i="5"/>
  <c r="C452" i="5"/>
  <c r="B452" i="5"/>
  <c r="D451" i="5"/>
  <c r="C451" i="5"/>
  <c r="B451" i="5"/>
  <c r="D450" i="5"/>
  <c r="C450" i="5"/>
  <c r="B450" i="5"/>
  <c r="D449" i="5"/>
  <c r="C449" i="5"/>
  <c r="B449" i="5"/>
  <c r="D448" i="5"/>
  <c r="C448" i="5"/>
  <c r="B448" i="5"/>
  <c r="J437" i="5"/>
  <c r="D431" i="5"/>
  <c r="C431" i="5"/>
  <c r="B431" i="5"/>
  <c r="D430" i="5"/>
  <c r="C430" i="5"/>
  <c r="B430" i="5"/>
  <c r="D429" i="5"/>
  <c r="C429" i="5"/>
  <c r="B429" i="5"/>
  <c r="D428" i="5"/>
  <c r="C428" i="5"/>
  <c r="B428" i="5"/>
  <c r="D427" i="5"/>
  <c r="C427" i="5"/>
  <c r="B427" i="5"/>
  <c r="D426" i="5"/>
  <c r="C426" i="5"/>
  <c r="B426" i="5"/>
  <c r="D425" i="5"/>
  <c r="C425" i="5"/>
  <c r="B425" i="5"/>
  <c r="D424" i="5"/>
  <c r="C424" i="5"/>
  <c r="B424" i="5"/>
  <c r="D423" i="5"/>
  <c r="C423" i="5"/>
  <c r="B423" i="5"/>
  <c r="D422" i="5"/>
  <c r="C422" i="5"/>
  <c r="B422" i="5"/>
  <c r="J411" i="5"/>
  <c r="D405" i="5"/>
  <c r="C405" i="5"/>
  <c r="B405" i="5"/>
  <c r="D404" i="5"/>
  <c r="C404" i="5"/>
  <c r="B404" i="5"/>
  <c r="D403" i="5"/>
  <c r="C403" i="5"/>
  <c r="B403" i="5"/>
  <c r="D402" i="5"/>
  <c r="C402" i="5"/>
  <c r="B402" i="5"/>
  <c r="D401" i="5"/>
  <c r="C401" i="5"/>
  <c r="B401" i="5"/>
  <c r="D400" i="5"/>
  <c r="C400" i="5"/>
  <c r="B400" i="5"/>
  <c r="D399" i="5"/>
  <c r="C399" i="5"/>
  <c r="B399" i="5"/>
  <c r="D398" i="5"/>
  <c r="C398" i="5"/>
  <c r="B398" i="5"/>
  <c r="D397" i="5"/>
  <c r="C397" i="5"/>
  <c r="B397" i="5"/>
  <c r="D396" i="5"/>
  <c r="C396" i="5"/>
  <c r="B396" i="5"/>
  <c r="J385" i="5"/>
  <c r="D379" i="5"/>
  <c r="C379" i="5"/>
  <c r="B379" i="5"/>
  <c r="D378" i="5"/>
  <c r="C378" i="5"/>
  <c r="B378" i="5"/>
  <c r="D377" i="5"/>
  <c r="C377" i="5"/>
  <c r="B377" i="5"/>
  <c r="D376" i="5"/>
  <c r="C376" i="5"/>
  <c r="B376" i="5"/>
  <c r="D375" i="5"/>
  <c r="C375" i="5"/>
  <c r="B375" i="5"/>
  <c r="D374" i="5"/>
  <c r="C374" i="5"/>
  <c r="B374" i="5"/>
  <c r="D373" i="5"/>
  <c r="C373" i="5"/>
  <c r="B373" i="5"/>
  <c r="D372" i="5"/>
  <c r="C372" i="5"/>
  <c r="B372" i="5"/>
  <c r="D371" i="5"/>
  <c r="C371" i="5"/>
  <c r="B371" i="5"/>
  <c r="D370" i="5"/>
  <c r="C370" i="5"/>
  <c r="B370" i="5"/>
  <c r="J359" i="5"/>
  <c r="D353" i="5"/>
  <c r="C353" i="5"/>
  <c r="B353" i="5"/>
  <c r="D352" i="5"/>
  <c r="C352" i="5"/>
  <c r="B352" i="5"/>
  <c r="D351" i="5"/>
  <c r="C351" i="5"/>
  <c r="B351" i="5"/>
  <c r="D350" i="5"/>
  <c r="C350" i="5"/>
  <c r="B350" i="5"/>
  <c r="D349" i="5"/>
  <c r="C349" i="5"/>
  <c r="B349" i="5"/>
  <c r="D348" i="5"/>
  <c r="C348" i="5"/>
  <c r="B348" i="5"/>
  <c r="D347" i="5"/>
  <c r="C347" i="5"/>
  <c r="B347" i="5"/>
  <c r="D346" i="5"/>
  <c r="C346" i="5"/>
  <c r="B346" i="5"/>
  <c r="D345" i="5"/>
  <c r="C345" i="5"/>
  <c r="B345" i="5"/>
  <c r="D344" i="5"/>
  <c r="C344" i="5"/>
  <c r="B344" i="5"/>
  <c r="J333" i="5"/>
  <c r="D327" i="5"/>
  <c r="C327" i="5"/>
  <c r="B327" i="5"/>
  <c r="D326" i="5"/>
  <c r="C326" i="5"/>
  <c r="B326" i="5"/>
  <c r="D325" i="5"/>
  <c r="C325" i="5"/>
  <c r="B325" i="5"/>
  <c r="D324" i="5"/>
  <c r="C324" i="5"/>
  <c r="B324" i="5"/>
  <c r="D323" i="5"/>
  <c r="C323" i="5"/>
  <c r="B323" i="5"/>
  <c r="D322" i="5"/>
  <c r="C322" i="5"/>
  <c r="B322" i="5"/>
  <c r="D321" i="5"/>
  <c r="C321" i="5"/>
  <c r="B321" i="5"/>
  <c r="D320" i="5"/>
  <c r="C320" i="5"/>
  <c r="B320" i="5"/>
  <c r="D319" i="5"/>
  <c r="C319" i="5"/>
  <c r="B319" i="5"/>
  <c r="D318" i="5"/>
  <c r="C318" i="5"/>
  <c r="B318" i="5"/>
  <c r="J307" i="5"/>
  <c r="D301" i="5"/>
  <c r="C301" i="5"/>
  <c r="B301" i="5"/>
  <c r="D300" i="5"/>
  <c r="C300" i="5"/>
  <c r="B300" i="5"/>
  <c r="D299" i="5"/>
  <c r="C299" i="5"/>
  <c r="B299" i="5"/>
  <c r="D298" i="5"/>
  <c r="C298" i="5"/>
  <c r="B298" i="5"/>
  <c r="D297" i="5"/>
  <c r="C297" i="5"/>
  <c r="B297" i="5"/>
  <c r="D296" i="5"/>
  <c r="C296" i="5"/>
  <c r="B296" i="5"/>
  <c r="D295" i="5"/>
  <c r="C295" i="5"/>
  <c r="B295" i="5"/>
  <c r="D294" i="5"/>
  <c r="C294" i="5"/>
  <c r="B294" i="5"/>
  <c r="D293" i="5"/>
  <c r="C293" i="5"/>
  <c r="B293" i="5"/>
  <c r="D292" i="5"/>
  <c r="C292" i="5"/>
  <c r="B292" i="5"/>
  <c r="J281" i="5"/>
  <c r="D275" i="5"/>
  <c r="C275" i="5"/>
  <c r="B275" i="5"/>
  <c r="D274" i="5"/>
  <c r="C274" i="5"/>
  <c r="B274" i="5"/>
  <c r="D273" i="5"/>
  <c r="C273" i="5"/>
  <c r="B273" i="5"/>
  <c r="D272" i="5"/>
  <c r="C272" i="5"/>
  <c r="B272" i="5"/>
  <c r="D271" i="5"/>
  <c r="C271" i="5"/>
  <c r="B271" i="5"/>
  <c r="D270" i="5"/>
  <c r="C270" i="5"/>
  <c r="B270" i="5"/>
  <c r="D269" i="5"/>
  <c r="C269" i="5"/>
  <c r="B269" i="5"/>
  <c r="D268" i="5"/>
  <c r="C268" i="5"/>
  <c r="B268" i="5"/>
  <c r="D267" i="5"/>
  <c r="C267" i="5"/>
  <c r="B267" i="5"/>
  <c r="D266" i="5"/>
  <c r="C266" i="5"/>
  <c r="B266" i="5"/>
  <c r="J255" i="5"/>
  <c r="D249" i="5"/>
  <c r="C249" i="5"/>
  <c r="B249" i="5"/>
  <c r="D248" i="5"/>
  <c r="C248" i="5"/>
  <c r="B248" i="5"/>
  <c r="D247" i="5"/>
  <c r="C247" i="5"/>
  <c r="B247" i="5"/>
  <c r="D246" i="5"/>
  <c r="C246" i="5"/>
  <c r="B246" i="5"/>
  <c r="D245" i="5"/>
  <c r="C245" i="5"/>
  <c r="B245" i="5"/>
  <c r="D244" i="5"/>
  <c r="C244" i="5"/>
  <c r="B244" i="5"/>
  <c r="D243" i="5"/>
  <c r="C243" i="5"/>
  <c r="B243" i="5"/>
  <c r="D242" i="5"/>
  <c r="C242" i="5"/>
  <c r="B242" i="5"/>
  <c r="D241" i="5"/>
  <c r="C241" i="5"/>
  <c r="B241" i="5"/>
  <c r="D240" i="5"/>
  <c r="C240" i="5"/>
  <c r="B240" i="5"/>
  <c r="J229" i="5"/>
  <c r="D223" i="5"/>
  <c r="C223" i="5"/>
  <c r="B223" i="5"/>
  <c r="D222" i="5"/>
  <c r="C222" i="5"/>
  <c r="B222" i="5"/>
  <c r="D221" i="5"/>
  <c r="C221" i="5"/>
  <c r="B221" i="5"/>
  <c r="D220" i="5"/>
  <c r="C220" i="5"/>
  <c r="B220" i="5"/>
  <c r="D219" i="5"/>
  <c r="C219" i="5"/>
  <c r="B219" i="5"/>
  <c r="D218" i="5"/>
  <c r="C218" i="5"/>
  <c r="B218" i="5"/>
  <c r="D217" i="5"/>
  <c r="C217" i="5"/>
  <c r="B217" i="5"/>
  <c r="D216" i="5"/>
  <c r="C216" i="5"/>
  <c r="B216" i="5"/>
  <c r="D215" i="5"/>
  <c r="C215" i="5"/>
  <c r="B215" i="5"/>
  <c r="D214" i="5"/>
  <c r="C214" i="5"/>
  <c r="B214" i="5"/>
  <c r="J203" i="5"/>
  <c r="D197" i="5"/>
  <c r="C197" i="5"/>
  <c r="B197" i="5"/>
  <c r="D196" i="5"/>
  <c r="C196" i="5"/>
  <c r="B196" i="5"/>
  <c r="D195" i="5"/>
  <c r="C195" i="5"/>
  <c r="B195" i="5"/>
  <c r="D194" i="5"/>
  <c r="C194" i="5"/>
  <c r="B194" i="5"/>
  <c r="D193" i="5"/>
  <c r="C193" i="5"/>
  <c r="B193" i="5"/>
  <c r="D192" i="5"/>
  <c r="C192" i="5"/>
  <c r="B192" i="5"/>
  <c r="D191" i="5"/>
  <c r="C191" i="5"/>
  <c r="B191" i="5"/>
  <c r="D190" i="5"/>
  <c r="C190" i="5"/>
  <c r="B190" i="5"/>
  <c r="D189" i="5"/>
  <c r="C189" i="5"/>
  <c r="B189" i="5"/>
  <c r="D188" i="5"/>
  <c r="C188" i="5"/>
  <c r="B188" i="5"/>
  <c r="J177" i="5"/>
  <c r="D171" i="5"/>
  <c r="C171" i="5"/>
  <c r="B171" i="5"/>
  <c r="D170" i="5"/>
  <c r="C170" i="5"/>
  <c r="B170" i="5"/>
  <c r="D169" i="5"/>
  <c r="C169" i="5"/>
  <c r="B169" i="5"/>
  <c r="D168" i="5"/>
  <c r="C168" i="5"/>
  <c r="B168" i="5"/>
  <c r="D167" i="5"/>
  <c r="C167" i="5"/>
  <c r="B167" i="5"/>
  <c r="D166" i="5"/>
  <c r="C166" i="5"/>
  <c r="B166" i="5"/>
  <c r="D165" i="5"/>
  <c r="C165" i="5"/>
  <c r="B165" i="5"/>
  <c r="D164" i="5"/>
  <c r="C164" i="5"/>
  <c r="B164" i="5"/>
  <c r="D163" i="5"/>
  <c r="C163" i="5"/>
  <c r="B163" i="5"/>
  <c r="D162" i="5"/>
  <c r="C162" i="5"/>
  <c r="B162" i="5"/>
  <c r="J151" i="5"/>
  <c r="D145" i="5"/>
  <c r="C145" i="5"/>
  <c r="B145" i="5"/>
  <c r="D144" i="5"/>
  <c r="C144" i="5"/>
  <c r="B144" i="5"/>
  <c r="D143" i="5"/>
  <c r="C143" i="5"/>
  <c r="B143" i="5"/>
  <c r="D142" i="5"/>
  <c r="C142" i="5"/>
  <c r="B142" i="5"/>
  <c r="D141" i="5"/>
  <c r="C141" i="5"/>
  <c r="B141" i="5"/>
  <c r="D140" i="5"/>
  <c r="C140" i="5"/>
  <c r="B140" i="5"/>
  <c r="D139" i="5"/>
  <c r="C139" i="5"/>
  <c r="B139" i="5"/>
  <c r="D138" i="5"/>
  <c r="C138" i="5"/>
  <c r="B138" i="5"/>
  <c r="D137" i="5"/>
  <c r="C137" i="5"/>
  <c r="B137" i="5"/>
  <c r="D136" i="5"/>
  <c r="C136" i="5"/>
  <c r="B136" i="5"/>
  <c r="J125" i="5"/>
  <c r="D119" i="5"/>
  <c r="C119" i="5"/>
  <c r="B119" i="5"/>
  <c r="D118" i="5"/>
  <c r="C118" i="5"/>
  <c r="B118" i="5"/>
  <c r="D117" i="5"/>
  <c r="C117" i="5"/>
  <c r="B117" i="5"/>
  <c r="D116" i="5"/>
  <c r="C116" i="5"/>
  <c r="B116" i="5"/>
  <c r="D115" i="5"/>
  <c r="C115" i="5"/>
  <c r="B115" i="5"/>
  <c r="D114" i="5"/>
  <c r="C114" i="5"/>
  <c r="B114" i="5"/>
  <c r="D113" i="5"/>
  <c r="C113" i="5"/>
  <c r="B113" i="5"/>
  <c r="D112" i="5"/>
  <c r="C112" i="5"/>
  <c r="B112" i="5"/>
  <c r="D111" i="5"/>
  <c r="C111" i="5"/>
  <c r="B111" i="5"/>
  <c r="D110" i="5"/>
  <c r="C110" i="5"/>
  <c r="B110" i="5"/>
  <c r="J99" i="5"/>
  <c r="D93" i="5"/>
  <c r="C93" i="5"/>
  <c r="B93" i="5"/>
  <c r="D92" i="5"/>
  <c r="C92" i="5"/>
  <c r="B92" i="5"/>
  <c r="D91" i="5"/>
  <c r="C91" i="5"/>
  <c r="B91" i="5"/>
  <c r="D90" i="5"/>
  <c r="C90" i="5"/>
  <c r="B90" i="5"/>
  <c r="D89" i="5"/>
  <c r="C89" i="5"/>
  <c r="B89" i="5"/>
  <c r="D88" i="5"/>
  <c r="C88" i="5"/>
  <c r="B88" i="5"/>
  <c r="D87" i="5"/>
  <c r="C87" i="5"/>
  <c r="B87" i="5"/>
  <c r="D86" i="5"/>
  <c r="C86" i="5"/>
  <c r="B86" i="5"/>
  <c r="D85" i="5"/>
  <c r="C85" i="5"/>
  <c r="B85" i="5"/>
  <c r="D84" i="5"/>
  <c r="C84" i="5"/>
  <c r="B84" i="5"/>
  <c r="J73" i="5"/>
  <c r="D67" i="5"/>
  <c r="C67" i="5"/>
  <c r="B67" i="5"/>
  <c r="D66" i="5"/>
  <c r="C66" i="5"/>
  <c r="B66" i="5"/>
  <c r="D65" i="5"/>
  <c r="C65" i="5"/>
  <c r="B65" i="5"/>
  <c r="D64" i="5"/>
  <c r="C64" i="5"/>
  <c r="B64" i="5"/>
  <c r="D63" i="5"/>
  <c r="C63" i="5"/>
  <c r="B63" i="5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J47" i="5"/>
  <c r="J21" i="5"/>
  <c r="L69" i="5"/>
  <c r="L68" i="5"/>
  <c r="L31" i="5"/>
  <c r="L30" i="5"/>
  <c r="L29" i="5"/>
  <c r="L28" i="5"/>
  <c r="L27" i="5"/>
  <c r="L2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27" i="1" l="1"/>
  <c r="B26" i="1"/>
  <c r="B25" i="1"/>
  <c r="B24" i="1"/>
  <c r="B23" i="1"/>
  <c r="B22" i="1"/>
  <c r="G27" i="1"/>
  <c r="G26" i="1"/>
  <c r="G25" i="1"/>
  <c r="G24" i="1"/>
  <c r="G23" i="1"/>
  <c r="G22" i="1"/>
  <c r="F27" i="1"/>
  <c r="F26" i="1"/>
  <c r="F25" i="1"/>
  <c r="F24" i="1"/>
  <c r="F23" i="1"/>
  <c r="F22" i="1"/>
  <c r="E27" i="1"/>
  <c r="E26" i="1"/>
  <c r="E25" i="1"/>
  <c r="E24" i="1"/>
  <c r="E23" i="1"/>
  <c r="E22" i="1"/>
  <c r="D27" i="1"/>
  <c r="D26" i="1"/>
  <c r="D25" i="1"/>
  <c r="D24" i="1"/>
  <c r="D23" i="1"/>
  <c r="D22" i="1"/>
  <c r="C27" i="1"/>
  <c r="C26" i="1"/>
  <c r="C25" i="1"/>
  <c r="C24" i="1"/>
  <c r="C23" i="1"/>
  <c r="C22" i="1"/>
  <c r="H35" i="2"/>
  <c r="B26" i="2"/>
  <c r="B25" i="2"/>
  <c r="B24" i="2"/>
  <c r="B23" i="2"/>
  <c r="B22" i="2"/>
  <c r="B21" i="2"/>
  <c r="B27" i="2" s="1"/>
  <c r="C26" i="2"/>
  <c r="C25" i="2"/>
  <c r="C24" i="2"/>
  <c r="C23" i="2"/>
  <c r="C22" i="2"/>
  <c r="C21" i="2"/>
  <c r="C27" i="2" s="1"/>
  <c r="D26" i="2"/>
  <c r="D25" i="2"/>
  <c r="D24" i="2"/>
  <c r="D23" i="2"/>
  <c r="D22" i="2"/>
  <c r="D21" i="2"/>
  <c r="D27" i="2" s="1"/>
  <c r="E26" i="2"/>
  <c r="E25" i="2"/>
  <c r="E24" i="2"/>
  <c r="E23" i="2"/>
  <c r="E22" i="2"/>
  <c r="E21" i="2"/>
  <c r="E27" i="2" s="1"/>
  <c r="F26" i="2"/>
  <c r="F25" i="2"/>
  <c r="F24" i="2"/>
  <c r="F23" i="2"/>
  <c r="F22" i="2"/>
  <c r="F21" i="2"/>
  <c r="F27" i="2" s="1"/>
  <c r="G26" i="2"/>
  <c r="G25" i="2"/>
  <c r="G24" i="2"/>
  <c r="G23" i="2"/>
  <c r="G22" i="2"/>
  <c r="G21" i="2"/>
  <c r="G27" i="2" s="1"/>
  <c r="B26" i="3"/>
  <c r="B25" i="3"/>
  <c r="B24" i="3"/>
  <c r="B23" i="3"/>
  <c r="B22" i="3"/>
  <c r="B21" i="3"/>
  <c r="B27" i="3" s="1"/>
  <c r="C26" i="3"/>
  <c r="C25" i="3"/>
  <c r="C24" i="3"/>
  <c r="C23" i="3"/>
  <c r="C22" i="3"/>
  <c r="C21" i="3"/>
  <c r="C27" i="3" s="1"/>
  <c r="D26" i="3"/>
  <c r="D25" i="3"/>
  <c r="D24" i="3"/>
  <c r="D23" i="3"/>
  <c r="D22" i="3"/>
  <c r="D21" i="3"/>
  <c r="D27" i="3" s="1"/>
  <c r="E26" i="3"/>
  <c r="E25" i="3"/>
  <c r="E24" i="3"/>
  <c r="E23" i="3"/>
  <c r="E22" i="3"/>
  <c r="E21" i="3"/>
  <c r="E27" i="3" s="1"/>
  <c r="F26" i="3"/>
  <c r="F25" i="3"/>
  <c r="F24" i="3"/>
  <c r="F23" i="3"/>
  <c r="F22" i="3"/>
  <c r="F21" i="3"/>
  <c r="F27" i="3" s="1"/>
  <c r="G26" i="3"/>
  <c r="G25" i="3"/>
  <c r="G24" i="3"/>
  <c r="G23" i="3"/>
  <c r="G22" i="3"/>
  <c r="G21" i="3"/>
  <c r="G27" i="3" s="1"/>
  <c r="H53" i="3"/>
  <c r="B44" i="3"/>
  <c r="B43" i="3"/>
  <c r="B42" i="3"/>
  <c r="B41" i="3"/>
  <c r="B40" i="3"/>
  <c r="B39" i="3"/>
  <c r="B45" i="3" s="1"/>
  <c r="C44" i="3"/>
  <c r="C43" i="3"/>
  <c r="C42" i="3"/>
  <c r="C41" i="3"/>
  <c r="C40" i="3"/>
  <c r="C39" i="3"/>
  <c r="C45" i="3" s="1"/>
  <c r="D44" i="3"/>
  <c r="D43" i="3"/>
  <c r="D42" i="3"/>
  <c r="D41" i="3"/>
  <c r="D40" i="3"/>
  <c r="D39" i="3"/>
  <c r="D45" i="3" s="1"/>
  <c r="E44" i="3"/>
  <c r="E43" i="3"/>
  <c r="E42" i="3"/>
  <c r="E41" i="3"/>
  <c r="E40" i="3"/>
  <c r="E39" i="3"/>
  <c r="E45" i="3" s="1"/>
  <c r="F44" i="3"/>
  <c r="F43" i="3"/>
  <c r="F42" i="3"/>
  <c r="F41" i="3"/>
  <c r="F40" i="3"/>
  <c r="F39" i="3"/>
  <c r="F45" i="3" s="1"/>
  <c r="G44" i="3"/>
  <c r="G43" i="3"/>
  <c r="G42" i="3"/>
  <c r="G41" i="3"/>
  <c r="G40" i="3"/>
  <c r="G39" i="3"/>
  <c r="G45" i="3" s="1"/>
  <c r="H71" i="3"/>
  <c r="B62" i="3"/>
  <c r="B61" i="3"/>
  <c r="B60" i="3"/>
  <c r="B59" i="3"/>
  <c r="B58" i="3"/>
  <c r="B57" i="3"/>
  <c r="B63" i="3" s="1"/>
  <c r="C62" i="3"/>
  <c r="C61" i="3"/>
  <c r="C60" i="3"/>
  <c r="C59" i="3"/>
  <c r="C58" i="3"/>
  <c r="C57" i="3"/>
  <c r="C63" i="3" s="1"/>
  <c r="D62" i="3"/>
  <c r="D61" i="3"/>
  <c r="D60" i="3"/>
  <c r="D59" i="3"/>
  <c r="D58" i="3"/>
  <c r="D57" i="3"/>
  <c r="D63" i="3" s="1"/>
  <c r="E62" i="3"/>
  <c r="E61" i="3"/>
  <c r="E60" i="3"/>
  <c r="E59" i="3"/>
  <c r="E58" i="3"/>
  <c r="E57" i="3"/>
  <c r="E63" i="3" s="1"/>
  <c r="F62" i="3"/>
  <c r="F61" i="3"/>
  <c r="F60" i="3"/>
  <c r="F59" i="3"/>
  <c r="F58" i="3"/>
  <c r="F57" i="3"/>
  <c r="F63" i="3" s="1"/>
  <c r="G62" i="3"/>
  <c r="G61" i="3"/>
  <c r="G60" i="3"/>
  <c r="G59" i="3"/>
  <c r="G58" i="3"/>
  <c r="G57" i="3"/>
  <c r="G63" i="3" s="1"/>
  <c r="B80" i="3"/>
  <c r="B79" i="3"/>
  <c r="B78" i="3"/>
  <c r="B77" i="3"/>
  <c r="B76" i="3"/>
  <c r="B75" i="3"/>
  <c r="B81" i="3" s="1"/>
  <c r="C80" i="3"/>
  <c r="C79" i="3"/>
  <c r="C78" i="3"/>
  <c r="C77" i="3"/>
  <c r="C76" i="3"/>
  <c r="C75" i="3"/>
  <c r="C81" i="3" s="1"/>
  <c r="D80" i="3"/>
  <c r="D79" i="3"/>
  <c r="D78" i="3"/>
  <c r="D77" i="3"/>
  <c r="D76" i="3"/>
  <c r="D75" i="3"/>
  <c r="D81" i="3" s="1"/>
  <c r="E80" i="3"/>
  <c r="E79" i="3"/>
  <c r="E78" i="3"/>
  <c r="E77" i="3"/>
  <c r="E76" i="3"/>
  <c r="E75" i="3"/>
  <c r="E81" i="3" s="1"/>
  <c r="F80" i="3"/>
  <c r="F79" i="3"/>
  <c r="F78" i="3"/>
  <c r="F77" i="3"/>
  <c r="F76" i="3"/>
  <c r="F75" i="3"/>
  <c r="F81" i="3" s="1"/>
  <c r="G80" i="3"/>
  <c r="G79" i="3"/>
  <c r="G78" i="3"/>
  <c r="G77" i="3"/>
  <c r="G76" i="3"/>
  <c r="G75" i="3"/>
  <c r="G81" i="3" s="1"/>
  <c r="H107" i="3"/>
  <c r="B98" i="3"/>
  <c r="B97" i="3"/>
  <c r="B96" i="3"/>
  <c r="B95" i="3"/>
  <c r="B94" i="3"/>
  <c r="B93" i="3"/>
  <c r="B99" i="3" s="1"/>
  <c r="C98" i="3"/>
  <c r="C97" i="3"/>
  <c r="C96" i="3"/>
  <c r="C95" i="3"/>
  <c r="C94" i="3"/>
  <c r="C93" i="3"/>
  <c r="C99" i="3" s="1"/>
  <c r="D98" i="3"/>
  <c r="D97" i="3"/>
  <c r="D96" i="3"/>
  <c r="D95" i="3"/>
  <c r="D94" i="3"/>
  <c r="D93" i="3"/>
  <c r="D99" i="3" s="1"/>
  <c r="E98" i="3"/>
  <c r="E97" i="3"/>
  <c r="E96" i="3"/>
  <c r="E95" i="3"/>
  <c r="E94" i="3"/>
  <c r="E93" i="3"/>
  <c r="E99" i="3" s="1"/>
  <c r="F98" i="3"/>
  <c r="F97" i="3"/>
  <c r="F96" i="3"/>
  <c r="F95" i="3"/>
  <c r="F94" i="3"/>
  <c r="F93" i="3"/>
  <c r="F99" i="3" s="1"/>
  <c r="G98" i="3"/>
  <c r="G97" i="3"/>
  <c r="G96" i="3"/>
  <c r="G95" i="3"/>
  <c r="G94" i="3"/>
  <c r="G93" i="3"/>
  <c r="G99" i="3" s="1"/>
  <c r="H125" i="3"/>
  <c r="B116" i="3"/>
  <c r="B115" i="3"/>
  <c r="B114" i="3"/>
  <c r="B113" i="3"/>
  <c r="B112" i="3"/>
  <c r="B111" i="3"/>
  <c r="B117" i="3" s="1"/>
  <c r="C116" i="3"/>
  <c r="C115" i="3"/>
  <c r="C114" i="3"/>
  <c r="C113" i="3"/>
  <c r="C112" i="3"/>
  <c r="C111" i="3"/>
  <c r="C117" i="3" s="1"/>
  <c r="D116" i="3"/>
  <c r="D115" i="3"/>
  <c r="D114" i="3"/>
  <c r="D113" i="3"/>
  <c r="D112" i="3"/>
  <c r="D111" i="3"/>
  <c r="D117" i="3" s="1"/>
  <c r="E116" i="3"/>
  <c r="E115" i="3"/>
  <c r="E114" i="3"/>
  <c r="E113" i="3"/>
  <c r="E112" i="3"/>
  <c r="E111" i="3"/>
  <c r="E117" i="3" s="1"/>
  <c r="F116" i="3"/>
  <c r="F115" i="3"/>
  <c r="F114" i="3"/>
  <c r="F113" i="3"/>
  <c r="F112" i="3"/>
  <c r="F111" i="3"/>
  <c r="F117" i="3" s="1"/>
  <c r="G116" i="3"/>
  <c r="G115" i="3"/>
  <c r="G114" i="3"/>
  <c r="G113" i="3"/>
  <c r="G112" i="3"/>
  <c r="G111" i="3"/>
  <c r="G117" i="3" s="1"/>
  <c r="H143" i="3"/>
  <c r="B134" i="3"/>
  <c r="B133" i="3"/>
  <c r="B132" i="3"/>
  <c r="B131" i="3"/>
  <c r="B130" i="3"/>
  <c r="B129" i="3"/>
  <c r="B135" i="3" s="1"/>
  <c r="C134" i="3"/>
  <c r="C133" i="3"/>
  <c r="C132" i="3"/>
  <c r="C131" i="3"/>
  <c r="C130" i="3"/>
  <c r="C129" i="3"/>
  <c r="C135" i="3" s="1"/>
  <c r="D134" i="3"/>
  <c r="D133" i="3"/>
  <c r="D132" i="3"/>
  <c r="D131" i="3"/>
  <c r="D130" i="3"/>
  <c r="D129" i="3"/>
  <c r="D135" i="3" s="1"/>
  <c r="E134" i="3"/>
  <c r="E133" i="3"/>
  <c r="E132" i="3"/>
  <c r="E131" i="3"/>
  <c r="E130" i="3"/>
  <c r="E129" i="3"/>
  <c r="E135" i="3" s="1"/>
  <c r="F134" i="3"/>
  <c r="F133" i="3"/>
  <c r="F132" i="3"/>
  <c r="F131" i="3"/>
  <c r="F130" i="3"/>
  <c r="F129" i="3"/>
  <c r="F135" i="3" s="1"/>
  <c r="G134" i="3"/>
  <c r="G133" i="3"/>
  <c r="G132" i="3"/>
  <c r="G131" i="3"/>
  <c r="G130" i="3"/>
  <c r="G129" i="3"/>
  <c r="G135" i="3" s="1"/>
  <c r="B152" i="3"/>
  <c r="B151" i="3"/>
  <c r="B150" i="3"/>
  <c r="B149" i="3"/>
  <c r="B148" i="3"/>
  <c r="B147" i="3"/>
  <c r="B153" i="3" s="1"/>
  <c r="C152" i="3"/>
  <c r="C151" i="3"/>
  <c r="C150" i="3"/>
  <c r="C149" i="3"/>
  <c r="C148" i="3"/>
  <c r="C147" i="3"/>
  <c r="C153" i="3" s="1"/>
  <c r="D152" i="3"/>
  <c r="D151" i="3"/>
  <c r="D150" i="3"/>
  <c r="D149" i="3"/>
  <c r="D148" i="3"/>
  <c r="D147" i="3"/>
  <c r="D153" i="3" s="1"/>
  <c r="E152" i="3"/>
  <c r="E151" i="3"/>
  <c r="E150" i="3"/>
  <c r="E149" i="3"/>
  <c r="E148" i="3"/>
  <c r="E147" i="3"/>
  <c r="E153" i="3" s="1"/>
  <c r="F152" i="3"/>
  <c r="F151" i="3"/>
  <c r="F150" i="3"/>
  <c r="F149" i="3"/>
  <c r="F148" i="3"/>
  <c r="F147" i="3"/>
  <c r="F153" i="3" s="1"/>
  <c r="G152" i="3"/>
  <c r="G151" i="3"/>
  <c r="G150" i="3"/>
  <c r="G149" i="3"/>
  <c r="G148" i="3"/>
  <c r="G147" i="3"/>
  <c r="G153" i="3" s="1"/>
  <c r="H179" i="3"/>
  <c r="B170" i="3"/>
  <c r="B169" i="3"/>
  <c r="B168" i="3"/>
  <c r="B167" i="3"/>
  <c r="B166" i="3"/>
  <c r="B165" i="3"/>
  <c r="B171" i="3" s="1"/>
  <c r="C170" i="3"/>
  <c r="C169" i="3"/>
  <c r="C168" i="3"/>
  <c r="C167" i="3"/>
  <c r="C166" i="3"/>
  <c r="C165" i="3"/>
  <c r="C171" i="3" s="1"/>
  <c r="D170" i="3"/>
  <c r="D169" i="3"/>
  <c r="D168" i="3"/>
  <c r="D167" i="3"/>
  <c r="D166" i="3"/>
  <c r="D165" i="3"/>
  <c r="D171" i="3" s="1"/>
  <c r="E170" i="3"/>
  <c r="E169" i="3"/>
  <c r="E168" i="3"/>
  <c r="E167" i="3"/>
  <c r="E166" i="3"/>
  <c r="E165" i="3"/>
  <c r="E171" i="3" s="1"/>
  <c r="F170" i="3"/>
  <c r="F169" i="3"/>
  <c r="F168" i="3"/>
  <c r="F167" i="3"/>
  <c r="F166" i="3"/>
  <c r="F165" i="3"/>
  <c r="F171" i="3" s="1"/>
  <c r="G170" i="3"/>
  <c r="G169" i="3"/>
  <c r="G168" i="3"/>
  <c r="G167" i="3"/>
  <c r="G166" i="3"/>
  <c r="G165" i="3"/>
  <c r="G171" i="3" s="1"/>
  <c r="H197" i="3"/>
  <c r="B188" i="3"/>
  <c r="B187" i="3"/>
  <c r="B186" i="3"/>
  <c r="B185" i="3"/>
  <c r="B184" i="3"/>
  <c r="B183" i="3"/>
  <c r="B189" i="3" s="1"/>
  <c r="C188" i="3"/>
  <c r="C187" i="3"/>
  <c r="C186" i="3"/>
  <c r="C185" i="3"/>
  <c r="C184" i="3"/>
  <c r="C183" i="3"/>
  <c r="C189" i="3" s="1"/>
  <c r="D188" i="3"/>
  <c r="D187" i="3"/>
  <c r="D186" i="3"/>
  <c r="D185" i="3"/>
  <c r="D184" i="3"/>
  <c r="D183" i="3"/>
  <c r="D189" i="3" s="1"/>
  <c r="E188" i="3"/>
  <c r="E187" i="3"/>
  <c r="E186" i="3"/>
  <c r="E185" i="3"/>
  <c r="E184" i="3"/>
  <c r="E183" i="3"/>
  <c r="E189" i="3" s="1"/>
  <c r="F188" i="3"/>
  <c r="F187" i="3"/>
  <c r="F186" i="3"/>
  <c r="F185" i="3"/>
  <c r="F184" i="3"/>
  <c r="F183" i="3"/>
  <c r="F189" i="3" s="1"/>
  <c r="G188" i="3"/>
  <c r="G187" i="3"/>
  <c r="G186" i="3"/>
  <c r="G185" i="3"/>
  <c r="G184" i="3"/>
  <c r="G183" i="3"/>
  <c r="G189" i="3" s="1"/>
  <c r="H215" i="3"/>
  <c r="B206" i="3"/>
  <c r="B205" i="3"/>
  <c r="B204" i="3"/>
  <c r="B203" i="3"/>
  <c r="B202" i="3"/>
  <c r="B201" i="3"/>
  <c r="B207" i="3" s="1"/>
  <c r="C206" i="3"/>
  <c r="C205" i="3"/>
  <c r="C204" i="3"/>
  <c r="C203" i="3"/>
  <c r="C202" i="3"/>
  <c r="C201" i="3"/>
  <c r="C207" i="3" s="1"/>
  <c r="D206" i="3"/>
  <c r="D205" i="3"/>
  <c r="D204" i="3"/>
  <c r="D203" i="3"/>
  <c r="D202" i="3"/>
  <c r="D201" i="3"/>
  <c r="D207" i="3" s="1"/>
  <c r="E206" i="3"/>
  <c r="E205" i="3"/>
  <c r="E204" i="3"/>
  <c r="E203" i="3"/>
  <c r="E202" i="3"/>
  <c r="E201" i="3"/>
  <c r="E207" i="3" s="1"/>
  <c r="F206" i="3"/>
  <c r="F205" i="3"/>
  <c r="F204" i="3"/>
  <c r="F203" i="3"/>
  <c r="F202" i="3"/>
  <c r="F201" i="3"/>
  <c r="F207" i="3" s="1"/>
  <c r="G206" i="3"/>
  <c r="G205" i="3"/>
  <c r="G204" i="3"/>
  <c r="G203" i="3"/>
  <c r="G202" i="3"/>
  <c r="G201" i="3"/>
  <c r="G207" i="3" s="1"/>
  <c r="H233" i="3"/>
  <c r="B224" i="3"/>
  <c r="B223" i="3"/>
  <c r="B222" i="3"/>
  <c r="B221" i="3"/>
  <c r="B220" i="3"/>
  <c r="B219" i="3"/>
  <c r="B225" i="3" s="1"/>
  <c r="C224" i="3"/>
  <c r="C223" i="3"/>
  <c r="C222" i="3"/>
  <c r="C221" i="3"/>
  <c r="C220" i="3"/>
  <c r="C219" i="3"/>
  <c r="C225" i="3" s="1"/>
  <c r="D224" i="3"/>
  <c r="D223" i="3"/>
  <c r="D222" i="3"/>
  <c r="D221" i="3"/>
  <c r="D220" i="3"/>
  <c r="D219" i="3"/>
  <c r="D225" i="3" s="1"/>
  <c r="E224" i="3"/>
  <c r="E223" i="3"/>
  <c r="E222" i="3"/>
  <c r="E221" i="3"/>
  <c r="E220" i="3"/>
  <c r="E219" i="3"/>
  <c r="E225" i="3" s="1"/>
  <c r="F224" i="3"/>
  <c r="F223" i="3"/>
  <c r="F222" i="3"/>
  <c r="F221" i="3"/>
  <c r="F220" i="3"/>
  <c r="F219" i="3"/>
  <c r="F225" i="3" s="1"/>
  <c r="G224" i="3"/>
  <c r="G223" i="3"/>
  <c r="G222" i="3"/>
  <c r="G221" i="3"/>
  <c r="G220" i="3"/>
  <c r="G219" i="3"/>
  <c r="G225" i="3" s="1"/>
  <c r="B242" i="3"/>
  <c r="B241" i="3"/>
  <c r="B240" i="3"/>
  <c r="B239" i="3"/>
  <c r="B238" i="3"/>
  <c r="B237" i="3"/>
  <c r="B243" i="3" s="1"/>
  <c r="C242" i="3"/>
  <c r="C241" i="3"/>
  <c r="C240" i="3"/>
  <c r="C239" i="3"/>
  <c r="C238" i="3"/>
  <c r="C237" i="3"/>
  <c r="C243" i="3" s="1"/>
  <c r="D242" i="3"/>
  <c r="D241" i="3"/>
  <c r="D240" i="3"/>
  <c r="D239" i="3"/>
  <c r="D238" i="3"/>
  <c r="D237" i="3"/>
  <c r="D243" i="3" s="1"/>
  <c r="E242" i="3"/>
  <c r="E241" i="3"/>
  <c r="E240" i="3"/>
  <c r="E239" i="3"/>
  <c r="E238" i="3"/>
  <c r="E237" i="3"/>
  <c r="E243" i="3" s="1"/>
  <c r="F242" i="3"/>
  <c r="F241" i="3"/>
  <c r="F240" i="3"/>
  <c r="F239" i="3"/>
  <c r="F238" i="3"/>
  <c r="F237" i="3"/>
  <c r="F243" i="3" s="1"/>
  <c r="G242" i="3"/>
  <c r="G241" i="3"/>
  <c r="G240" i="3"/>
  <c r="G239" i="3"/>
  <c r="G238" i="3"/>
  <c r="G237" i="3"/>
  <c r="G243" i="3" s="1"/>
  <c r="H269" i="3"/>
  <c r="B260" i="3"/>
  <c r="B259" i="3"/>
  <c r="B258" i="3"/>
  <c r="B257" i="3"/>
  <c r="B256" i="3"/>
  <c r="B255" i="3"/>
  <c r="B261" i="3" s="1"/>
  <c r="C260" i="3"/>
  <c r="C259" i="3"/>
  <c r="C258" i="3"/>
  <c r="C257" i="3"/>
  <c r="C256" i="3"/>
  <c r="C255" i="3"/>
  <c r="C261" i="3" s="1"/>
  <c r="D260" i="3"/>
  <c r="D259" i="3"/>
  <c r="D258" i="3"/>
  <c r="D257" i="3"/>
  <c r="D256" i="3"/>
  <c r="D255" i="3"/>
  <c r="D261" i="3" s="1"/>
  <c r="E260" i="3"/>
  <c r="E259" i="3"/>
  <c r="E258" i="3"/>
  <c r="E257" i="3"/>
  <c r="E256" i="3"/>
  <c r="E255" i="3"/>
  <c r="E261" i="3" s="1"/>
  <c r="F260" i="3"/>
  <c r="F259" i="3"/>
  <c r="F258" i="3"/>
  <c r="F257" i="3"/>
  <c r="F256" i="3"/>
  <c r="F255" i="3"/>
  <c r="F261" i="3" s="1"/>
  <c r="G260" i="3"/>
  <c r="G259" i="3"/>
  <c r="G258" i="3"/>
  <c r="G257" i="3"/>
  <c r="G256" i="3"/>
  <c r="G255" i="3"/>
  <c r="G261" i="3" s="1"/>
  <c r="H287" i="3"/>
  <c r="B278" i="3"/>
  <c r="B277" i="3"/>
  <c r="B276" i="3"/>
  <c r="B275" i="3"/>
  <c r="B274" i="3"/>
  <c r="B273" i="3"/>
  <c r="B279" i="3" s="1"/>
  <c r="C278" i="3"/>
  <c r="C277" i="3"/>
  <c r="C276" i="3"/>
  <c r="C275" i="3"/>
  <c r="C274" i="3"/>
  <c r="C273" i="3"/>
  <c r="C279" i="3" s="1"/>
  <c r="D278" i="3"/>
  <c r="D277" i="3"/>
  <c r="D276" i="3"/>
  <c r="D275" i="3"/>
  <c r="D274" i="3"/>
  <c r="D273" i="3"/>
  <c r="D279" i="3" s="1"/>
  <c r="E278" i="3"/>
  <c r="E277" i="3"/>
  <c r="E276" i="3"/>
  <c r="E275" i="3"/>
  <c r="E274" i="3"/>
  <c r="E273" i="3"/>
  <c r="E279" i="3" s="1"/>
  <c r="F278" i="3"/>
  <c r="F277" i="3"/>
  <c r="F276" i="3"/>
  <c r="F275" i="3"/>
  <c r="F274" i="3"/>
  <c r="F273" i="3"/>
  <c r="F279" i="3" s="1"/>
  <c r="G278" i="3"/>
  <c r="G277" i="3"/>
  <c r="G276" i="3"/>
  <c r="G275" i="3"/>
  <c r="G274" i="3"/>
  <c r="G273" i="3"/>
  <c r="G279" i="3" s="1"/>
  <c r="H305" i="3"/>
  <c r="B296" i="3"/>
  <c r="B295" i="3"/>
  <c r="B294" i="3"/>
  <c r="B293" i="3"/>
  <c r="B292" i="3"/>
  <c r="B291" i="3"/>
  <c r="B297" i="3" s="1"/>
  <c r="C296" i="3"/>
  <c r="C295" i="3"/>
  <c r="C294" i="3"/>
  <c r="C293" i="3"/>
  <c r="C292" i="3"/>
  <c r="C291" i="3"/>
  <c r="C297" i="3" s="1"/>
  <c r="D296" i="3"/>
  <c r="D295" i="3"/>
  <c r="D294" i="3"/>
  <c r="D293" i="3"/>
  <c r="D292" i="3"/>
  <c r="D291" i="3"/>
  <c r="D297" i="3" s="1"/>
  <c r="E296" i="3"/>
  <c r="E295" i="3"/>
  <c r="E294" i="3"/>
  <c r="E293" i="3"/>
  <c r="E292" i="3"/>
  <c r="E291" i="3"/>
  <c r="E297" i="3" s="1"/>
  <c r="F296" i="3"/>
  <c r="F295" i="3"/>
  <c r="F294" i="3"/>
  <c r="F293" i="3"/>
  <c r="F292" i="3"/>
  <c r="F291" i="3"/>
  <c r="F297" i="3" s="1"/>
  <c r="G296" i="3"/>
  <c r="G295" i="3"/>
  <c r="G294" i="3"/>
  <c r="G293" i="3"/>
  <c r="G292" i="3"/>
  <c r="G291" i="3"/>
  <c r="G297" i="3" s="1"/>
  <c r="B314" i="3"/>
  <c r="B313" i="3"/>
  <c r="B312" i="3"/>
  <c r="B311" i="3"/>
  <c r="B310" i="3"/>
  <c r="B309" i="3"/>
  <c r="B315" i="3" s="1"/>
  <c r="C314" i="3"/>
  <c r="C313" i="3"/>
  <c r="C312" i="3"/>
  <c r="C311" i="3"/>
  <c r="C310" i="3"/>
  <c r="C309" i="3"/>
  <c r="C315" i="3" s="1"/>
  <c r="D314" i="3"/>
  <c r="D313" i="3"/>
  <c r="D312" i="3"/>
  <c r="D311" i="3"/>
  <c r="D310" i="3"/>
  <c r="D309" i="3"/>
  <c r="D315" i="3" s="1"/>
  <c r="E314" i="3"/>
  <c r="E313" i="3"/>
  <c r="E312" i="3"/>
  <c r="E311" i="3"/>
  <c r="E310" i="3"/>
  <c r="E309" i="3"/>
  <c r="E315" i="3" s="1"/>
  <c r="F314" i="3"/>
  <c r="F313" i="3"/>
  <c r="F312" i="3"/>
  <c r="F311" i="3"/>
  <c r="F310" i="3"/>
  <c r="F309" i="3"/>
  <c r="F315" i="3" s="1"/>
  <c r="G314" i="3"/>
  <c r="G313" i="3"/>
  <c r="G312" i="3"/>
  <c r="G311" i="3"/>
  <c r="G310" i="3"/>
  <c r="G309" i="3"/>
  <c r="G315" i="3" s="1"/>
  <c r="B332" i="3"/>
  <c r="B331" i="3"/>
  <c r="B330" i="3"/>
  <c r="B329" i="3"/>
  <c r="B328" i="3"/>
  <c r="B327" i="3"/>
  <c r="B333" i="3" s="1"/>
  <c r="C332" i="3"/>
  <c r="C331" i="3"/>
  <c r="C330" i="3"/>
  <c r="C329" i="3"/>
  <c r="C328" i="3"/>
  <c r="C327" i="3"/>
  <c r="C333" i="3" s="1"/>
  <c r="D332" i="3"/>
  <c r="D331" i="3"/>
  <c r="D330" i="3"/>
  <c r="D329" i="3"/>
  <c r="D328" i="3"/>
  <c r="D327" i="3"/>
  <c r="D333" i="3" s="1"/>
  <c r="E332" i="3"/>
  <c r="E331" i="3"/>
  <c r="E330" i="3"/>
  <c r="E329" i="3"/>
  <c r="E328" i="3"/>
  <c r="E327" i="3"/>
  <c r="E333" i="3" s="1"/>
  <c r="F332" i="3"/>
  <c r="F331" i="3"/>
  <c r="F330" i="3"/>
  <c r="F329" i="3"/>
  <c r="F328" i="3"/>
  <c r="F327" i="3"/>
  <c r="F333" i="3" s="1"/>
  <c r="G332" i="3"/>
  <c r="G331" i="3"/>
  <c r="G330" i="3"/>
  <c r="G329" i="3"/>
  <c r="G328" i="3"/>
  <c r="G327" i="3"/>
  <c r="G333" i="3" s="1"/>
  <c r="H359" i="3"/>
  <c r="B350" i="3"/>
  <c r="B349" i="3"/>
  <c r="B348" i="3"/>
  <c r="B347" i="3"/>
  <c r="B346" i="3"/>
  <c r="B345" i="3"/>
  <c r="B351" i="3" s="1"/>
  <c r="C350" i="3"/>
  <c r="C349" i="3"/>
  <c r="C348" i="3"/>
  <c r="C347" i="3"/>
  <c r="C346" i="3"/>
  <c r="C345" i="3"/>
  <c r="C351" i="3" s="1"/>
  <c r="D350" i="3"/>
  <c r="D349" i="3"/>
  <c r="D348" i="3"/>
  <c r="D347" i="3"/>
  <c r="D346" i="3"/>
  <c r="D345" i="3"/>
  <c r="D351" i="3" s="1"/>
  <c r="E350" i="3"/>
  <c r="E349" i="3"/>
  <c r="E348" i="3"/>
  <c r="E347" i="3"/>
  <c r="E346" i="3"/>
  <c r="E345" i="3"/>
  <c r="E351" i="3" s="1"/>
  <c r="F350" i="3"/>
  <c r="F349" i="3"/>
  <c r="F348" i="3"/>
  <c r="F347" i="3"/>
  <c r="F346" i="3"/>
  <c r="F345" i="3"/>
  <c r="F351" i="3" s="1"/>
  <c r="G350" i="3"/>
  <c r="G349" i="3"/>
  <c r="G348" i="3"/>
  <c r="G347" i="3"/>
  <c r="G346" i="3"/>
  <c r="G345" i="3"/>
  <c r="G351" i="3" s="1"/>
  <c r="H377" i="3"/>
  <c r="B368" i="3"/>
  <c r="B367" i="3"/>
  <c r="B366" i="3"/>
  <c r="B365" i="3"/>
  <c r="B364" i="3"/>
  <c r="B363" i="3"/>
  <c r="B369" i="3" s="1"/>
  <c r="C368" i="3"/>
  <c r="C367" i="3"/>
  <c r="C366" i="3"/>
  <c r="C365" i="3"/>
  <c r="C364" i="3"/>
  <c r="C363" i="3"/>
  <c r="C369" i="3" s="1"/>
  <c r="D368" i="3"/>
  <c r="D367" i="3"/>
  <c r="D366" i="3"/>
  <c r="D365" i="3"/>
  <c r="D364" i="3"/>
  <c r="D363" i="3"/>
  <c r="D369" i="3" s="1"/>
  <c r="E368" i="3"/>
  <c r="E367" i="3"/>
  <c r="E366" i="3"/>
  <c r="E365" i="3"/>
  <c r="E364" i="3"/>
  <c r="E363" i="3"/>
  <c r="E369" i="3" s="1"/>
  <c r="F368" i="3"/>
  <c r="F367" i="3"/>
  <c r="F366" i="3"/>
  <c r="F365" i="3"/>
  <c r="F364" i="3"/>
  <c r="F363" i="3"/>
  <c r="F369" i="3" s="1"/>
  <c r="G368" i="3"/>
  <c r="G367" i="3"/>
  <c r="G366" i="3"/>
  <c r="G365" i="3"/>
  <c r="G364" i="3"/>
  <c r="G363" i="3"/>
  <c r="G369" i="3" s="1"/>
  <c r="B386" i="3"/>
  <c r="B385" i="3"/>
  <c r="B384" i="3"/>
  <c r="B383" i="3"/>
  <c r="B382" i="3"/>
  <c r="B381" i="3"/>
  <c r="B387" i="3" s="1"/>
  <c r="C386" i="3"/>
  <c r="C385" i="3"/>
  <c r="C384" i="3"/>
  <c r="C383" i="3"/>
  <c r="C382" i="3"/>
  <c r="C381" i="3"/>
  <c r="C387" i="3" s="1"/>
  <c r="D386" i="3"/>
  <c r="D385" i="3"/>
  <c r="D384" i="3"/>
  <c r="D383" i="3"/>
  <c r="D382" i="3"/>
  <c r="D381" i="3"/>
  <c r="D387" i="3" s="1"/>
  <c r="E386" i="3"/>
  <c r="E385" i="3"/>
  <c r="E384" i="3"/>
  <c r="E383" i="3"/>
  <c r="E382" i="3"/>
  <c r="E381" i="3"/>
  <c r="E387" i="3" s="1"/>
  <c r="F386" i="3"/>
  <c r="F385" i="3"/>
  <c r="F384" i="3"/>
  <c r="F383" i="3"/>
  <c r="F382" i="3"/>
  <c r="F381" i="3"/>
  <c r="F387" i="3" s="1"/>
  <c r="G386" i="3"/>
  <c r="G385" i="3"/>
  <c r="G384" i="3"/>
  <c r="G383" i="3"/>
  <c r="G382" i="3"/>
  <c r="G381" i="3"/>
  <c r="G387" i="3" s="1"/>
  <c r="H413" i="3"/>
  <c r="B404" i="3"/>
  <c r="B403" i="3"/>
  <c r="B402" i="3"/>
  <c r="B401" i="3"/>
  <c r="B400" i="3"/>
  <c r="B399" i="3"/>
  <c r="B405" i="3" s="1"/>
  <c r="C404" i="3"/>
  <c r="C403" i="3"/>
  <c r="C402" i="3"/>
  <c r="C401" i="3"/>
  <c r="C400" i="3"/>
  <c r="C399" i="3"/>
  <c r="C405" i="3" s="1"/>
  <c r="D404" i="3"/>
  <c r="D403" i="3"/>
  <c r="D402" i="3"/>
  <c r="D401" i="3"/>
  <c r="D400" i="3"/>
  <c r="D399" i="3"/>
  <c r="D405" i="3" s="1"/>
  <c r="E404" i="3"/>
  <c r="E403" i="3"/>
  <c r="E402" i="3"/>
  <c r="E401" i="3"/>
  <c r="E400" i="3"/>
  <c r="E399" i="3"/>
  <c r="E405" i="3" s="1"/>
  <c r="F404" i="3"/>
  <c r="F403" i="3"/>
  <c r="F402" i="3"/>
  <c r="F401" i="3"/>
  <c r="F400" i="3"/>
  <c r="F399" i="3"/>
  <c r="F405" i="3" s="1"/>
  <c r="G404" i="3"/>
  <c r="G403" i="3"/>
  <c r="G402" i="3"/>
  <c r="G401" i="3"/>
  <c r="G400" i="3"/>
  <c r="G399" i="3"/>
  <c r="G405" i="3" s="1"/>
  <c r="H431" i="3"/>
  <c r="B422" i="3"/>
  <c r="B421" i="3"/>
  <c r="B420" i="3"/>
  <c r="B419" i="3"/>
  <c r="B418" i="3"/>
  <c r="B417" i="3"/>
  <c r="B423" i="3" s="1"/>
  <c r="C422" i="3"/>
  <c r="C421" i="3"/>
  <c r="C420" i="3"/>
  <c r="C419" i="3"/>
  <c r="C418" i="3"/>
  <c r="C417" i="3"/>
  <c r="C423" i="3" s="1"/>
  <c r="D422" i="3"/>
  <c r="D421" i="3"/>
  <c r="D420" i="3"/>
  <c r="D419" i="3"/>
  <c r="D418" i="3"/>
  <c r="D417" i="3"/>
  <c r="D423" i="3" s="1"/>
  <c r="E422" i="3"/>
  <c r="E421" i="3"/>
  <c r="E420" i="3"/>
  <c r="E419" i="3"/>
  <c r="E418" i="3"/>
  <c r="E417" i="3"/>
  <c r="E423" i="3" s="1"/>
  <c r="F422" i="3"/>
  <c r="F421" i="3"/>
  <c r="F420" i="3"/>
  <c r="F419" i="3"/>
  <c r="F418" i="3"/>
  <c r="F417" i="3"/>
  <c r="F423" i="3" s="1"/>
  <c r="G422" i="3"/>
  <c r="G421" i="3"/>
  <c r="G420" i="3"/>
  <c r="G419" i="3"/>
  <c r="G418" i="3"/>
  <c r="G417" i="3"/>
  <c r="G423" i="3" s="1"/>
  <c r="B440" i="3"/>
  <c r="B439" i="3"/>
  <c r="B438" i="3"/>
  <c r="B437" i="3"/>
  <c r="B436" i="3"/>
  <c r="B435" i="3"/>
  <c r="B441" i="3" s="1"/>
  <c r="C440" i="3"/>
  <c r="C439" i="3"/>
  <c r="C438" i="3"/>
  <c r="C437" i="3"/>
  <c r="C436" i="3"/>
  <c r="C435" i="3"/>
  <c r="C441" i="3" s="1"/>
  <c r="D440" i="3"/>
  <c r="D439" i="3"/>
  <c r="D438" i="3"/>
  <c r="D437" i="3"/>
  <c r="D436" i="3"/>
  <c r="D435" i="3"/>
  <c r="D441" i="3" s="1"/>
  <c r="E440" i="3"/>
  <c r="E439" i="3"/>
  <c r="E438" i="3"/>
  <c r="E437" i="3"/>
  <c r="E436" i="3"/>
  <c r="E435" i="3"/>
  <c r="E441" i="3" s="1"/>
  <c r="F440" i="3"/>
  <c r="F439" i="3"/>
  <c r="F438" i="3"/>
  <c r="F437" i="3"/>
  <c r="F436" i="3"/>
  <c r="F435" i="3"/>
  <c r="F441" i="3" s="1"/>
  <c r="G440" i="3"/>
  <c r="G439" i="3"/>
  <c r="G438" i="3"/>
  <c r="G437" i="3"/>
  <c r="G436" i="3"/>
  <c r="G435" i="3"/>
  <c r="G441" i="3" s="1"/>
  <c r="H467" i="3"/>
  <c r="B458" i="3"/>
  <c r="B457" i="3"/>
  <c r="B456" i="3"/>
  <c r="B455" i="3"/>
  <c r="B454" i="3"/>
  <c r="B453" i="3"/>
  <c r="B459" i="3" s="1"/>
  <c r="C458" i="3"/>
  <c r="C457" i="3"/>
  <c r="C456" i="3"/>
  <c r="C455" i="3"/>
  <c r="C454" i="3"/>
  <c r="C453" i="3"/>
  <c r="C459" i="3" s="1"/>
  <c r="D458" i="3"/>
  <c r="D457" i="3"/>
  <c r="D456" i="3"/>
  <c r="D455" i="3"/>
  <c r="D454" i="3"/>
  <c r="D453" i="3"/>
  <c r="D459" i="3" s="1"/>
  <c r="E458" i="3"/>
  <c r="E457" i="3"/>
  <c r="E456" i="3"/>
  <c r="E455" i="3"/>
  <c r="E454" i="3"/>
  <c r="E453" i="3"/>
  <c r="E459" i="3" s="1"/>
  <c r="F458" i="3"/>
  <c r="F457" i="3"/>
  <c r="F456" i="3"/>
  <c r="F455" i="3"/>
  <c r="F454" i="3"/>
  <c r="F453" i="3"/>
  <c r="F459" i="3" s="1"/>
  <c r="G458" i="3"/>
  <c r="G457" i="3"/>
  <c r="G456" i="3"/>
  <c r="G455" i="3"/>
  <c r="G454" i="3"/>
  <c r="G453" i="3"/>
  <c r="G459" i="3" s="1"/>
  <c r="H485" i="3"/>
  <c r="B476" i="3"/>
  <c r="B475" i="3"/>
  <c r="B474" i="3"/>
  <c r="B473" i="3"/>
  <c r="B472" i="3"/>
  <c r="B471" i="3"/>
  <c r="B477" i="3" s="1"/>
  <c r="C476" i="3"/>
  <c r="C475" i="3"/>
  <c r="C474" i="3"/>
  <c r="C473" i="3"/>
  <c r="C472" i="3"/>
  <c r="C471" i="3"/>
  <c r="C477" i="3" s="1"/>
  <c r="D476" i="3"/>
  <c r="D475" i="3"/>
  <c r="D474" i="3"/>
  <c r="D473" i="3"/>
  <c r="D472" i="3"/>
  <c r="D471" i="3"/>
  <c r="D477" i="3" s="1"/>
  <c r="E476" i="3"/>
  <c r="E475" i="3"/>
  <c r="E474" i="3"/>
  <c r="E473" i="3"/>
  <c r="E472" i="3"/>
  <c r="E471" i="3"/>
  <c r="E477" i="3" s="1"/>
  <c r="F476" i="3"/>
  <c r="F475" i="3"/>
  <c r="F474" i="3"/>
  <c r="F473" i="3"/>
  <c r="F472" i="3"/>
  <c r="F471" i="3"/>
  <c r="F477" i="3" s="1"/>
  <c r="G476" i="3"/>
  <c r="G475" i="3"/>
  <c r="G474" i="3"/>
  <c r="G473" i="3"/>
  <c r="G472" i="3"/>
  <c r="G471" i="3"/>
  <c r="G477" i="3" s="1"/>
  <c r="B494" i="3"/>
  <c r="B493" i="3"/>
  <c r="B492" i="3"/>
  <c r="B491" i="3"/>
  <c r="B490" i="3"/>
  <c r="B489" i="3"/>
  <c r="B495" i="3" s="1"/>
  <c r="C494" i="3"/>
  <c r="C493" i="3"/>
  <c r="C492" i="3"/>
  <c r="C491" i="3"/>
  <c r="C490" i="3"/>
  <c r="C489" i="3"/>
  <c r="C495" i="3" s="1"/>
  <c r="D494" i="3"/>
  <c r="D493" i="3"/>
  <c r="D492" i="3"/>
  <c r="D491" i="3"/>
  <c r="D490" i="3"/>
  <c r="D489" i="3"/>
  <c r="D495" i="3" s="1"/>
  <c r="E494" i="3"/>
  <c r="E493" i="3"/>
  <c r="E492" i="3"/>
  <c r="E491" i="3"/>
  <c r="E490" i="3"/>
  <c r="E489" i="3"/>
  <c r="E495" i="3" s="1"/>
  <c r="F494" i="3"/>
  <c r="F493" i="3"/>
  <c r="F492" i="3"/>
  <c r="F491" i="3"/>
  <c r="F490" i="3"/>
  <c r="F489" i="3"/>
  <c r="F495" i="3" s="1"/>
  <c r="G494" i="3"/>
  <c r="G493" i="3"/>
  <c r="G492" i="3"/>
  <c r="G491" i="3"/>
  <c r="G490" i="3"/>
  <c r="G489" i="3"/>
  <c r="G495" i="3" s="1"/>
  <c r="H521" i="3"/>
  <c r="B512" i="3"/>
  <c r="B511" i="3"/>
  <c r="B510" i="3"/>
  <c r="B509" i="3"/>
  <c r="B508" i="3"/>
  <c r="B507" i="3"/>
  <c r="B513" i="3" s="1"/>
  <c r="C512" i="3"/>
  <c r="C511" i="3"/>
  <c r="C510" i="3"/>
  <c r="C509" i="3"/>
  <c r="C508" i="3"/>
  <c r="C507" i="3"/>
  <c r="C513" i="3" s="1"/>
  <c r="D512" i="3"/>
  <c r="D511" i="3"/>
  <c r="D510" i="3"/>
  <c r="D509" i="3"/>
  <c r="D508" i="3"/>
  <c r="D507" i="3"/>
  <c r="D513" i="3" s="1"/>
  <c r="E512" i="3"/>
  <c r="E511" i="3"/>
  <c r="E510" i="3"/>
  <c r="E509" i="3"/>
  <c r="E508" i="3"/>
  <c r="E507" i="3"/>
  <c r="E513" i="3" s="1"/>
  <c r="F512" i="3"/>
  <c r="F511" i="3"/>
  <c r="F510" i="3"/>
  <c r="F509" i="3"/>
  <c r="F508" i="3"/>
  <c r="F507" i="3"/>
  <c r="F513" i="3" s="1"/>
  <c r="G512" i="3"/>
  <c r="G511" i="3"/>
  <c r="G510" i="3"/>
  <c r="G509" i="3"/>
  <c r="G508" i="3"/>
  <c r="G507" i="3"/>
  <c r="G513" i="3" s="1"/>
  <c r="B530" i="3"/>
  <c r="B529" i="3"/>
  <c r="B528" i="3"/>
  <c r="B527" i="3"/>
  <c r="B526" i="3"/>
  <c r="B525" i="3"/>
  <c r="B531" i="3" s="1"/>
  <c r="C530" i="3"/>
  <c r="C529" i="3"/>
  <c r="C528" i="3"/>
  <c r="C527" i="3"/>
  <c r="C526" i="3"/>
  <c r="C525" i="3"/>
  <c r="C531" i="3" s="1"/>
  <c r="D530" i="3"/>
  <c r="D529" i="3"/>
  <c r="D528" i="3"/>
  <c r="D527" i="3"/>
  <c r="D526" i="3"/>
  <c r="D525" i="3"/>
  <c r="D531" i="3" s="1"/>
  <c r="E530" i="3"/>
  <c r="E529" i="3"/>
  <c r="E528" i="3"/>
  <c r="E527" i="3"/>
  <c r="E526" i="3"/>
  <c r="E525" i="3"/>
  <c r="E531" i="3" s="1"/>
  <c r="F530" i="3"/>
  <c r="F529" i="3"/>
  <c r="F528" i="3"/>
  <c r="F527" i="3"/>
  <c r="F526" i="3"/>
  <c r="F525" i="3"/>
  <c r="F531" i="3" s="1"/>
  <c r="G530" i="3"/>
  <c r="G529" i="3"/>
  <c r="G528" i="3"/>
  <c r="G527" i="3"/>
  <c r="G526" i="3"/>
  <c r="G525" i="3"/>
  <c r="G531" i="3" s="1"/>
  <c r="B548" i="3"/>
  <c r="B547" i="3"/>
  <c r="B546" i="3"/>
  <c r="B545" i="3"/>
  <c r="B544" i="3"/>
  <c r="B543" i="3"/>
  <c r="B549" i="3" s="1"/>
  <c r="C548" i="3"/>
  <c r="C547" i="3"/>
  <c r="C546" i="3"/>
  <c r="C545" i="3"/>
  <c r="C544" i="3"/>
  <c r="C543" i="3"/>
  <c r="C549" i="3" s="1"/>
  <c r="D548" i="3"/>
  <c r="D547" i="3"/>
  <c r="D546" i="3"/>
  <c r="D545" i="3"/>
  <c r="D544" i="3"/>
  <c r="D543" i="3"/>
  <c r="D549" i="3" s="1"/>
  <c r="E548" i="3"/>
  <c r="E547" i="3"/>
  <c r="E546" i="3"/>
  <c r="E545" i="3"/>
  <c r="E544" i="3"/>
  <c r="E543" i="3"/>
  <c r="E549" i="3" s="1"/>
  <c r="F548" i="3"/>
  <c r="F547" i="3"/>
  <c r="F546" i="3"/>
  <c r="F545" i="3"/>
  <c r="F544" i="3"/>
  <c r="F543" i="3"/>
  <c r="F549" i="3" s="1"/>
  <c r="G548" i="3"/>
  <c r="G547" i="3"/>
  <c r="G546" i="3"/>
  <c r="G545" i="3"/>
  <c r="G544" i="3"/>
  <c r="G543" i="3"/>
  <c r="G549" i="3" s="1"/>
  <c r="B566" i="3"/>
  <c r="B565" i="3"/>
  <c r="B564" i="3"/>
  <c r="B563" i="3"/>
  <c r="B562" i="3"/>
  <c r="B561" i="3"/>
  <c r="B567" i="3" s="1"/>
  <c r="C566" i="3"/>
  <c r="C565" i="3"/>
  <c r="C564" i="3"/>
  <c r="C563" i="3"/>
  <c r="C562" i="3"/>
  <c r="C561" i="3"/>
  <c r="C567" i="3" s="1"/>
  <c r="D566" i="3"/>
  <c r="D565" i="3"/>
  <c r="D564" i="3"/>
  <c r="D563" i="3"/>
  <c r="D562" i="3"/>
  <c r="D561" i="3"/>
  <c r="D567" i="3" s="1"/>
  <c r="E566" i="3"/>
  <c r="E565" i="3"/>
  <c r="E564" i="3"/>
  <c r="E563" i="3"/>
  <c r="E562" i="3"/>
  <c r="E561" i="3"/>
  <c r="E567" i="3" s="1"/>
  <c r="F566" i="3"/>
  <c r="F565" i="3"/>
  <c r="F564" i="3"/>
  <c r="F563" i="3"/>
  <c r="F562" i="3"/>
  <c r="F561" i="3"/>
  <c r="F567" i="3" s="1"/>
  <c r="G566" i="3"/>
  <c r="G565" i="3"/>
  <c r="G564" i="3"/>
  <c r="G563" i="3"/>
  <c r="G562" i="3"/>
  <c r="G561" i="3"/>
  <c r="G567" i="3" s="1"/>
  <c r="B584" i="3"/>
  <c r="B583" i="3"/>
  <c r="B582" i="3"/>
  <c r="B581" i="3"/>
  <c r="B580" i="3"/>
  <c r="B579" i="3"/>
  <c r="B585" i="3" s="1"/>
  <c r="C584" i="3"/>
  <c r="C583" i="3"/>
  <c r="C582" i="3"/>
  <c r="C581" i="3"/>
  <c r="C580" i="3"/>
  <c r="C579" i="3"/>
  <c r="C585" i="3" s="1"/>
  <c r="D584" i="3"/>
  <c r="D583" i="3"/>
  <c r="D582" i="3"/>
  <c r="D581" i="3"/>
  <c r="D580" i="3"/>
  <c r="D579" i="3"/>
  <c r="D585" i="3" s="1"/>
  <c r="E584" i="3"/>
  <c r="E583" i="3"/>
  <c r="E582" i="3"/>
  <c r="E581" i="3"/>
  <c r="E580" i="3"/>
  <c r="E579" i="3"/>
  <c r="E585" i="3" s="1"/>
  <c r="F584" i="3"/>
  <c r="F583" i="3"/>
  <c r="F582" i="3"/>
  <c r="F581" i="3"/>
  <c r="F580" i="3"/>
  <c r="F579" i="3"/>
  <c r="F585" i="3" s="1"/>
  <c r="G584" i="3"/>
  <c r="G583" i="3"/>
  <c r="G582" i="3"/>
  <c r="G581" i="3"/>
  <c r="G580" i="3"/>
  <c r="G579" i="3"/>
  <c r="G585" i="3" s="1"/>
  <c r="H611" i="3"/>
  <c r="B602" i="3"/>
  <c r="B601" i="3"/>
  <c r="B600" i="3"/>
  <c r="B599" i="3"/>
  <c r="B598" i="3"/>
  <c r="B597" i="3"/>
  <c r="B603" i="3" s="1"/>
  <c r="C602" i="3"/>
  <c r="C601" i="3"/>
  <c r="C600" i="3"/>
  <c r="C599" i="3"/>
  <c r="C598" i="3"/>
  <c r="C597" i="3"/>
  <c r="C603" i="3" s="1"/>
  <c r="D602" i="3"/>
  <c r="D601" i="3"/>
  <c r="D600" i="3"/>
  <c r="D599" i="3"/>
  <c r="D598" i="3"/>
  <c r="D597" i="3"/>
  <c r="D603" i="3" s="1"/>
  <c r="E602" i="3"/>
  <c r="E601" i="3"/>
  <c r="E600" i="3"/>
  <c r="E599" i="3"/>
  <c r="E598" i="3"/>
  <c r="E597" i="3"/>
  <c r="E603" i="3" s="1"/>
  <c r="F602" i="3"/>
  <c r="F601" i="3"/>
  <c r="F600" i="3"/>
  <c r="F599" i="3"/>
  <c r="F598" i="3"/>
  <c r="F597" i="3"/>
  <c r="F603" i="3" s="1"/>
  <c r="G602" i="3"/>
  <c r="G601" i="3"/>
  <c r="G600" i="3"/>
  <c r="G599" i="3"/>
  <c r="G598" i="3"/>
  <c r="G597" i="3"/>
  <c r="G603" i="3" s="1"/>
  <c r="H629" i="3"/>
  <c r="B620" i="3"/>
  <c r="B619" i="3"/>
  <c r="B618" i="3"/>
  <c r="B617" i="3"/>
  <c r="B616" i="3"/>
  <c r="B615" i="3"/>
  <c r="B621" i="3" s="1"/>
  <c r="C620" i="3"/>
  <c r="C619" i="3"/>
  <c r="C618" i="3"/>
  <c r="C617" i="3"/>
  <c r="C616" i="3"/>
  <c r="C615" i="3"/>
  <c r="C621" i="3" s="1"/>
  <c r="D620" i="3"/>
  <c r="D619" i="3"/>
  <c r="D618" i="3"/>
  <c r="D617" i="3"/>
  <c r="D616" i="3"/>
  <c r="D615" i="3"/>
  <c r="D621" i="3" s="1"/>
  <c r="E620" i="3"/>
  <c r="E619" i="3"/>
  <c r="E618" i="3"/>
  <c r="E617" i="3"/>
  <c r="E616" i="3"/>
  <c r="E615" i="3"/>
  <c r="E621" i="3" s="1"/>
  <c r="F620" i="3"/>
  <c r="F619" i="3"/>
  <c r="F618" i="3"/>
  <c r="F617" i="3"/>
  <c r="F616" i="3"/>
  <c r="F615" i="3"/>
  <c r="F621" i="3" s="1"/>
  <c r="G620" i="3"/>
  <c r="G619" i="3"/>
  <c r="G618" i="3"/>
  <c r="G617" i="3"/>
  <c r="G616" i="3"/>
  <c r="G615" i="3"/>
  <c r="G621" i="3" s="1"/>
  <c r="B638" i="3"/>
  <c r="B637" i="3"/>
  <c r="B636" i="3"/>
  <c r="B635" i="3"/>
  <c r="B634" i="3"/>
  <c r="B633" i="3"/>
  <c r="B639" i="3" s="1"/>
  <c r="C638" i="3"/>
  <c r="C637" i="3"/>
  <c r="C636" i="3"/>
  <c r="C635" i="3"/>
  <c r="C634" i="3"/>
  <c r="C633" i="3"/>
  <c r="C639" i="3" s="1"/>
  <c r="D638" i="3"/>
  <c r="D637" i="3"/>
  <c r="D636" i="3"/>
  <c r="D635" i="3"/>
  <c r="D634" i="3"/>
  <c r="D633" i="3"/>
  <c r="D639" i="3" s="1"/>
  <c r="E638" i="3"/>
  <c r="E637" i="3"/>
  <c r="E636" i="3"/>
  <c r="E635" i="3"/>
  <c r="E634" i="3"/>
  <c r="E633" i="3"/>
  <c r="E639" i="3" s="1"/>
  <c r="F638" i="3"/>
  <c r="F637" i="3"/>
  <c r="F636" i="3"/>
  <c r="F635" i="3"/>
  <c r="F634" i="3"/>
  <c r="F633" i="3"/>
  <c r="F639" i="3" s="1"/>
  <c r="G638" i="3"/>
  <c r="G637" i="3"/>
  <c r="G636" i="3"/>
  <c r="G635" i="3"/>
  <c r="G634" i="3"/>
  <c r="G633" i="3"/>
  <c r="G639" i="3" s="1"/>
  <c r="H665" i="3"/>
  <c r="B656" i="3"/>
  <c r="B655" i="3"/>
  <c r="B654" i="3"/>
  <c r="B653" i="3"/>
  <c r="B652" i="3"/>
  <c r="B651" i="3"/>
  <c r="B657" i="3" s="1"/>
  <c r="C656" i="3"/>
  <c r="C655" i="3"/>
  <c r="C654" i="3"/>
  <c r="C653" i="3"/>
  <c r="C652" i="3"/>
  <c r="C651" i="3"/>
  <c r="C657" i="3" s="1"/>
  <c r="D656" i="3"/>
  <c r="D655" i="3"/>
  <c r="D654" i="3"/>
  <c r="D653" i="3"/>
  <c r="D652" i="3"/>
  <c r="D651" i="3"/>
  <c r="D657" i="3" s="1"/>
  <c r="E656" i="3"/>
  <c r="E655" i="3"/>
  <c r="E654" i="3"/>
  <c r="E653" i="3"/>
  <c r="E652" i="3"/>
  <c r="E651" i="3"/>
  <c r="E657" i="3" s="1"/>
  <c r="F656" i="3"/>
  <c r="F655" i="3"/>
  <c r="F654" i="3"/>
  <c r="F653" i="3"/>
  <c r="F652" i="3"/>
  <c r="F651" i="3"/>
  <c r="F657" i="3" s="1"/>
  <c r="G656" i="3"/>
  <c r="G655" i="3"/>
  <c r="G654" i="3"/>
  <c r="G653" i="3"/>
  <c r="G652" i="3"/>
  <c r="G651" i="3"/>
  <c r="G657" i="3" s="1"/>
  <c r="B674" i="3"/>
  <c r="B673" i="3"/>
  <c r="B672" i="3"/>
  <c r="B671" i="3"/>
  <c r="B670" i="3"/>
  <c r="B669" i="3"/>
  <c r="B675" i="3" s="1"/>
  <c r="C674" i="3"/>
  <c r="C673" i="3"/>
  <c r="C672" i="3"/>
  <c r="C671" i="3"/>
  <c r="C670" i="3"/>
  <c r="C669" i="3"/>
  <c r="C675" i="3" s="1"/>
  <c r="D674" i="3"/>
  <c r="D673" i="3"/>
  <c r="D672" i="3"/>
  <c r="D671" i="3"/>
  <c r="D670" i="3"/>
  <c r="D669" i="3"/>
  <c r="D675" i="3" s="1"/>
  <c r="E674" i="3"/>
  <c r="E673" i="3"/>
  <c r="E672" i="3"/>
  <c r="E671" i="3"/>
  <c r="E670" i="3"/>
  <c r="E669" i="3"/>
  <c r="E675" i="3" s="1"/>
  <c r="F674" i="3"/>
  <c r="F673" i="3"/>
  <c r="F672" i="3"/>
  <c r="F671" i="3"/>
  <c r="F670" i="3"/>
  <c r="F669" i="3"/>
  <c r="F675" i="3" s="1"/>
  <c r="G674" i="3"/>
  <c r="G673" i="3"/>
  <c r="G672" i="3"/>
  <c r="G671" i="3"/>
  <c r="G670" i="3"/>
  <c r="G669" i="3"/>
  <c r="G675" i="3" s="1"/>
  <c r="B692" i="3"/>
  <c r="B691" i="3"/>
  <c r="B690" i="3"/>
  <c r="B689" i="3"/>
  <c r="B688" i="3"/>
  <c r="B687" i="3"/>
  <c r="B693" i="3" s="1"/>
  <c r="C692" i="3"/>
  <c r="C691" i="3"/>
  <c r="C690" i="3"/>
  <c r="C689" i="3"/>
  <c r="C688" i="3"/>
  <c r="C687" i="3"/>
  <c r="C693" i="3" s="1"/>
  <c r="D692" i="3"/>
  <c r="D691" i="3"/>
  <c r="D690" i="3"/>
  <c r="D689" i="3"/>
  <c r="D688" i="3"/>
  <c r="D687" i="3"/>
  <c r="D693" i="3" s="1"/>
  <c r="E692" i="3"/>
  <c r="E691" i="3"/>
  <c r="E690" i="3"/>
  <c r="E689" i="3"/>
  <c r="E688" i="3"/>
  <c r="E687" i="3"/>
  <c r="E693" i="3" s="1"/>
  <c r="F692" i="3"/>
  <c r="F691" i="3"/>
  <c r="F690" i="3"/>
  <c r="F689" i="3"/>
  <c r="F688" i="3"/>
  <c r="F687" i="3"/>
  <c r="F693" i="3" s="1"/>
  <c r="G692" i="3"/>
  <c r="G691" i="3"/>
  <c r="G690" i="3"/>
  <c r="G689" i="3"/>
  <c r="G688" i="3"/>
  <c r="G687" i="3"/>
  <c r="G693" i="3" s="1"/>
  <c r="H719" i="3"/>
  <c r="B710" i="3"/>
  <c r="B709" i="3"/>
  <c r="B708" i="3"/>
  <c r="B707" i="3"/>
  <c r="B706" i="3"/>
  <c r="B705" i="3"/>
  <c r="B711" i="3" s="1"/>
  <c r="C710" i="3"/>
  <c r="C709" i="3"/>
  <c r="C708" i="3"/>
  <c r="C707" i="3"/>
  <c r="C706" i="3"/>
  <c r="C705" i="3"/>
  <c r="C711" i="3" s="1"/>
  <c r="D710" i="3"/>
  <c r="D709" i="3"/>
  <c r="D708" i="3"/>
  <c r="D707" i="3"/>
  <c r="D706" i="3"/>
  <c r="D705" i="3"/>
  <c r="D711" i="3" s="1"/>
  <c r="E710" i="3"/>
  <c r="E709" i="3"/>
  <c r="E708" i="3"/>
  <c r="E707" i="3"/>
  <c r="E706" i="3"/>
  <c r="E705" i="3"/>
  <c r="E711" i="3" s="1"/>
  <c r="F710" i="3"/>
  <c r="F709" i="3"/>
  <c r="F708" i="3"/>
  <c r="F707" i="3"/>
  <c r="F706" i="3"/>
  <c r="F705" i="3"/>
  <c r="F711" i="3" s="1"/>
  <c r="G710" i="3"/>
  <c r="G709" i="3"/>
  <c r="G708" i="3"/>
  <c r="G707" i="3"/>
  <c r="G706" i="3"/>
  <c r="G705" i="3"/>
  <c r="G711" i="3" s="1"/>
  <c r="H737" i="3"/>
  <c r="B728" i="3"/>
  <c r="B727" i="3"/>
  <c r="B726" i="3"/>
  <c r="B725" i="3"/>
  <c r="B724" i="3"/>
  <c r="B723" i="3"/>
  <c r="B729" i="3" s="1"/>
  <c r="C728" i="3"/>
  <c r="C727" i="3"/>
  <c r="C726" i="3"/>
  <c r="C725" i="3"/>
  <c r="C724" i="3"/>
  <c r="C723" i="3"/>
  <c r="C729" i="3" s="1"/>
  <c r="D728" i="3"/>
  <c r="D727" i="3"/>
  <c r="D726" i="3"/>
  <c r="D725" i="3"/>
  <c r="D724" i="3"/>
  <c r="D723" i="3"/>
  <c r="D729" i="3" s="1"/>
  <c r="E728" i="3"/>
  <c r="E727" i="3"/>
  <c r="E726" i="3"/>
  <c r="E725" i="3"/>
  <c r="E724" i="3"/>
  <c r="E723" i="3"/>
  <c r="E729" i="3" s="1"/>
  <c r="F728" i="3"/>
  <c r="F727" i="3"/>
  <c r="F726" i="3"/>
  <c r="F725" i="3"/>
  <c r="F724" i="3"/>
  <c r="F723" i="3"/>
  <c r="F729" i="3" s="1"/>
  <c r="G728" i="3"/>
  <c r="G727" i="3"/>
  <c r="G726" i="3"/>
  <c r="G725" i="3"/>
  <c r="G724" i="3"/>
  <c r="G723" i="3"/>
  <c r="G729" i="3" s="1"/>
  <c r="B44" i="2"/>
  <c r="B43" i="2"/>
  <c r="B42" i="2"/>
  <c r="B41" i="2"/>
  <c r="B40" i="2"/>
  <c r="B39" i="2"/>
  <c r="B45" i="2" s="1"/>
  <c r="C44" i="2"/>
  <c r="C43" i="2"/>
  <c r="C42" i="2"/>
  <c r="C41" i="2"/>
  <c r="C40" i="2"/>
  <c r="C39" i="2"/>
  <c r="C45" i="2" s="1"/>
  <c r="D44" i="2"/>
  <c r="D43" i="2"/>
  <c r="D42" i="2"/>
  <c r="D41" i="2"/>
  <c r="D40" i="2"/>
  <c r="D39" i="2"/>
  <c r="D45" i="2" s="1"/>
  <c r="E44" i="2"/>
  <c r="E43" i="2"/>
  <c r="E42" i="2"/>
  <c r="E41" i="2"/>
  <c r="E40" i="2"/>
  <c r="E39" i="2"/>
  <c r="E45" i="2" s="1"/>
  <c r="F44" i="2"/>
  <c r="F43" i="2"/>
  <c r="F42" i="2"/>
  <c r="F41" i="2"/>
  <c r="F40" i="2"/>
  <c r="F39" i="2"/>
  <c r="F45" i="2" s="1"/>
  <c r="G44" i="2"/>
  <c r="G43" i="2"/>
  <c r="G42" i="2"/>
  <c r="G41" i="2"/>
  <c r="G40" i="2"/>
  <c r="G39" i="2"/>
  <c r="G45" i="2" s="1"/>
  <c r="B62" i="2"/>
  <c r="B61" i="2"/>
  <c r="B60" i="2"/>
  <c r="B59" i="2"/>
  <c r="B58" i="2"/>
  <c r="B57" i="2"/>
  <c r="B63" i="2" s="1"/>
  <c r="C62" i="2"/>
  <c r="C61" i="2"/>
  <c r="C60" i="2"/>
  <c r="C59" i="2"/>
  <c r="C58" i="2"/>
  <c r="C57" i="2"/>
  <c r="C63" i="2" s="1"/>
  <c r="D62" i="2"/>
  <c r="D61" i="2"/>
  <c r="D60" i="2"/>
  <c r="D59" i="2"/>
  <c r="D58" i="2"/>
  <c r="D57" i="2"/>
  <c r="D63" i="2" s="1"/>
  <c r="E62" i="2"/>
  <c r="E61" i="2"/>
  <c r="E60" i="2"/>
  <c r="E59" i="2"/>
  <c r="E58" i="2"/>
  <c r="E57" i="2"/>
  <c r="E63" i="2" s="1"/>
  <c r="F62" i="2"/>
  <c r="F61" i="2"/>
  <c r="F60" i="2"/>
  <c r="F59" i="2"/>
  <c r="F58" i="2"/>
  <c r="F57" i="2"/>
  <c r="F63" i="2" s="1"/>
  <c r="G62" i="2"/>
  <c r="G61" i="2"/>
  <c r="G60" i="2"/>
  <c r="G59" i="2"/>
  <c r="G58" i="2"/>
  <c r="G57" i="2"/>
  <c r="G63" i="2" s="1"/>
  <c r="B80" i="2"/>
  <c r="B79" i="2"/>
  <c r="B78" i="2"/>
  <c r="B77" i="2"/>
  <c r="B76" i="2"/>
  <c r="B75" i="2"/>
  <c r="B81" i="2" s="1"/>
  <c r="C80" i="2"/>
  <c r="C79" i="2"/>
  <c r="C78" i="2"/>
  <c r="C77" i="2"/>
  <c r="C76" i="2"/>
  <c r="C75" i="2"/>
  <c r="C81" i="2" s="1"/>
  <c r="D80" i="2"/>
  <c r="D79" i="2"/>
  <c r="D78" i="2"/>
  <c r="D77" i="2"/>
  <c r="D76" i="2"/>
  <c r="D75" i="2"/>
  <c r="D81" i="2" s="1"/>
  <c r="E80" i="2"/>
  <c r="E79" i="2"/>
  <c r="E78" i="2"/>
  <c r="E77" i="2"/>
  <c r="E76" i="2"/>
  <c r="E75" i="2"/>
  <c r="E81" i="2" s="1"/>
  <c r="F80" i="2"/>
  <c r="F79" i="2"/>
  <c r="F78" i="2"/>
  <c r="F77" i="2"/>
  <c r="F76" i="2"/>
  <c r="F75" i="2"/>
  <c r="F81" i="2" s="1"/>
  <c r="G80" i="2"/>
  <c r="G79" i="2"/>
  <c r="G78" i="2"/>
  <c r="G77" i="2"/>
  <c r="G76" i="2"/>
  <c r="G75" i="2"/>
  <c r="G81" i="2" s="1"/>
  <c r="B98" i="2"/>
  <c r="B97" i="2"/>
  <c r="B96" i="2"/>
  <c r="B95" i="2"/>
  <c r="B94" i="2"/>
  <c r="B93" i="2"/>
  <c r="B99" i="2" s="1"/>
  <c r="C98" i="2"/>
  <c r="C97" i="2"/>
  <c r="C96" i="2"/>
  <c r="C95" i="2"/>
  <c r="C94" i="2"/>
  <c r="C93" i="2"/>
  <c r="C99" i="2" s="1"/>
  <c r="D98" i="2"/>
  <c r="D97" i="2"/>
  <c r="D96" i="2"/>
  <c r="D95" i="2"/>
  <c r="D94" i="2"/>
  <c r="D93" i="2"/>
  <c r="D99" i="2" s="1"/>
  <c r="E98" i="2"/>
  <c r="E97" i="2"/>
  <c r="E96" i="2"/>
  <c r="E95" i="2"/>
  <c r="E94" i="2"/>
  <c r="E93" i="2"/>
  <c r="E99" i="2" s="1"/>
  <c r="F98" i="2"/>
  <c r="F97" i="2"/>
  <c r="F96" i="2"/>
  <c r="F95" i="2"/>
  <c r="F94" i="2"/>
  <c r="F93" i="2"/>
  <c r="F99" i="2" s="1"/>
  <c r="G98" i="2"/>
  <c r="G97" i="2"/>
  <c r="G96" i="2"/>
  <c r="G95" i="2"/>
  <c r="G94" i="2"/>
  <c r="G93" i="2"/>
  <c r="G99" i="2" s="1"/>
  <c r="B116" i="2"/>
  <c r="B115" i="2"/>
  <c r="B114" i="2"/>
  <c r="B113" i="2"/>
  <c r="B112" i="2"/>
  <c r="B111" i="2"/>
  <c r="B117" i="2" s="1"/>
  <c r="C116" i="2"/>
  <c r="C115" i="2"/>
  <c r="C114" i="2"/>
  <c r="C113" i="2"/>
  <c r="C112" i="2"/>
  <c r="C111" i="2"/>
  <c r="C117" i="2" s="1"/>
  <c r="D116" i="2"/>
  <c r="D115" i="2"/>
  <c r="D114" i="2"/>
  <c r="D113" i="2"/>
  <c r="D112" i="2"/>
  <c r="D111" i="2"/>
  <c r="D117" i="2" s="1"/>
  <c r="E116" i="2"/>
  <c r="E115" i="2"/>
  <c r="E114" i="2"/>
  <c r="E113" i="2"/>
  <c r="E112" i="2"/>
  <c r="E111" i="2"/>
  <c r="E117" i="2" s="1"/>
  <c r="F116" i="2"/>
  <c r="F115" i="2"/>
  <c r="F114" i="2"/>
  <c r="F113" i="2"/>
  <c r="F112" i="2"/>
  <c r="F111" i="2"/>
  <c r="F117" i="2" s="1"/>
  <c r="G116" i="2"/>
  <c r="G115" i="2"/>
  <c r="G114" i="2"/>
  <c r="G113" i="2"/>
  <c r="G112" i="2"/>
  <c r="G111" i="2"/>
  <c r="G117" i="2" s="1"/>
  <c r="B134" i="2"/>
  <c r="B133" i="2"/>
  <c r="B132" i="2"/>
  <c r="B131" i="2"/>
  <c r="B130" i="2"/>
  <c r="B129" i="2"/>
  <c r="B135" i="2" s="1"/>
  <c r="C134" i="2"/>
  <c r="C133" i="2"/>
  <c r="C132" i="2"/>
  <c r="C131" i="2"/>
  <c r="C130" i="2"/>
  <c r="C129" i="2"/>
  <c r="C135" i="2" s="1"/>
  <c r="D134" i="2"/>
  <c r="D133" i="2"/>
  <c r="D132" i="2"/>
  <c r="D131" i="2"/>
  <c r="D130" i="2"/>
  <c r="D129" i="2"/>
  <c r="D135" i="2" s="1"/>
  <c r="E134" i="2"/>
  <c r="E133" i="2"/>
  <c r="E132" i="2"/>
  <c r="E131" i="2"/>
  <c r="E130" i="2"/>
  <c r="E129" i="2"/>
  <c r="E135" i="2" s="1"/>
  <c r="F134" i="2"/>
  <c r="F133" i="2"/>
  <c r="F132" i="2"/>
  <c r="F131" i="2"/>
  <c r="F130" i="2"/>
  <c r="F129" i="2"/>
  <c r="F135" i="2" s="1"/>
  <c r="G134" i="2"/>
  <c r="G133" i="2"/>
  <c r="G132" i="2"/>
  <c r="G131" i="2"/>
  <c r="G130" i="2"/>
  <c r="G129" i="2"/>
  <c r="G135" i="2" s="1"/>
  <c r="B152" i="2"/>
  <c r="B151" i="2"/>
  <c r="B150" i="2"/>
  <c r="B149" i="2"/>
  <c r="B148" i="2"/>
  <c r="B147" i="2"/>
  <c r="B153" i="2" s="1"/>
  <c r="C152" i="2"/>
  <c r="C151" i="2"/>
  <c r="C150" i="2"/>
  <c r="C149" i="2"/>
  <c r="C148" i="2"/>
  <c r="C147" i="2"/>
  <c r="C153" i="2" s="1"/>
  <c r="D152" i="2"/>
  <c r="D151" i="2"/>
  <c r="D150" i="2"/>
  <c r="D149" i="2"/>
  <c r="D148" i="2"/>
  <c r="D147" i="2"/>
  <c r="D153" i="2" s="1"/>
  <c r="E152" i="2"/>
  <c r="E151" i="2"/>
  <c r="E150" i="2"/>
  <c r="E149" i="2"/>
  <c r="E148" i="2"/>
  <c r="E147" i="2"/>
  <c r="E153" i="2" s="1"/>
  <c r="F152" i="2"/>
  <c r="F151" i="2"/>
  <c r="F150" i="2"/>
  <c r="F149" i="2"/>
  <c r="F148" i="2"/>
  <c r="F147" i="2"/>
  <c r="F153" i="2" s="1"/>
  <c r="G152" i="2"/>
  <c r="G151" i="2"/>
  <c r="G150" i="2"/>
  <c r="G149" i="2"/>
  <c r="G148" i="2"/>
  <c r="G147" i="2"/>
  <c r="G153" i="2" s="1"/>
  <c r="B170" i="2"/>
  <c r="B169" i="2"/>
  <c r="B168" i="2"/>
  <c r="B167" i="2"/>
  <c r="B166" i="2"/>
  <c r="B165" i="2"/>
  <c r="B171" i="2" s="1"/>
  <c r="C170" i="2"/>
  <c r="C169" i="2"/>
  <c r="C168" i="2"/>
  <c r="C167" i="2"/>
  <c r="C166" i="2"/>
  <c r="C165" i="2"/>
  <c r="C171" i="2" s="1"/>
  <c r="D170" i="2"/>
  <c r="D169" i="2"/>
  <c r="D168" i="2"/>
  <c r="D167" i="2"/>
  <c r="D166" i="2"/>
  <c r="D165" i="2"/>
  <c r="D171" i="2" s="1"/>
  <c r="E170" i="2"/>
  <c r="E169" i="2"/>
  <c r="E168" i="2"/>
  <c r="E167" i="2"/>
  <c r="E166" i="2"/>
  <c r="E165" i="2"/>
  <c r="E171" i="2" s="1"/>
  <c r="F170" i="2"/>
  <c r="F169" i="2"/>
  <c r="F168" i="2"/>
  <c r="F167" i="2"/>
  <c r="F166" i="2"/>
  <c r="F165" i="2"/>
  <c r="F171" i="2" s="1"/>
  <c r="G170" i="2"/>
  <c r="G169" i="2"/>
  <c r="G168" i="2"/>
  <c r="G167" i="2"/>
  <c r="G166" i="2"/>
  <c r="G165" i="2"/>
  <c r="G171" i="2" s="1"/>
  <c r="H197" i="2"/>
  <c r="B188" i="2"/>
  <c r="B187" i="2"/>
  <c r="B186" i="2"/>
  <c r="B185" i="2"/>
  <c r="B184" i="2"/>
  <c r="B183" i="2"/>
  <c r="B189" i="2" s="1"/>
  <c r="C188" i="2"/>
  <c r="C187" i="2"/>
  <c r="C186" i="2"/>
  <c r="C185" i="2"/>
  <c r="C184" i="2"/>
  <c r="C183" i="2"/>
  <c r="C189" i="2" s="1"/>
  <c r="D188" i="2"/>
  <c r="D187" i="2"/>
  <c r="D186" i="2"/>
  <c r="D185" i="2"/>
  <c r="D184" i="2"/>
  <c r="D183" i="2"/>
  <c r="D189" i="2" s="1"/>
  <c r="E188" i="2"/>
  <c r="E187" i="2"/>
  <c r="E186" i="2"/>
  <c r="E185" i="2"/>
  <c r="E184" i="2"/>
  <c r="E183" i="2"/>
  <c r="E189" i="2" s="1"/>
  <c r="F188" i="2"/>
  <c r="F187" i="2"/>
  <c r="F186" i="2"/>
  <c r="F185" i="2"/>
  <c r="F184" i="2"/>
  <c r="F183" i="2"/>
  <c r="F189" i="2" s="1"/>
  <c r="G188" i="2"/>
  <c r="G187" i="2"/>
  <c r="G186" i="2"/>
  <c r="G185" i="2"/>
  <c r="G184" i="2"/>
  <c r="G183" i="2"/>
  <c r="G189" i="2" s="1"/>
  <c r="H215" i="2"/>
  <c r="B206" i="2"/>
  <c r="B205" i="2"/>
  <c r="B204" i="2"/>
  <c r="B203" i="2"/>
  <c r="B202" i="2"/>
  <c r="B201" i="2"/>
  <c r="B207" i="2" s="1"/>
  <c r="C206" i="2"/>
  <c r="C205" i="2"/>
  <c r="C204" i="2"/>
  <c r="C203" i="2"/>
  <c r="C202" i="2"/>
  <c r="C201" i="2"/>
  <c r="C207" i="2" s="1"/>
  <c r="D206" i="2"/>
  <c r="D205" i="2"/>
  <c r="D204" i="2"/>
  <c r="D203" i="2"/>
  <c r="D202" i="2"/>
  <c r="D201" i="2"/>
  <c r="D207" i="2" s="1"/>
  <c r="E206" i="2"/>
  <c r="E205" i="2"/>
  <c r="E204" i="2"/>
  <c r="E203" i="2"/>
  <c r="E202" i="2"/>
  <c r="E201" i="2"/>
  <c r="E207" i="2" s="1"/>
  <c r="F206" i="2"/>
  <c r="F205" i="2"/>
  <c r="F204" i="2"/>
  <c r="F203" i="2"/>
  <c r="F202" i="2"/>
  <c r="F201" i="2"/>
  <c r="F207" i="2" s="1"/>
  <c r="G206" i="2"/>
  <c r="G205" i="2"/>
  <c r="G204" i="2"/>
  <c r="G203" i="2"/>
  <c r="G202" i="2"/>
  <c r="G201" i="2"/>
  <c r="G207" i="2" s="1"/>
  <c r="H233" i="2"/>
  <c r="B224" i="2"/>
  <c r="B223" i="2"/>
  <c r="B222" i="2"/>
  <c r="B221" i="2"/>
  <c r="B220" i="2"/>
  <c r="B219" i="2"/>
  <c r="B225" i="2" s="1"/>
  <c r="C224" i="2"/>
  <c r="C223" i="2"/>
  <c r="C222" i="2"/>
  <c r="C221" i="2"/>
  <c r="C220" i="2"/>
  <c r="C219" i="2"/>
  <c r="C225" i="2" s="1"/>
  <c r="D224" i="2"/>
  <c r="D223" i="2"/>
  <c r="D222" i="2"/>
  <c r="D221" i="2"/>
  <c r="D220" i="2"/>
  <c r="D219" i="2"/>
  <c r="D225" i="2" s="1"/>
  <c r="E224" i="2"/>
  <c r="E223" i="2"/>
  <c r="E222" i="2"/>
  <c r="E221" i="2"/>
  <c r="E220" i="2"/>
  <c r="E219" i="2"/>
  <c r="E225" i="2" s="1"/>
  <c r="F224" i="2"/>
  <c r="F223" i="2"/>
  <c r="F222" i="2"/>
  <c r="F221" i="2"/>
  <c r="F220" i="2"/>
  <c r="F219" i="2"/>
  <c r="F225" i="2" s="1"/>
  <c r="G224" i="2"/>
  <c r="G223" i="2"/>
  <c r="G222" i="2"/>
  <c r="G221" i="2"/>
  <c r="G220" i="2"/>
  <c r="G219" i="2"/>
  <c r="G225" i="2" s="1"/>
  <c r="B242" i="2"/>
  <c r="B241" i="2"/>
  <c r="B240" i="2"/>
  <c r="B239" i="2"/>
  <c r="B238" i="2"/>
  <c r="B237" i="2"/>
  <c r="B243" i="2" s="1"/>
  <c r="C242" i="2"/>
  <c r="C241" i="2"/>
  <c r="C240" i="2"/>
  <c r="C239" i="2"/>
  <c r="C238" i="2"/>
  <c r="C237" i="2"/>
  <c r="C243" i="2" s="1"/>
  <c r="D242" i="2"/>
  <c r="D241" i="2"/>
  <c r="D240" i="2"/>
  <c r="D239" i="2"/>
  <c r="D238" i="2"/>
  <c r="D237" i="2"/>
  <c r="D243" i="2" s="1"/>
  <c r="E242" i="2"/>
  <c r="E241" i="2"/>
  <c r="E240" i="2"/>
  <c r="E239" i="2"/>
  <c r="E238" i="2"/>
  <c r="E237" i="2"/>
  <c r="E243" i="2" s="1"/>
  <c r="F242" i="2"/>
  <c r="F241" i="2"/>
  <c r="F240" i="2"/>
  <c r="F239" i="2"/>
  <c r="F238" i="2"/>
  <c r="F237" i="2"/>
  <c r="F243" i="2" s="1"/>
  <c r="G242" i="2"/>
  <c r="G241" i="2"/>
  <c r="G240" i="2"/>
  <c r="G239" i="2"/>
  <c r="G238" i="2"/>
  <c r="G237" i="2"/>
  <c r="G243" i="2" s="1"/>
  <c r="B260" i="2"/>
  <c r="B259" i="2"/>
  <c r="B258" i="2"/>
  <c r="B257" i="2"/>
  <c r="B256" i="2"/>
  <c r="B255" i="2"/>
  <c r="B261" i="2" s="1"/>
  <c r="C260" i="2"/>
  <c r="C259" i="2"/>
  <c r="C258" i="2"/>
  <c r="C257" i="2"/>
  <c r="C256" i="2"/>
  <c r="C255" i="2"/>
  <c r="C261" i="2" s="1"/>
  <c r="D260" i="2"/>
  <c r="D259" i="2"/>
  <c r="D258" i="2"/>
  <c r="D257" i="2"/>
  <c r="D256" i="2"/>
  <c r="D255" i="2"/>
  <c r="D261" i="2" s="1"/>
  <c r="E260" i="2"/>
  <c r="E259" i="2"/>
  <c r="E258" i="2"/>
  <c r="E257" i="2"/>
  <c r="E256" i="2"/>
  <c r="E255" i="2"/>
  <c r="E261" i="2" s="1"/>
  <c r="F260" i="2"/>
  <c r="F259" i="2"/>
  <c r="F258" i="2"/>
  <c r="F257" i="2"/>
  <c r="F256" i="2"/>
  <c r="F255" i="2"/>
  <c r="F261" i="2" s="1"/>
  <c r="G260" i="2"/>
  <c r="G259" i="2"/>
  <c r="G258" i="2"/>
  <c r="G257" i="2"/>
  <c r="G256" i="2"/>
  <c r="G255" i="2"/>
  <c r="G261" i="2" s="1"/>
  <c r="H287" i="2"/>
  <c r="B278" i="2"/>
  <c r="B277" i="2"/>
  <c r="B276" i="2"/>
  <c r="B275" i="2"/>
  <c r="B274" i="2"/>
  <c r="B273" i="2"/>
  <c r="B279" i="2" s="1"/>
  <c r="C278" i="2"/>
  <c r="C277" i="2"/>
  <c r="C276" i="2"/>
  <c r="C275" i="2"/>
  <c r="C274" i="2"/>
  <c r="C273" i="2"/>
  <c r="C279" i="2" s="1"/>
  <c r="D278" i="2"/>
  <c r="D277" i="2"/>
  <c r="D276" i="2"/>
  <c r="D275" i="2"/>
  <c r="D274" i="2"/>
  <c r="D273" i="2"/>
  <c r="D279" i="2" s="1"/>
  <c r="E278" i="2"/>
  <c r="E277" i="2"/>
  <c r="E276" i="2"/>
  <c r="E275" i="2"/>
  <c r="E274" i="2"/>
  <c r="E273" i="2"/>
  <c r="E279" i="2" s="1"/>
  <c r="F278" i="2"/>
  <c r="F277" i="2"/>
  <c r="F276" i="2"/>
  <c r="F275" i="2"/>
  <c r="F274" i="2"/>
  <c r="F273" i="2"/>
  <c r="F279" i="2" s="1"/>
  <c r="G278" i="2"/>
  <c r="G277" i="2"/>
  <c r="G276" i="2"/>
  <c r="G275" i="2"/>
  <c r="G274" i="2"/>
  <c r="G273" i="2"/>
  <c r="G279" i="2" s="1"/>
  <c r="H305" i="2"/>
  <c r="B296" i="2"/>
  <c r="B295" i="2"/>
  <c r="B294" i="2"/>
  <c r="B293" i="2"/>
  <c r="B292" i="2"/>
  <c r="B291" i="2"/>
  <c r="B297" i="2" s="1"/>
  <c r="C296" i="2"/>
  <c r="C295" i="2"/>
  <c r="C294" i="2"/>
  <c r="C293" i="2"/>
  <c r="C292" i="2"/>
  <c r="C291" i="2"/>
  <c r="C297" i="2" s="1"/>
  <c r="D296" i="2"/>
  <c r="D295" i="2"/>
  <c r="D294" i="2"/>
  <c r="D293" i="2"/>
  <c r="D292" i="2"/>
  <c r="D291" i="2"/>
  <c r="D297" i="2" s="1"/>
  <c r="E296" i="2"/>
  <c r="E295" i="2"/>
  <c r="E294" i="2"/>
  <c r="E293" i="2"/>
  <c r="E292" i="2"/>
  <c r="E291" i="2"/>
  <c r="E297" i="2" s="1"/>
  <c r="F296" i="2"/>
  <c r="F295" i="2"/>
  <c r="F294" i="2"/>
  <c r="F293" i="2"/>
  <c r="F292" i="2"/>
  <c r="F291" i="2"/>
  <c r="F297" i="2" s="1"/>
  <c r="G296" i="2"/>
  <c r="G295" i="2"/>
  <c r="G294" i="2"/>
  <c r="G293" i="2"/>
  <c r="G292" i="2"/>
  <c r="G291" i="2"/>
  <c r="G297" i="2" s="1"/>
  <c r="B314" i="2"/>
  <c r="B313" i="2"/>
  <c r="B312" i="2"/>
  <c r="B311" i="2"/>
  <c r="B310" i="2"/>
  <c r="B309" i="2"/>
  <c r="B315" i="2" s="1"/>
  <c r="C314" i="2"/>
  <c r="C313" i="2"/>
  <c r="C312" i="2"/>
  <c r="C311" i="2"/>
  <c r="C310" i="2"/>
  <c r="C309" i="2"/>
  <c r="C315" i="2" s="1"/>
  <c r="D314" i="2"/>
  <c r="D313" i="2"/>
  <c r="D312" i="2"/>
  <c r="D311" i="2"/>
  <c r="D310" i="2"/>
  <c r="D309" i="2"/>
  <c r="D315" i="2" s="1"/>
  <c r="E314" i="2"/>
  <c r="E313" i="2"/>
  <c r="E312" i="2"/>
  <c r="E311" i="2"/>
  <c r="E310" i="2"/>
  <c r="E309" i="2"/>
  <c r="E315" i="2" s="1"/>
  <c r="F314" i="2"/>
  <c r="F313" i="2"/>
  <c r="F312" i="2"/>
  <c r="F311" i="2"/>
  <c r="F310" i="2"/>
  <c r="F309" i="2"/>
  <c r="F315" i="2" s="1"/>
  <c r="G314" i="2"/>
  <c r="G313" i="2"/>
  <c r="G312" i="2"/>
  <c r="G311" i="2"/>
  <c r="G310" i="2"/>
  <c r="G309" i="2"/>
  <c r="G315" i="2" s="1"/>
  <c r="H341" i="2"/>
  <c r="B332" i="2"/>
  <c r="B331" i="2"/>
  <c r="B330" i="2"/>
  <c r="B329" i="2"/>
  <c r="B328" i="2"/>
  <c r="B327" i="2"/>
  <c r="B333" i="2" s="1"/>
  <c r="C332" i="2"/>
  <c r="C331" i="2"/>
  <c r="C330" i="2"/>
  <c r="C329" i="2"/>
  <c r="C328" i="2"/>
  <c r="C327" i="2"/>
  <c r="C333" i="2" s="1"/>
  <c r="D332" i="2"/>
  <c r="D331" i="2"/>
  <c r="D330" i="2"/>
  <c r="D329" i="2"/>
  <c r="D328" i="2"/>
  <c r="D327" i="2"/>
  <c r="D333" i="2" s="1"/>
  <c r="E332" i="2"/>
  <c r="E331" i="2"/>
  <c r="E330" i="2"/>
  <c r="E329" i="2"/>
  <c r="E328" i="2"/>
  <c r="E327" i="2"/>
  <c r="E333" i="2" s="1"/>
  <c r="F332" i="2"/>
  <c r="F331" i="2"/>
  <c r="F330" i="2"/>
  <c r="F329" i="2"/>
  <c r="F328" i="2"/>
  <c r="F327" i="2"/>
  <c r="F333" i="2" s="1"/>
  <c r="G332" i="2"/>
  <c r="G331" i="2"/>
  <c r="G330" i="2"/>
  <c r="G329" i="2"/>
  <c r="G328" i="2"/>
  <c r="G327" i="2"/>
  <c r="G333" i="2" s="1"/>
  <c r="H359" i="2"/>
  <c r="B350" i="2"/>
  <c r="B349" i="2"/>
  <c r="B348" i="2"/>
  <c r="B347" i="2"/>
  <c r="B346" i="2"/>
  <c r="B345" i="2"/>
  <c r="B351" i="2" s="1"/>
  <c r="C350" i="2"/>
  <c r="C349" i="2"/>
  <c r="C348" i="2"/>
  <c r="C347" i="2"/>
  <c r="C346" i="2"/>
  <c r="C345" i="2"/>
  <c r="C351" i="2" s="1"/>
  <c r="D350" i="2"/>
  <c r="D349" i="2"/>
  <c r="D348" i="2"/>
  <c r="D347" i="2"/>
  <c r="D346" i="2"/>
  <c r="D345" i="2"/>
  <c r="D351" i="2" s="1"/>
  <c r="E350" i="2"/>
  <c r="E349" i="2"/>
  <c r="E348" i="2"/>
  <c r="E347" i="2"/>
  <c r="E346" i="2"/>
  <c r="E345" i="2"/>
  <c r="E351" i="2" s="1"/>
  <c r="F350" i="2"/>
  <c r="F349" i="2"/>
  <c r="F348" i="2"/>
  <c r="F347" i="2"/>
  <c r="F346" i="2"/>
  <c r="F345" i="2"/>
  <c r="F351" i="2" s="1"/>
  <c r="G350" i="2"/>
  <c r="G349" i="2"/>
  <c r="G348" i="2"/>
  <c r="G347" i="2"/>
  <c r="G346" i="2"/>
  <c r="G345" i="2"/>
  <c r="G351" i="2" s="1"/>
  <c r="B368" i="2"/>
  <c r="B367" i="2"/>
  <c r="B366" i="2"/>
  <c r="B365" i="2"/>
  <c r="B364" i="2"/>
  <c r="B363" i="2"/>
  <c r="B369" i="2" s="1"/>
  <c r="C368" i="2"/>
  <c r="C367" i="2"/>
  <c r="C366" i="2"/>
  <c r="C365" i="2"/>
  <c r="C364" i="2"/>
  <c r="C363" i="2"/>
  <c r="C369" i="2" s="1"/>
  <c r="D368" i="2"/>
  <c r="D367" i="2"/>
  <c r="D366" i="2"/>
  <c r="D365" i="2"/>
  <c r="D364" i="2"/>
  <c r="D363" i="2"/>
  <c r="D369" i="2" s="1"/>
  <c r="E368" i="2"/>
  <c r="E367" i="2"/>
  <c r="E366" i="2"/>
  <c r="E365" i="2"/>
  <c r="E364" i="2"/>
  <c r="E363" i="2"/>
  <c r="E369" i="2" s="1"/>
  <c r="F368" i="2"/>
  <c r="F367" i="2"/>
  <c r="F366" i="2"/>
  <c r="F365" i="2"/>
  <c r="F364" i="2"/>
  <c r="F363" i="2"/>
  <c r="F369" i="2" s="1"/>
  <c r="G368" i="2"/>
  <c r="G367" i="2"/>
  <c r="G366" i="2"/>
  <c r="G365" i="2"/>
  <c r="G364" i="2"/>
  <c r="G363" i="2"/>
  <c r="G369" i="2" s="1"/>
  <c r="B386" i="2"/>
  <c r="B385" i="2"/>
  <c r="B384" i="2"/>
  <c r="B383" i="2"/>
  <c r="B382" i="2"/>
  <c r="B381" i="2"/>
  <c r="B387" i="2" s="1"/>
  <c r="C386" i="2"/>
  <c r="C385" i="2"/>
  <c r="C384" i="2"/>
  <c r="C383" i="2"/>
  <c r="C382" i="2"/>
  <c r="C381" i="2"/>
  <c r="C387" i="2" s="1"/>
  <c r="D386" i="2"/>
  <c r="D385" i="2"/>
  <c r="D384" i="2"/>
  <c r="D383" i="2"/>
  <c r="D382" i="2"/>
  <c r="D381" i="2"/>
  <c r="D387" i="2" s="1"/>
  <c r="E386" i="2"/>
  <c r="E385" i="2"/>
  <c r="E384" i="2"/>
  <c r="E383" i="2"/>
  <c r="E382" i="2"/>
  <c r="E381" i="2"/>
  <c r="E387" i="2" s="1"/>
  <c r="F386" i="2"/>
  <c r="F385" i="2"/>
  <c r="F384" i="2"/>
  <c r="F383" i="2"/>
  <c r="F382" i="2"/>
  <c r="F381" i="2"/>
  <c r="F387" i="2" s="1"/>
  <c r="G386" i="2"/>
  <c r="G385" i="2"/>
  <c r="G384" i="2"/>
  <c r="G383" i="2"/>
  <c r="G382" i="2"/>
  <c r="G381" i="2"/>
  <c r="G387" i="2" s="1"/>
  <c r="B404" i="2"/>
  <c r="B403" i="2"/>
  <c r="B402" i="2"/>
  <c r="B401" i="2"/>
  <c r="B400" i="2"/>
  <c r="B399" i="2"/>
  <c r="B405" i="2" s="1"/>
  <c r="C404" i="2"/>
  <c r="C403" i="2"/>
  <c r="C402" i="2"/>
  <c r="C401" i="2"/>
  <c r="C400" i="2"/>
  <c r="C399" i="2"/>
  <c r="C405" i="2" s="1"/>
  <c r="D404" i="2"/>
  <c r="D403" i="2"/>
  <c r="D402" i="2"/>
  <c r="D401" i="2"/>
  <c r="D400" i="2"/>
  <c r="D399" i="2"/>
  <c r="D405" i="2" s="1"/>
  <c r="E404" i="2"/>
  <c r="E403" i="2"/>
  <c r="E402" i="2"/>
  <c r="E401" i="2"/>
  <c r="E400" i="2"/>
  <c r="E399" i="2"/>
  <c r="E405" i="2" s="1"/>
  <c r="F404" i="2"/>
  <c r="F403" i="2"/>
  <c r="F402" i="2"/>
  <c r="F401" i="2"/>
  <c r="F400" i="2"/>
  <c r="F399" i="2"/>
  <c r="F405" i="2" s="1"/>
  <c r="G404" i="2"/>
  <c r="G403" i="2"/>
  <c r="G402" i="2"/>
  <c r="G401" i="2"/>
  <c r="G400" i="2"/>
  <c r="G399" i="2"/>
  <c r="G405" i="2" s="1"/>
  <c r="H431" i="2"/>
  <c r="B422" i="2"/>
  <c r="B421" i="2"/>
  <c r="B420" i="2"/>
  <c r="B419" i="2"/>
  <c r="B418" i="2"/>
  <c r="B417" i="2"/>
  <c r="B423" i="2" s="1"/>
  <c r="C422" i="2"/>
  <c r="C421" i="2"/>
  <c r="C420" i="2"/>
  <c r="C419" i="2"/>
  <c r="C418" i="2"/>
  <c r="C417" i="2"/>
  <c r="C423" i="2" s="1"/>
  <c r="D422" i="2"/>
  <c r="D421" i="2"/>
  <c r="D420" i="2"/>
  <c r="D419" i="2"/>
  <c r="D418" i="2"/>
  <c r="D417" i="2"/>
  <c r="D423" i="2" s="1"/>
  <c r="E422" i="2"/>
  <c r="E421" i="2"/>
  <c r="E420" i="2"/>
  <c r="E419" i="2"/>
  <c r="E418" i="2"/>
  <c r="E417" i="2"/>
  <c r="E423" i="2" s="1"/>
  <c r="F422" i="2"/>
  <c r="F421" i="2"/>
  <c r="F420" i="2"/>
  <c r="F419" i="2"/>
  <c r="F418" i="2"/>
  <c r="F417" i="2"/>
  <c r="F423" i="2" s="1"/>
  <c r="G422" i="2"/>
  <c r="G421" i="2"/>
  <c r="G420" i="2"/>
  <c r="G419" i="2"/>
  <c r="G418" i="2"/>
  <c r="G417" i="2"/>
  <c r="G423" i="2" s="1"/>
  <c r="H449" i="2"/>
  <c r="B440" i="2"/>
  <c r="B439" i="2"/>
  <c r="B438" i="2"/>
  <c r="B437" i="2"/>
  <c r="B436" i="2"/>
  <c r="B435" i="2"/>
  <c r="B441" i="2" s="1"/>
  <c r="C440" i="2"/>
  <c r="C439" i="2"/>
  <c r="C438" i="2"/>
  <c r="C437" i="2"/>
  <c r="C436" i="2"/>
  <c r="C435" i="2"/>
  <c r="C441" i="2" s="1"/>
  <c r="D440" i="2"/>
  <c r="D439" i="2"/>
  <c r="D438" i="2"/>
  <c r="D437" i="2"/>
  <c r="D436" i="2"/>
  <c r="D435" i="2"/>
  <c r="D441" i="2" s="1"/>
  <c r="E440" i="2"/>
  <c r="E439" i="2"/>
  <c r="E438" i="2"/>
  <c r="E437" i="2"/>
  <c r="E436" i="2"/>
  <c r="E435" i="2"/>
  <c r="E441" i="2" s="1"/>
  <c r="F440" i="2"/>
  <c r="F439" i="2"/>
  <c r="F438" i="2"/>
  <c r="F437" i="2"/>
  <c r="F436" i="2"/>
  <c r="F435" i="2"/>
  <c r="F441" i="2" s="1"/>
  <c r="G440" i="2"/>
  <c r="G439" i="2"/>
  <c r="G438" i="2"/>
  <c r="G437" i="2"/>
  <c r="G436" i="2"/>
  <c r="G435" i="2"/>
  <c r="G441" i="2" s="1"/>
  <c r="B458" i="2"/>
  <c r="B457" i="2"/>
  <c r="B456" i="2"/>
  <c r="B455" i="2"/>
  <c r="B454" i="2"/>
  <c r="B453" i="2"/>
  <c r="B459" i="2" s="1"/>
  <c r="C458" i="2"/>
  <c r="C457" i="2"/>
  <c r="C456" i="2"/>
  <c r="C455" i="2"/>
  <c r="C454" i="2"/>
  <c r="C453" i="2"/>
  <c r="C459" i="2" s="1"/>
  <c r="D458" i="2"/>
  <c r="D457" i="2"/>
  <c r="D456" i="2"/>
  <c r="D455" i="2"/>
  <c r="D454" i="2"/>
  <c r="D453" i="2"/>
  <c r="D459" i="2" s="1"/>
  <c r="E458" i="2"/>
  <c r="E457" i="2"/>
  <c r="E456" i="2"/>
  <c r="E455" i="2"/>
  <c r="E454" i="2"/>
  <c r="E453" i="2"/>
  <c r="E459" i="2" s="1"/>
  <c r="F458" i="2"/>
  <c r="F457" i="2"/>
  <c r="F456" i="2"/>
  <c r="F455" i="2"/>
  <c r="F454" i="2"/>
  <c r="F453" i="2"/>
  <c r="F459" i="2" s="1"/>
  <c r="G458" i="2"/>
  <c r="G457" i="2"/>
  <c r="G456" i="2"/>
  <c r="G455" i="2"/>
  <c r="G454" i="2"/>
  <c r="G453" i="2"/>
  <c r="G459" i="2" s="1"/>
  <c r="H485" i="2"/>
  <c r="B476" i="2"/>
  <c r="B475" i="2"/>
  <c r="B474" i="2"/>
  <c r="B473" i="2"/>
  <c r="B472" i="2"/>
  <c r="B471" i="2"/>
  <c r="B477" i="2" s="1"/>
  <c r="C476" i="2"/>
  <c r="C475" i="2"/>
  <c r="C474" i="2"/>
  <c r="C473" i="2"/>
  <c r="C472" i="2"/>
  <c r="C471" i="2"/>
  <c r="C477" i="2" s="1"/>
  <c r="D476" i="2"/>
  <c r="D475" i="2"/>
  <c r="D474" i="2"/>
  <c r="D473" i="2"/>
  <c r="D472" i="2"/>
  <c r="D471" i="2"/>
  <c r="D477" i="2" s="1"/>
  <c r="E476" i="2"/>
  <c r="E475" i="2"/>
  <c r="E474" i="2"/>
  <c r="E473" i="2"/>
  <c r="E472" i="2"/>
  <c r="E471" i="2"/>
  <c r="E477" i="2" s="1"/>
  <c r="F476" i="2"/>
  <c r="F475" i="2"/>
  <c r="F474" i="2"/>
  <c r="F473" i="2"/>
  <c r="F472" i="2"/>
  <c r="F471" i="2"/>
  <c r="F477" i="2" s="1"/>
  <c r="G476" i="2"/>
  <c r="G475" i="2"/>
  <c r="G474" i="2"/>
  <c r="G473" i="2"/>
  <c r="G472" i="2"/>
  <c r="G471" i="2"/>
  <c r="G477" i="2" s="1"/>
  <c r="B494" i="2"/>
  <c r="B493" i="2"/>
  <c r="B492" i="2"/>
  <c r="B491" i="2"/>
  <c r="B490" i="2"/>
  <c r="B489" i="2"/>
  <c r="B495" i="2" s="1"/>
  <c r="C494" i="2"/>
  <c r="C493" i="2"/>
  <c r="C492" i="2"/>
  <c r="C491" i="2"/>
  <c r="C490" i="2"/>
  <c r="C489" i="2"/>
  <c r="C495" i="2" s="1"/>
  <c r="D494" i="2"/>
  <c r="D493" i="2"/>
  <c r="D492" i="2"/>
  <c r="D491" i="2"/>
  <c r="D490" i="2"/>
  <c r="D489" i="2"/>
  <c r="D495" i="2" s="1"/>
  <c r="E494" i="2"/>
  <c r="E493" i="2"/>
  <c r="E492" i="2"/>
  <c r="E491" i="2"/>
  <c r="E490" i="2"/>
  <c r="E489" i="2"/>
  <c r="E495" i="2" s="1"/>
  <c r="F494" i="2"/>
  <c r="F493" i="2"/>
  <c r="F492" i="2"/>
  <c r="F491" i="2"/>
  <c r="F490" i="2"/>
  <c r="F489" i="2"/>
  <c r="F495" i="2" s="1"/>
  <c r="G494" i="2"/>
  <c r="G493" i="2"/>
  <c r="G492" i="2"/>
  <c r="G491" i="2"/>
  <c r="G490" i="2"/>
  <c r="G489" i="2"/>
  <c r="G495" i="2" s="1"/>
  <c r="B512" i="2"/>
  <c r="B511" i="2"/>
  <c r="B510" i="2"/>
  <c r="B509" i="2"/>
  <c r="B508" i="2"/>
  <c r="B507" i="2"/>
  <c r="B513" i="2" s="1"/>
  <c r="C512" i="2"/>
  <c r="C511" i="2"/>
  <c r="C510" i="2"/>
  <c r="C509" i="2"/>
  <c r="C508" i="2"/>
  <c r="C507" i="2"/>
  <c r="C513" i="2" s="1"/>
  <c r="D512" i="2"/>
  <c r="D511" i="2"/>
  <c r="D510" i="2"/>
  <c r="D509" i="2"/>
  <c r="D508" i="2"/>
  <c r="D507" i="2"/>
  <c r="D513" i="2" s="1"/>
  <c r="E512" i="2"/>
  <c r="E511" i="2"/>
  <c r="E510" i="2"/>
  <c r="E509" i="2"/>
  <c r="E508" i="2"/>
  <c r="E507" i="2"/>
  <c r="E513" i="2" s="1"/>
  <c r="F512" i="2"/>
  <c r="F511" i="2"/>
  <c r="F510" i="2"/>
  <c r="F509" i="2"/>
  <c r="F508" i="2"/>
  <c r="F507" i="2"/>
  <c r="F513" i="2" s="1"/>
  <c r="G512" i="2"/>
  <c r="G511" i="2"/>
  <c r="G510" i="2"/>
  <c r="G509" i="2"/>
  <c r="G508" i="2"/>
  <c r="G507" i="2"/>
  <c r="G513" i="2" s="1"/>
  <c r="H539" i="2"/>
  <c r="B530" i="2"/>
  <c r="B529" i="2"/>
  <c r="B528" i="2"/>
  <c r="B527" i="2"/>
  <c r="B526" i="2"/>
  <c r="B525" i="2"/>
  <c r="B531" i="2" s="1"/>
  <c r="C530" i="2"/>
  <c r="C529" i="2"/>
  <c r="C528" i="2"/>
  <c r="C527" i="2"/>
  <c r="C526" i="2"/>
  <c r="C525" i="2"/>
  <c r="C531" i="2" s="1"/>
  <c r="D530" i="2"/>
  <c r="D529" i="2"/>
  <c r="D528" i="2"/>
  <c r="D527" i="2"/>
  <c r="D526" i="2"/>
  <c r="D525" i="2"/>
  <c r="D531" i="2" s="1"/>
  <c r="E530" i="2"/>
  <c r="E529" i="2"/>
  <c r="E528" i="2"/>
  <c r="E527" i="2"/>
  <c r="E526" i="2"/>
  <c r="E525" i="2"/>
  <c r="E531" i="2" s="1"/>
  <c r="F530" i="2"/>
  <c r="F529" i="2"/>
  <c r="F528" i="2"/>
  <c r="F527" i="2"/>
  <c r="F526" i="2"/>
  <c r="F525" i="2"/>
  <c r="F531" i="2" s="1"/>
  <c r="G530" i="2"/>
  <c r="G529" i="2"/>
  <c r="G528" i="2"/>
  <c r="G527" i="2"/>
  <c r="G526" i="2"/>
  <c r="G525" i="2"/>
  <c r="G531" i="2" s="1"/>
  <c r="B548" i="2"/>
  <c r="B547" i="2"/>
  <c r="B546" i="2"/>
  <c r="B545" i="2"/>
  <c r="B544" i="2"/>
  <c r="B543" i="2"/>
  <c r="B549" i="2" s="1"/>
  <c r="C548" i="2"/>
  <c r="C547" i="2"/>
  <c r="C546" i="2"/>
  <c r="C545" i="2"/>
  <c r="C544" i="2"/>
  <c r="C543" i="2"/>
  <c r="C549" i="2" s="1"/>
  <c r="D548" i="2"/>
  <c r="D547" i="2"/>
  <c r="D546" i="2"/>
  <c r="D545" i="2"/>
  <c r="D544" i="2"/>
  <c r="D543" i="2"/>
  <c r="D549" i="2" s="1"/>
  <c r="E548" i="2"/>
  <c r="E547" i="2"/>
  <c r="E546" i="2"/>
  <c r="E545" i="2"/>
  <c r="E544" i="2"/>
  <c r="E543" i="2"/>
  <c r="E549" i="2" s="1"/>
  <c r="F548" i="2"/>
  <c r="F547" i="2"/>
  <c r="F546" i="2"/>
  <c r="F545" i="2"/>
  <c r="F544" i="2"/>
  <c r="F543" i="2"/>
  <c r="F549" i="2" s="1"/>
  <c r="G548" i="2"/>
  <c r="G547" i="2"/>
  <c r="G546" i="2"/>
  <c r="G545" i="2"/>
  <c r="G544" i="2"/>
  <c r="G543" i="2"/>
  <c r="G549" i="2" s="1"/>
  <c r="B566" i="2"/>
  <c r="B565" i="2"/>
  <c r="B564" i="2"/>
  <c r="B563" i="2"/>
  <c r="B562" i="2"/>
  <c r="B561" i="2"/>
  <c r="B567" i="2" s="1"/>
  <c r="C566" i="2"/>
  <c r="C565" i="2"/>
  <c r="C564" i="2"/>
  <c r="C563" i="2"/>
  <c r="C562" i="2"/>
  <c r="C561" i="2"/>
  <c r="C567" i="2" s="1"/>
  <c r="D566" i="2"/>
  <c r="D565" i="2"/>
  <c r="D564" i="2"/>
  <c r="D563" i="2"/>
  <c r="D562" i="2"/>
  <c r="D561" i="2"/>
  <c r="D567" i="2" s="1"/>
  <c r="E566" i="2"/>
  <c r="E565" i="2"/>
  <c r="E564" i="2"/>
  <c r="E563" i="2"/>
  <c r="E562" i="2"/>
  <c r="E561" i="2"/>
  <c r="E567" i="2" s="1"/>
  <c r="F566" i="2"/>
  <c r="F565" i="2"/>
  <c r="F564" i="2"/>
  <c r="F563" i="2"/>
  <c r="F562" i="2"/>
  <c r="F561" i="2"/>
  <c r="F567" i="2" s="1"/>
  <c r="G566" i="2"/>
  <c r="G565" i="2"/>
  <c r="G564" i="2"/>
  <c r="G563" i="2"/>
  <c r="G562" i="2"/>
  <c r="G561" i="2"/>
  <c r="G567" i="2" s="1"/>
  <c r="B584" i="2"/>
  <c r="B583" i="2"/>
  <c r="B582" i="2"/>
  <c r="B581" i="2"/>
  <c r="B580" i="2"/>
  <c r="B579" i="2"/>
  <c r="B585" i="2" s="1"/>
  <c r="C584" i="2"/>
  <c r="C583" i="2"/>
  <c r="C582" i="2"/>
  <c r="C581" i="2"/>
  <c r="C580" i="2"/>
  <c r="C579" i="2"/>
  <c r="C585" i="2" s="1"/>
  <c r="D584" i="2"/>
  <c r="D583" i="2"/>
  <c r="D582" i="2"/>
  <c r="D581" i="2"/>
  <c r="D580" i="2"/>
  <c r="D579" i="2"/>
  <c r="D585" i="2" s="1"/>
  <c r="E584" i="2"/>
  <c r="E583" i="2"/>
  <c r="E582" i="2"/>
  <c r="E581" i="2"/>
  <c r="E580" i="2"/>
  <c r="E579" i="2"/>
  <c r="E585" i="2" s="1"/>
  <c r="F584" i="2"/>
  <c r="F583" i="2"/>
  <c r="F582" i="2"/>
  <c r="F581" i="2"/>
  <c r="F580" i="2"/>
  <c r="F579" i="2"/>
  <c r="F585" i="2" s="1"/>
  <c r="G584" i="2"/>
  <c r="G583" i="2"/>
  <c r="G582" i="2"/>
  <c r="G581" i="2"/>
  <c r="G580" i="2"/>
  <c r="G579" i="2"/>
  <c r="G585" i="2" s="1"/>
  <c r="B602" i="2"/>
  <c r="B601" i="2"/>
  <c r="B600" i="2"/>
  <c r="B599" i="2"/>
  <c r="B598" i="2"/>
  <c r="B597" i="2"/>
  <c r="B603" i="2" s="1"/>
  <c r="C602" i="2"/>
  <c r="C601" i="2"/>
  <c r="C600" i="2"/>
  <c r="C599" i="2"/>
  <c r="C598" i="2"/>
  <c r="C597" i="2"/>
  <c r="C603" i="2" s="1"/>
  <c r="D602" i="2"/>
  <c r="D601" i="2"/>
  <c r="D600" i="2"/>
  <c r="D599" i="2"/>
  <c r="D598" i="2"/>
  <c r="D597" i="2"/>
  <c r="D603" i="2" s="1"/>
  <c r="E602" i="2"/>
  <c r="E601" i="2"/>
  <c r="E600" i="2"/>
  <c r="E599" i="2"/>
  <c r="E598" i="2"/>
  <c r="E597" i="2"/>
  <c r="E603" i="2" s="1"/>
  <c r="F602" i="2"/>
  <c r="F601" i="2"/>
  <c r="F600" i="2"/>
  <c r="F599" i="2"/>
  <c r="F598" i="2"/>
  <c r="F597" i="2"/>
  <c r="F603" i="2" s="1"/>
  <c r="G602" i="2"/>
  <c r="G601" i="2"/>
  <c r="G600" i="2"/>
  <c r="G599" i="2"/>
  <c r="G598" i="2"/>
  <c r="G597" i="2"/>
  <c r="G603" i="2" s="1"/>
  <c r="B620" i="2"/>
  <c r="B619" i="2"/>
  <c r="B618" i="2"/>
  <c r="B617" i="2"/>
  <c r="B616" i="2"/>
  <c r="B615" i="2"/>
  <c r="B621" i="2" s="1"/>
  <c r="C620" i="2"/>
  <c r="C619" i="2"/>
  <c r="C618" i="2"/>
  <c r="C617" i="2"/>
  <c r="C616" i="2"/>
  <c r="C615" i="2"/>
  <c r="C621" i="2" s="1"/>
  <c r="D620" i="2"/>
  <c r="D619" i="2"/>
  <c r="D618" i="2"/>
  <c r="D617" i="2"/>
  <c r="D616" i="2"/>
  <c r="D615" i="2"/>
  <c r="D621" i="2" s="1"/>
  <c r="E620" i="2"/>
  <c r="E619" i="2"/>
  <c r="E618" i="2"/>
  <c r="E617" i="2"/>
  <c r="E616" i="2"/>
  <c r="E615" i="2"/>
  <c r="E621" i="2" s="1"/>
  <c r="F620" i="2"/>
  <c r="F619" i="2"/>
  <c r="F618" i="2"/>
  <c r="F617" i="2"/>
  <c r="F616" i="2"/>
  <c r="F615" i="2"/>
  <c r="F621" i="2" s="1"/>
  <c r="G620" i="2"/>
  <c r="G619" i="2"/>
  <c r="G618" i="2"/>
  <c r="G617" i="2"/>
  <c r="G616" i="2"/>
  <c r="G615" i="2"/>
  <c r="G621" i="2" s="1"/>
  <c r="B638" i="2"/>
  <c r="B637" i="2"/>
  <c r="B636" i="2"/>
  <c r="B635" i="2"/>
  <c r="B634" i="2"/>
  <c r="B633" i="2"/>
  <c r="B639" i="2" s="1"/>
  <c r="C638" i="2"/>
  <c r="C637" i="2"/>
  <c r="C636" i="2"/>
  <c r="C635" i="2"/>
  <c r="C634" i="2"/>
  <c r="C633" i="2"/>
  <c r="C639" i="2" s="1"/>
  <c r="D638" i="2"/>
  <c r="D637" i="2"/>
  <c r="D636" i="2"/>
  <c r="D635" i="2"/>
  <c r="D634" i="2"/>
  <c r="D633" i="2"/>
  <c r="D639" i="2" s="1"/>
  <c r="E638" i="2"/>
  <c r="E637" i="2"/>
  <c r="E636" i="2"/>
  <c r="E635" i="2"/>
  <c r="E634" i="2"/>
  <c r="E633" i="2"/>
  <c r="E639" i="2" s="1"/>
  <c r="F638" i="2"/>
  <c r="F637" i="2"/>
  <c r="F636" i="2"/>
  <c r="F635" i="2"/>
  <c r="F634" i="2"/>
  <c r="F633" i="2"/>
  <c r="F639" i="2" s="1"/>
  <c r="G638" i="2"/>
  <c r="G637" i="2"/>
  <c r="G636" i="2"/>
  <c r="G635" i="2"/>
  <c r="G634" i="2"/>
  <c r="G633" i="2"/>
  <c r="G639" i="2" s="1"/>
  <c r="B656" i="2"/>
  <c r="B655" i="2"/>
  <c r="B654" i="2"/>
  <c r="B653" i="2"/>
  <c r="B652" i="2"/>
  <c r="B651" i="2"/>
  <c r="B657" i="2" s="1"/>
  <c r="C656" i="2"/>
  <c r="C655" i="2"/>
  <c r="C654" i="2"/>
  <c r="C653" i="2"/>
  <c r="C652" i="2"/>
  <c r="C651" i="2"/>
  <c r="C657" i="2" s="1"/>
  <c r="D656" i="2"/>
  <c r="D655" i="2"/>
  <c r="D654" i="2"/>
  <c r="D653" i="2"/>
  <c r="D652" i="2"/>
  <c r="D651" i="2"/>
  <c r="D657" i="2" s="1"/>
  <c r="E656" i="2"/>
  <c r="E655" i="2"/>
  <c r="E654" i="2"/>
  <c r="E653" i="2"/>
  <c r="E652" i="2"/>
  <c r="E651" i="2"/>
  <c r="E657" i="2" s="1"/>
  <c r="F656" i="2"/>
  <c r="F655" i="2"/>
  <c r="F654" i="2"/>
  <c r="F653" i="2"/>
  <c r="F652" i="2"/>
  <c r="F651" i="2"/>
  <c r="F657" i="2" s="1"/>
  <c r="G656" i="2"/>
  <c r="G655" i="2"/>
  <c r="G654" i="2"/>
  <c r="G653" i="2"/>
  <c r="G652" i="2"/>
  <c r="G651" i="2"/>
  <c r="G657" i="2" s="1"/>
  <c r="B674" i="2"/>
  <c r="B673" i="2"/>
  <c r="B672" i="2"/>
  <c r="B671" i="2"/>
  <c r="B670" i="2"/>
  <c r="B669" i="2"/>
  <c r="B675" i="2" s="1"/>
  <c r="C674" i="2"/>
  <c r="C673" i="2"/>
  <c r="C672" i="2"/>
  <c r="C671" i="2"/>
  <c r="C670" i="2"/>
  <c r="C669" i="2"/>
  <c r="C675" i="2" s="1"/>
  <c r="D674" i="2"/>
  <c r="D673" i="2"/>
  <c r="D672" i="2"/>
  <c r="D671" i="2"/>
  <c r="D670" i="2"/>
  <c r="D669" i="2"/>
  <c r="D675" i="2" s="1"/>
  <c r="E674" i="2"/>
  <c r="E673" i="2"/>
  <c r="E672" i="2"/>
  <c r="E671" i="2"/>
  <c r="E670" i="2"/>
  <c r="E669" i="2"/>
  <c r="E675" i="2" s="1"/>
  <c r="F674" i="2"/>
  <c r="F673" i="2"/>
  <c r="F672" i="2"/>
  <c r="F671" i="2"/>
  <c r="F670" i="2"/>
  <c r="F669" i="2"/>
  <c r="F675" i="2" s="1"/>
  <c r="G674" i="2"/>
  <c r="G673" i="2"/>
  <c r="G672" i="2"/>
  <c r="G671" i="2"/>
  <c r="G670" i="2"/>
  <c r="G669" i="2"/>
  <c r="G675" i="2" s="1"/>
  <c r="B692" i="2"/>
  <c r="B691" i="2"/>
  <c r="B690" i="2"/>
  <c r="B689" i="2"/>
  <c r="B688" i="2"/>
  <c r="B687" i="2"/>
  <c r="B693" i="2" s="1"/>
  <c r="C692" i="2"/>
  <c r="C691" i="2"/>
  <c r="C690" i="2"/>
  <c r="C689" i="2"/>
  <c r="C688" i="2"/>
  <c r="C687" i="2"/>
  <c r="C693" i="2" s="1"/>
  <c r="D692" i="2"/>
  <c r="D691" i="2"/>
  <c r="D690" i="2"/>
  <c r="D689" i="2"/>
  <c r="D688" i="2"/>
  <c r="D687" i="2"/>
  <c r="D693" i="2" s="1"/>
  <c r="E692" i="2"/>
  <c r="E691" i="2"/>
  <c r="E690" i="2"/>
  <c r="E689" i="2"/>
  <c r="E688" i="2"/>
  <c r="E687" i="2"/>
  <c r="E693" i="2" s="1"/>
  <c r="F692" i="2"/>
  <c r="F691" i="2"/>
  <c r="F690" i="2"/>
  <c r="F689" i="2"/>
  <c r="F688" i="2"/>
  <c r="F687" i="2"/>
  <c r="F693" i="2" s="1"/>
  <c r="G692" i="2"/>
  <c r="G691" i="2"/>
  <c r="G690" i="2"/>
  <c r="G689" i="2"/>
  <c r="G688" i="2"/>
  <c r="G687" i="2"/>
  <c r="G693" i="2" s="1"/>
  <c r="B710" i="2"/>
  <c r="B709" i="2"/>
  <c r="B708" i="2"/>
  <c r="B707" i="2"/>
  <c r="B706" i="2"/>
  <c r="B705" i="2"/>
  <c r="B711" i="2" s="1"/>
  <c r="C710" i="2"/>
  <c r="C709" i="2"/>
  <c r="C708" i="2"/>
  <c r="C707" i="2"/>
  <c r="C706" i="2"/>
  <c r="C705" i="2"/>
  <c r="C711" i="2" s="1"/>
  <c r="D710" i="2"/>
  <c r="D709" i="2"/>
  <c r="D708" i="2"/>
  <c r="D707" i="2"/>
  <c r="D706" i="2"/>
  <c r="D705" i="2"/>
  <c r="D711" i="2" s="1"/>
  <c r="E710" i="2"/>
  <c r="E709" i="2"/>
  <c r="E708" i="2"/>
  <c r="E707" i="2"/>
  <c r="E706" i="2"/>
  <c r="E705" i="2"/>
  <c r="E711" i="2" s="1"/>
  <c r="F710" i="2"/>
  <c r="F709" i="2"/>
  <c r="F708" i="2"/>
  <c r="F707" i="2"/>
  <c r="F706" i="2"/>
  <c r="F705" i="2"/>
  <c r="F711" i="2" s="1"/>
  <c r="G710" i="2"/>
  <c r="G709" i="2"/>
  <c r="G708" i="2"/>
  <c r="G707" i="2"/>
  <c r="G706" i="2"/>
  <c r="G705" i="2"/>
  <c r="G711" i="2" s="1"/>
  <c r="B728" i="2"/>
  <c r="B727" i="2"/>
  <c r="B726" i="2"/>
  <c r="B725" i="2"/>
  <c r="B724" i="2"/>
  <c r="B723" i="2"/>
  <c r="B729" i="2" s="1"/>
  <c r="C728" i="2"/>
  <c r="C727" i="2"/>
  <c r="C726" i="2"/>
  <c r="C725" i="2"/>
  <c r="C724" i="2"/>
  <c r="C723" i="2"/>
  <c r="C729" i="2" s="1"/>
  <c r="D728" i="2"/>
  <c r="D727" i="2"/>
  <c r="D726" i="2"/>
  <c r="D725" i="2"/>
  <c r="D724" i="2"/>
  <c r="D723" i="2"/>
  <c r="D729" i="2" s="1"/>
  <c r="E728" i="2"/>
  <c r="E727" i="2"/>
  <c r="E726" i="2"/>
  <c r="E725" i="2"/>
  <c r="E724" i="2"/>
  <c r="E723" i="2"/>
  <c r="E729" i="2" s="1"/>
  <c r="F728" i="2"/>
  <c r="F727" i="2"/>
  <c r="F726" i="2"/>
  <c r="F725" i="2"/>
  <c r="F724" i="2"/>
  <c r="F723" i="2"/>
  <c r="F729" i="2" s="1"/>
  <c r="G728" i="2"/>
  <c r="G727" i="2"/>
  <c r="G726" i="2"/>
  <c r="G725" i="2"/>
  <c r="G724" i="2"/>
  <c r="G723" i="2"/>
  <c r="G729" i="2" s="1"/>
  <c r="B45" i="1"/>
  <c r="B44" i="1"/>
  <c r="B43" i="1"/>
  <c r="B42" i="1"/>
  <c r="B41" i="1"/>
  <c r="B40" i="1"/>
  <c r="C45" i="1"/>
  <c r="C44" i="1"/>
  <c r="C43" i="1"/>
  <c r="C42" i="1"/>
  <c r="C41" i="1"/>
  <c r="C40" i="1"/>
  <c r="D45" i="1"/>
  <c r="D44" i="1"/>
  <c r="D43" i="1"/>
  <c r="D42" i="1"/>
  <c r="D41" i="1"/>
  <c r="D40" i="1"/>
  <c r="E45" i="1"/>
  <c r="E44" i="1"/>
  <c r="E43" i="1"/>
  <c r="E42" i="1"/>
  <c r="E41" i="1"/>
  <c r="E40" i="1"/>
  <c r="F45" i="1"/>
  <c r="F44" i="1"/>
  <c r="F43" i="1"/>
  <c r="F42" i="1"/>
  <c r="F41" i="1"/>
  <c r="F40" i="1"/>
  <c r="G45" i="1"/>
  <c r="G44" i="1"/>
  <c r="G43" i="1"/>
  <c r="G42" i="1"/>
  <c r="G41" i="1"/>
  <c r="G40" i="1"/>
  <c r="H72" i="1"/>
  <c r="B63" i="1"/>
  <c r="B62" i="1"/>
  <c r="B61" i="1"/>
  <c r="B60" i="1"/>
  <c r="B59" i="1"/>
  <c r="B58" i="1"/>
  <c r="C63" i="1"/>
  <c r="C62" i="1"/>
  <c r="C61" i="1"/>
  <c r="C60" i="1"/>
  <c r="C59" i="1"/>
  <c r="C58" i="1"/>
  <c r="D63" i="1"/>
  <c r="D62" i="1"/>
  <c r="D61" i="1"/>
  <c r="D60" i="1"/>
  <c r="D59" i="1"/>
  <c r="D58" i="1"/>
  <c r="E63" i="1"/>
  <c r="E62" i="1"/>
  <c r="E61" i="1"/>
  <c r="E60" i="1"/>
  <c r="E59" i="1"/>
  <c r="E58" i="1"/>
  <c r="F63" i="1"/>
  <c r="F62" i="1"/>
  <c r="F61" i="1"/>
  <c r="F60" i="1"/>
  <c r="F59" i="1"/>
  <c r="F58" i="1"/>
  <c r="G63" i="1"/>
  <c r="G62" i="1"/>
  <c r="G61" i="1"/>
  <c r="G60" i="1"/>
  <c r="G59" i="1"/>
  <c r="G58" i="1"/>
  <c r="H79" i="1"/>
  <c r="H82" i="1"/>
  <c r="H108" i="1"/>
  <c r="B99" i="1"/>
  <c r="B98" i="1"/>
  <c r="B97" i="1"/>
  <c r="B96" i="1"/>
  <c r="B95" i="1"/>
  <c r="B94" i="1"/>
  <c r="C99" i="1"/>
  <c r="C98" i="1"/>
  <c r="C97" i="1"/>
  <c r="C96" i="1"/>
  <c r="C95" i="1"/>
  <c r="C94" i="1"/>
  <c r="D99" i="1"/>
  <c r="D98" i="1"/>
  <c r="D97" i="1"/>
  <c r="D96" i="1"/>
  <c r="D95" i="1"/>
  <c r="D94" i="1"/>
  <c r="E99" i="1"/>
  <c r="E98" i="1"/>
  <c r="E97" i="1"/>
  <c r="E96" i="1"/>
  <c r="E95" i="1"/>
  <c r="E94" i="1"/>
  <c r="F99" i="1"/>
  <c r="F98" i="1"/>
  <c r="F97" i="1"/>
  <c r="F96" i="1"/>
  <c r="F95" i="1"/>
  <c r="F94" i="1"/>
  <c r="G99" i="1"/>
  <c r="G98" i="1"/>
  <c r="G97" i="1"/>
  <c r="G96" i="1"/>
  <c r="G95" i="1"/>
  <c r="G94" i="1"/>
  <c r="B117" i="1"/>
  <c r="B116" i="1"/>
  <c r="B115" i="1"/>
  <c r="B114" i="1"/>
  <c r="B113" i="1"/>
  <c r="B112" i="1"/>
  <c r="C117" i="1"/>
  <c r="C116" i="1"/>
  <c r="C115" i="1"/>
  <c r="C114" i="1"/>
  <c r="C113" i="1"/>
  <c r="C112" i="1"/>
  <c r="D117" i="1"/>
  <c r="D116" i="1"/>
  <c r="D115" i="1"/>
  <c r="D114" i="1"/>
  <c r="D113" i="1"/>
  <c r="D112" i="1"/>
  <c r="E117" i="1"/>
  <c r="E116" i="1"/>
  <c r="E115" i="1"/>
  <c r="E114" i="1"/>
  <c r="E113" i="1"/>
  <c r="E112" i="1"/>
  <c r="F117" i="1"/>
  <c r="F116" i="1"/>
  <c r="F115" i="1"/>
  <c r="F114" i="1"/>
  <c r="F113" i="1"/>
  <c r="F112" i="1"/>
  <c r="G117" i="1"/>
  <c r="G116" i="1"/>
  <c r="G115" i="1"/>
  <c r="G114" i="1"/>
  <c r="G113" i="1"/>
  <c r="G112" i="1"/>
  <c r="B135" i="1"/>
  <c r="B134" i="1"/>
  <c r="B133" i="1"/>
  <c r="B132" i="1"/>
  <c r="B131" i="1"/>
  <c r="B130" i="1"/>
  <c r="C135" i="1"/>
  <c r="C134" i="1"/>
  <c r="C133" i="1"/>
  <c r="C132" i="1"/>
  <c r="C131" i="1"/>
  <c r="C130" i="1"/>
  <c r="D135" i="1"/>
  <c r="D134" i="1"/>
  <c r="D133" i="1"/>
  <c r="D132" i="1"/>
  <c r="D131" i="1"/>
  <c r="D130" i="1"/>
  <c r="E135" i="1"/>
  <c r="E134" i="1"/>
  <c r="E133" i="1"/>
  <c r="E132" i="1"/>
  <c r="E131" i="1"/>
  <c r="E130" i="1"/>
  <c r="F135" i="1"/>
  <c r="F134" i="1"/>
  <c r="F133" i="1"/>
  <c r="F132" i="1"/>
  <c r="F131" i="1"/>
  <c r="F130" i="1"/>
  <c r="G135" i="1"/>
  <c r="G134" i="1"/>
  <c r="G133" i="1"/>
  <c r="G132" i="1"/>
  <c r="G131" i="1"/>
  <c r="G130" i="1"/>
  <c r="H162" i="1"/>
  <c r="B153" i="1"/>
  <c r="B152" i="1"/>
  <c r="B151" i="1"/>
  <c r="B150" i="1"/>
  <c r="B149" i="1"/>
  <c r="B148" i="1"/>
  <c r="C153" i="1"/>
  <c r="C152" i="1"/>
  <c r="C151" i="1"/>
  <c r="C150" i="1"/>
  <c r="C149" i="1"/>
  <c r="C148" i="1"/>
  <c r="D153" i="1"/>
  <c r="D152" i="1"/>
  <c r="D151" i="1"/>
  <c r="D150" i="1"/>
  <c r="D149" i="1"/>
  <c r="D148" i="1"/>
  <c r="E153" i="1"/>
  <c r="E152" i="1"/>
  <c r="E151" i="1"/>
  <c r="E150" i="1"/>
  <c r="E149" i="1"/>
  <c r="E148" i="1"/>
  <c r="F153" i="1"/>
  <c r="F152" i="1"/>
  <c r="F151" i="1"/>
  <c r="F150" i="1"/>
  <c r="F149" i="1"/>
  <c r="F148" i="1"/>
  <c r="G153" i="1"/>
  <c r="G152" i="1"/>
  <c r="G151" i="1"/>
  <c r="G150" i="1"/>
  <c r="G149" i="1"/>
  <c r="G148" i="1"/>
  <c r="H180" i="1"/>
  <c r="B171" i="1"/>
  <c r="B170" i="1"/>
  <c r="B169" i="1"/>
  <c r="B168" i="1"/>
  <c r="B167" i="1"/>
  <c r="B166" i="1"/>
  <c r="C171" i="1"/>
  <c r="C170" i="1"/>
  <c r="C169" i="1"/>
  <c r="C168" i="1"/>
  <c r="C167" i="1"/>
  <c r="C166" i="1"/>
  <c r="D171" i="1"/>
  <c r="D170" i="1"/>
  <c r="D169" i="1"/>
  <c r="D168" i="1"/>
  <c r="D167" i="1"/>
  <c r="D166" i="1"/>
  <c r="E171" i="1"/>
  <c r="E170" i="1"/>
  <c r="E169" i="1"/>
  <c r="E168" i="1"/>
  <c r="E167" i="1"/>
  <c r="E166" i="1"/>
  <c r="F171" i="1"/>
  <c r="F170" i="1"/>
  <c r="F169" i="1"/>
  <c r="F168" i="1"/>
  <c r="F167" i="1"/>
  <c r="F166" i="1"/>
  <c r="G171" i="1"/>
  <c r="G170" i="1"/>
  <c r="G169" i="1"/>
  <c r="G168" i="1"/>
  <c r="G167" i="1"/>
  <c r="G166" i="1"/>
  <c r="B189" i="1"/>
  <c r="B188" i="1"/>
  <c r="B187" i="1"/>
  <c r="B186" i="1"/>
  <c r="B185" i="1"/>
  <c r="B184" i="1"/>
  <c r="C189" i="1"/>
  <c r="C188" i="1"/>
  <c r="C187" i="1"/>
  <c r="C186" i="1"/>
  <c r="C185" i="1"/>
  <c r="C184" i="1"/>
  <c r="D189" i="1"/>
  <c r="D188" i="1"/>
  <c r="D187" i="1"/>
  <c r="D186" i="1"/>
  <c r="D185" i="1"/>
  <c r="D184" i="1"/>
  <c r="E189" i="1"/>
  <c r="E188" i="1"/>
  <c r="E187" i="1"/>
  <c r="E186" i="1"/>
  <c r="E185" i="1"/>
  <c r="E184" i="1"/>
  <c r="F189" i="1"/>
  <c r="F188" i="1"/>
  <c r="F187" i="1"/>
  <c r="F186" i="1"/>
  <c r="F185" i="1"/>
  <c r="F184" i="1"/>
  <c r="G189" i="1"/>
  <c r="G188" i="1"/>
  <c r="G187" i="1"/>
  <c r="G186" i="1"/>
  <c r="G185" i="1"/>
  <c r="G184" i="1"/>
  <c r="B207" i="1"/>
  <c r="B206" i="1"/>
  <c r="B205" i="1"/>
  <c r="B204" i="1"/>
  <c r="B203" i="1"/>
  <c r="B202" i="1"/>
  <c r="C207" i="1"/>
  <c r="C206" i="1"/>
  <c r="C205" i="1"/>
  <c r="C204" i="1"/>
  <c r="C203" i="1"/>
  <c r="C202" i="1"/>
  <c r="D207" i="1"/>
  <c r="D206" i="1"/>
  <c r="D205" i="1"/>
  <c r="D204" i="1"/>
  <c r="D203" i="1"/>
  <c r="D202" i="1"/>
  <c r="E207" i="1"/>
  <c r="E206" i="1"/>
  <c r="E205" i="1"/>
  <c r="E204" i="1"/>
  <c r="E203" i="1"/>
  <c r="E202" i="1"/>
  <c r="F207" i="1"/>
  <c r="F206" i="1"/>
  <c r="F205" i="1"/>
  <c r="F204" i="1"/>
  <c r="F203" i="1"/>
  <c r="F202" i="1"/>
  <c r="G207" i="1"/>
  <c r="G206" i="1"/>
  <c r="G205" i="1"/>
  <c r="G204" i="1"/>
  <c r="G203" i="1"/>
  <c r="G202" i="1"/>
  <c r="B225" i="1"/>
  <c r="B224" i="1"/>
  <c r="B223" i="1"/>
  <c r="B222" i="1"/>
  <c r="B221" i="1"/>
  <c r="B220" i="1"/>
  <c r="C225" i="1"/>
  <c r="C224" i="1"/>
  <c r="C223" i="1"/>
  <c r="C222" i="1"/>
  <c r="C221" i="1"/>
  <c r="C220" i="1"/>
  <c r="D225" i="1"/>
  <c r="D224" i="1"/>
  <c r="D223" i="1"/>
  <c r="D222" i="1"/>
  <c r="D221" i="1"/>
  <c r="D220" i="1"/>
  <c r="E225" i="1"/>
  <c r="E224" i="1"/>
  <c r="E223" i="1"/>
  <c r="E222" i="1"/>
  <c r="E221" i="1"/>
  <c r="E220" i="1"/>
  <c r="F225" i="1"/>
  <c r="F224" i="1"/>
  <c r="F223" i="1"/>
  <c r="F222" i="1"/>
  <c r="F221" i="1"/>
  <c r="F220" i="1"/>
  <c r="G225" i="1"/>
  <c r="G224" i="1"/>
  <c r="G223" i="1"/>
  <c r="G222" i="1"/>
  <c r="G221" i="1"/>
  <c r="G220" i="1"/>
  <c r="H252" i="1"/>
  <c r="B243" i="1"/>
  <c r="B242" i="1"/>
  <c r="B241" i="1"/>
  <c r="B240" i="1"/>
  <c r="B239" i="1"/>
  <c r="B238" i="1"/>
  <c r="C243" i="1"/>
  <c r="C242" i="1"/>
  <c r="C241" i="1"/>
  <c r="C240" i="1"/>
  <c r="C239" i="1"/>
  <c r="C238" i="1"/>
  <c r="D243" i="1"/>
  <c r="D242" i="1"/>
  <c r="D241" i="1"/>
  <c r="D240" i="1"/>
  <c r="D239" i="1"/>
  <c r="D238" i="1"/>
  <c r="E243" i="1"/>
  <c r="E242" i="1"/>
  <c r="E241" i="1"/>
  <c r="E240" i="1"/>
  <c r="E239" i="1"/>
  <c r="E238" i="1"/>
  <c r="F243" i="1"/>
  <c r="F242" i="1"/>
  <c r="F241" i="1"/>
  <c r="F240" i="1"/>
  <c r="F239" i="1"/>
  <c r="F238" i="1"/>
  <c r="G243" i="1"/>
  <c r="G242" i="1"/>
  <c r="G241" i="1"/>
  <c r="G240" i="1"/>
  <c r="G239" i="1"/>
  <c r="G238" i="1"/>
  <c r="B261" i="1"/>
  <c r="B260" i="1"/>
  <c r="B259" i="1"/>
  <c r="B258" i="1"/>
  <c r="B257" i="1"/>
  <c r="B256" i="1"/>
  <c r="C261" i="1"/>
  <c r="C260" i="1"/>
  <c r="C259" i="1"/>
  <c r="C258" i="1"/>
  <c r="C257" i="1"/>
  <c r="C256" i="1"/>
  <c r="D261" i="1"/>
  <c r="D260" i="1"/>
  <c r="D259" i="1"/>
  <c r="D258" i="1"/>
  <c r="D257" i="1"/>
  <c r="D256" i="1"/>
  <c r="E261" i="1"/>
  <c r="E260" i="1"/>
  <c r="E259" i="1"/>
  <c r="E258" i="1"/>
  <c r="E257" i="1"/>
  <c r="E256" i="1"/>
  <c r="F261" i="1"/>
  <c r="F260" i="1"/>
  <c r="F259" i="1"/>
  <c r="F258" i="1"/>
  <c r="F257" i="1"/>
  <c r="F256" i="1"/>
  <c r="G261" i="1"/>
  <c r="G260" i="1"/>
  <c r="G259" i="1"/>
  <c r="G258" i="1"/>
  <c r="G257" i="1"/>
  <c r="G256" i="1"/>
  <c r="H288" i="1"/>
  <c r="B279" i="1"/>
  <c r="B278" i="1"/>
  <c r="B277" i="1"/>
  <c r="B276" i="1"/>
  <c r="B275" i="1"/>
  <c r="B274" i="1"/>
  <c r="C279" i="1"/>
  <c r="C278" i="1"/>
  <c r="C277" i="1"/>
  <c r="C276" i="1"/>
  <c r="C275" i="1"/>
  <c r="C274" i="1"/>
  <c r="D279" i="1"/>
  <c r="D278" i="1"/>
  <c r="D277" i="1"/>
  <c r="D276" i="1"/>
  <c r="D275" i="1"/>
  <c r="D274" i="1"/>
  <c r="E279" i="1"/>
  <c r="E278" i="1"/>
  <c r="E277" i="1"/>
  <c r="E276" i="1"/>
  <c r="E275" i="1"/>
  <c r="E274" i="1"/>
  <c r="F279" i="1"/>
  <c r="F278" i="1"/>
  <c r="F277" i="1"/>
  <c r="F276" i="1"/>
  <c r="F275" i="1"/>
  <c r="F274" i="1"/>
  <c r="G279" i="1"/>
  <c r="G278" i="1"/>
  <c r="G277" i="1"/>
  <c r="G276" i="1"/>
  <c r="G275" i="1"/>
  <c r="G274" i="1"/>
  <c r="B297" i="1"/>
  <c r="B296" i="1"/>
  <c r="B295" i="1"/>
  <c r="B294" i="1"/>
  <c r="B293" i="1"/>
  <c r="B292" i="1"/>
  <c r="C297" i="1"/>
  <c r="C296" i="1"/>
  <c r="C295" i="1"/>
  <c r="C294" i="1"/>
  <c r="C293" i="1"/>
  <c r="C292" i="1"/>
  <c r="D297" i="1"/>
  <c r="D296" i="1"/>
  <c r="D295" i="1"/>
  <c r="D294" i="1"/>
  <c r="D293" i="1"/>
  <c r="D292" i="1"/>
  <c r="E297" i="1"/>
  <c r="E296" i="1"/>
  <c r="E295" i="1"/>
  <c r="E294" i="1"/>
  <c r="E293" i="1"/>
  <c r="E292" i="1"/>
  <c r="F297" i="1"/>
  <c r="F296" i="1"/>
  <c r="F295" i="1"/>
  <c r="F294" i="1"/>
  <c r="F293" i="1"/>
  <c r="F292" i="1"/>
  <c r="G297" i="1"/>
  <c r="G296" i="1"/>
  <c r="G295" i="1"/>
  <c r="G294" i="1"/>
  <c r="G293" i="1"/>
  <c r="G292" i="1"/>
  <c r="H324" i="1"/>
  <c r="B315" i="1"/>
  <c r="B314" i="1"/>
  <c r="B313" i="1"/>
  <c r="B312" i="1"/>
  <c r="B311" i="1"/>
  <c r="B310" i="1"/>
  <c r="C315" i="1"/>
  <c r="C314" i="1"/>
  <c r="C313" i="1"/>
  <c r="C312" i="1"/>
  <c r="C311" i="1"/>
  <c r="C310" i="1"/>
  <c r="D315" i="1"/>
  <c r="D314" i="1"/>
  <c r="D313" i="1"/>
  <c r="D312" i="1"/>
  <c r="D311" i="1"/>
  <c r="D310" i="1"/>
  <c r="E315" i="1"/>
  <c r="E314" i="1"/>
  <c r="E313" i="1"/>
  <c r="E312" i="1"/>
  <c r="E311" i="1"/>
  <c r="E310" i="1"/>
  <c r="F315" i="1"/>
  <c r="F314" i="1"/>
  <c r="F313" i="1"/>
  <c r="F312" i="1"/>
  <c r="F311" i="1"/>
  <c r="F310" i="1"/>
  <c r="G315" i="1"/>
  <c r="G314" i="1"/>
  <c r="G313" i="1"/>
  <c r="G312" i="1"/>
  <c r="G311" i="1"/>
  <c r="G310" i="1"/>
  <c r="B333" i="1"/>
  <c r="B332" i="1"/>
  <c r="B331" i="1"/>
  <c r="B330" i="1"/>
  <c r="B329" i="1"/>
  <c r="B328" i="1"/>
  <c r="C333" i="1"/>
  <c r="C332" i="1"/>
  <c r="C331" i="1"/>
  <c r="C330" i="1"/>
  <c r="C329" i="1"/>
  <c r="C328" i="1"/>
  <c r="D333" i="1"/>
  <c r="D332" i="1"/>
  <c r="D331" i="1"/>
  <c r="D330" i="1"/>
  <c r="D329" i="1"/>
  <c r="D328" i="1"/>
  <c r="E333" i="1"/>
  <c r="E332" i="1"/>
  <c r="E331" i="1"/>
  <c r="E330" i="1"/>
  <c r="E329" i="1"/>
  <c r="E328" i="1"/>
  <c r="F333" i="1"/>
  <c r="F332" i="1"/>
  <c r="F331" i="1"/>
  <c r="F330" i="1"/>
  <c r="F329" i="1"/>
  <c r="F328" i="1"/>
  <c r="G333" i="1"/>
  <c r="G332" i="1"/>
  <c r="G331" i="1"/>
  <c r="G330" i="1"/>
  <c r="G329" i="1"/>
  <c r="G328" i="1"/>
  <c r="H360" i="1"/>
  <c r="B351" i="1"/>
  <c r="B350" i="1"/>
  <c r="B349" i="1"/>
  <c r="B348" i="1"/>
  <c r="B347" i="1"/>
  <c r="B346" i="1"/>
  <c r="C351" i="1"/>
  <c r="C350" i="1"/>
  <c r="C349" i="1"/>
  <c r="C348" i="1"/>
  <c r="C347" i="1"/>
  <c r="C346" i="1"/>
  <c r="D351" i="1"/>
  <c r="D350" i="1"/>
  <c r="D349" i="1"/>
  <c r="D348" i="1"/>
  <c r="D347" i="1"/>
  <c r="D346" i="1"/>
  <c r="E351" i="1"/>
  <c r="E350" i="1"/>
  <c r="E349" i="1"/>
  <c r="E348" i="1"/>
  <c r="E347" i="1"/>
  <c r="E346" i="1"/>
  <c r="F351" i="1"/>
  <c r="F350" i="1"/>
  <c r="F349" i="1"/>
  <c r="F348" i="1"/>
  <c r="F347" i="1"/>
  <c r="F346" i="1"/>
  <c r="G351" i="1"/>
  <c r="G350" i="1"/>
  <c r="G349" i="1"/>
  <c r="G348" i="1"/>
  <c r="G347" i="1"/>
  <c r="G346" i="1"/>
  <c r="H378" i="1"/>
  <c r="B369" i="1"/>
  <c r="B368" i="1"/>
  <c r="B367" i="1"/>
  <c r="B366" i="1"/>
  <c r="B365" i="1"/>
  <c r="B364" i="1"/>
  <c r="C369" i="1"/>
  <c r="C368" i="1"/>
  <c r="C367" i="1"/>
  <c r="C366" i="1"/>
  <c r="C365" i="1"/>
  <c r="C364" i="1"/>
  <c r="D369" i="1"/>
  <c r="D368" i="1"/>
  <c r="D367" i="1"/>
  <c r="D366" i="1"/>
  <c r="D365" i="1"/>
  <c r="D364" i="1"/>
  <c r="E369" i="1"/>
  <c r="E368" i="1"/>
  <c r="E367" i="1"/>
  <c r="E366" i="1"/>
  <c r="E365" i="1"/>
  <c r="E364" i="1"/>
  <c r="F369" i="1"/>
  <c r="F368" i="1"/>
  <c r="F367" i="1"/>
  <c r="F366" i="1"/>
  <c r="F365" i="1"/>
  <c r="F364" i="1"/>
  <c r="G369" i="1"/>
  <c r="G368" i="1"/>
  <c r="G367" i="1"/>
  <c r="G366" i="1"/>
  <c r="G365" i="1"/>
  <c r="G364" i="1"/>
  <c r="B387" i="1"/>
  <c r="B386" i="1"/>
  <c r="B385" i="1"/>
  <c r="B384" i="1"/>
  <c r="B383" i="1"/>
  <c r="B382" i="1"/>
  <c r="C387" i="1"/>
  <c r="C386" i="1"/>
  <c r="C385" i="1"/>
  <c r="C384" i="1"/>
  <c r="C383" i="1"/>
  <c r="C382" i="1"/>
  <c r="D387" i="1"/>
  <c r="D386" i="1"/>
  <c r="D385" i="1"/>
  <c r="D384" i="1"/>
  <c r="D383" i="1"/>
  <c r="D382" i="1"/>
  <c r="E387" i="1"/>
  <c r="E386" i="1"/>
  <c r="E385" i="1"/>
  <c r="E384" i="1"/>
  <c r="E383" i="1"/>
  <c r="E382" i="1"/>
  <c r="F387" i="1"/>
  <c r="F386" i="1"/>
  <c r="F385" i="1"/>
  <c r="F384" i="1"/>
  <c r="F383" i="1"/>
  <c r="F382" i="1"/>
  <c r="G387" i="1"/>
  <c r="G386" i="1"/>
  <c r="G385" i="1"/>
  <c r="G384" i="1"/>
  <c r="G383" i="1"/>
  <c r="G382" i="1"/>
  <c r="B405" i="1"/>
  <c r="B404" i="1"/>
  <c r="B403" i="1"/>
  <c r="B402" i="1"/>
  <c r="B401" i="1"/>
  <c r="B400" i="1"/>
  <c r="C405" i="1"/>
  <c r="C404" i="1"/>
  <c r="C403" i="1"/>
  <c r="C402" i="1"/>
  <c r="C401" i="1"/>
  <c r="C400" i="1"/>
  <c r="D405" i="1"/>
  <c r="D404" i="1"/>
  <c r="D403" i="1"/>
  <c r="D402" i="1"/>
  <c r="D401" i="1"/>
  <c r="D400" i="1"/>
  <c r="E405" i="1"/>
  <c r="E404" i="1"/>
  <c r="E403" i="1"/>
  <c r="E402" i="1"/>
  <c r="E401" i="1"/>
  <c r="E400" i="1"/>
  <c r="F405" i="1"/>
  <c r="F404" i="1"/>
  <c r="F403" i="1"/>
  <c r="F402" i="1"/>
  <c r="F401" i="1"/>
  <c r="F400" i="1"/>
  <c r="G405" i="1"/>
  <c r="G404" i="1"/>
  <c r="G403" i="1"/>
  <c r="G402" i="1"/>
  <c r="G401" i="1"/>
  <c r="G400" i="1"/>
  <c r="B423" i="1"/>
  <c r="B422" i="1"/>
  <c r="B421" i="1"/>
  <c r="B420" i="1"/>
  <c r="B419" i="1"/>
  <c r="B418" i="1"/>
  <c r="C423" i="1"/>
  <c r="C422" i="1"/>
  <c r="C421" i="1"/>
  <c r="C420" i="1"/>
  <c r="C419" i="1"/>
  <c r="C418" i="1"/>
  <c r="D423" i="1"/>
  <c r="D422" i="1"/>
  <c r="D421" i="1"/>
  <c r="D420" i="1"/>
  <c r="D419" i="1"/>
  <c r="D418" i="1"/>
  <c r="E423" i="1"/>
  <c r="E422" i="1"/>
  <c r="E421" i="1"/>
  <c r="E420" i="1"/>
  <c r="E419" i="1"/>
  <c r="E418" i="1"/>
  <c r="F423" i="1"/>
  <c r="F422" i="1"/>
  <c r="F421" i="1"/>
  <c r="F420" i="1"/>
  <c r="F419" i="1"/>
  <c r="F418" i="1"/>
  <c r="G423" i="1"/>
  <c r="G422" i="1"/>
  <c r="G421" i="1"/>
  <c r="G420" i="1"/>
  <c r="G419" i="1"/>
  <c r="G418" i="1"/>
  <c r="H450" i="1"/>
  <c r="B441" i="1"/>
  <c r="B440" i="1"/>
  <c r="B439" i="1"/>
  <c r="B438" i="1"/>
  <c r="B437" i="1"/>
  <c r="B436" i="1"/>
  <c r="C441" i="1"/>
  <c r="C440" i="1"/>
  <c r="C439" i="1"/>
  <c r="C438" i="1"/>
  <c r="C437" i="1"/>
  <c r="C436" i="1"/>
  <c r="D441" i="1"/>
  <c r="D440" i="1"/>
  <c r="D439" i="1"/>
  <c r="D438" i="1"/>
  <c r="D437" i="1"/>
  <c r="D436" i="1"/>
  <c r="E441" i="1"/>
  <c r="E440" i="1"/>
  <c r="E439" i="1"/>
  <c r="E438" i="1"/>
  <c r="E437" i="1"/>
  <c r="E436" i="1"/>
  <c r="F441" i="1"/>
  <c r="F440" i="1"/>
  <c r="F439" i="1"/>
  <c r="F438" i="1"/>
  <c r="F437" i="1"/>
  <c r="F436" i="1"/>
  <c r="G441" i="1"/>
  <c r="G440" i="1"/>
  <c r="G439" i="1"/>
  <c r="G438" i="1"/>
  <c r="G437" i="1"/>
  <c r="G436" i="1"/>
  <c r="B459" i="1"/>
  <c r="B458" i="1"/>
  <c r="B457" i="1"/>
  <c r="B456" i="1"/>
  <c r="B455" i="1"/>
  <c r="B454" i="1"/>
  <c r="C459" i="1"/>
  <c r="C458" i="1"/>
  <c r="C457" i="1"/>
  <c r="C456" i="1"/>
  <c r="C455" i="1"/>
  <c r="C454" i="1"/>
  <c r="D459" i="1"/>
  <c r="D458" i="1"/>
  <c r="D457" i="1"/>
  <c r="D456" i="1"/>
  <c r="D455" i="1"/>
  <c r="D454" i="1"/>
  <c r="E459" i="1"/>
  <c r="E458" i="1"/>
  <c r="E457" i="1"/>
  <c r="E456" i="1"/>
  <c r="E455" i="1"/>
  <c r="E454" i="1"/>
  <c r="F459" i="1"/>
  <c r="F458" i="1"/>
  <c r="F457" i="1"/>
  <c r="F456" i="1"/>
  <c r="F455" i="1"/>
  <c r="F454" i="1"/>
  <c r="G459" i="1"/>
  <c r="G458" i="1"/>
  <c r="G457" i="1"/>
  <c r="G456" i="1"/>
  <c r="G455" i="1"/>
  <c r="G454" i="1"/>
  <c r="H486" i="1"/>
  <c r="B477" i="1"/>
  <c r="B476" i="1"/>
  <c r="B475" i="1"/>
  <c r="B474" i="1"/>
  <c r="B473" i="1"/>
  <c r="B472" i="1"/>
  <c r="C477" i="1"/>
  <c r="C476" i="1"/>
  <c r="C475" i="1"/>
  <c r="C474" i="1"/>
  <c r="C473" i="1"/>
  <c r="C472" i="1"/>
  <c r="D477" i="1"/>
  <c r="D476" i="1"/>
  <c r="D475" i="1"/>
  <c r="D474" i="1"/>
  <c r="D473" i="1"/>
  <c r="D472" i="1"/>
  <c r="E477" i="1"/>
  <c r="E476" i="1"/>
  <c r="E475" i="1"/>
  <c r="E474" i="1"/>
  <c r="E473" i="1"/>
  <c r="E472" i="1"/>
  <c r="F477" i="1"/>
  <c r="F476" i="1"/>
  <c r="F475" i="1"/>
  <c r="F474" i="1"/>
  <c r="F473" i="1"/>
  <c r="F472" i="1"/>
  <c r="G477" i="1"/>
  <c r="G476" i="1"/>
  <c r="G475" i="1"/>
  <c r="G474" i="1"/>
  <c r="G473" i="1"/>
  <c r="G472" i="1"/>
  <c r="H504" i="1"/>
  <c r="B495" i="1"/>
  <c r="B494" i="1"/>
  <c r="B493" i="1"/>
  <c r="B492" i="1"/>
  <c r="B491" i="1"/>
  <c r="B490" i="1"/>
  <c r="C495" i="1"/>
  <c r="C494" i="1"/>
  <c r="C493" i="1"/>
  <c r="C492" i="1"/>
  <c r="C491" i="1"/>
  <c r="C490" i="1"/>
  <c r="D495" i="1"/>
  <c r="D494" i="1"/>
  <c r="D493" i="1"/>
  <c r="D492" i="1"/>
  <c r="D491" i="1"/>
  <c r="D490" i="1"/>
  <c r="E495" i="1"/>
  <c r="E494" i="1"/>
  <c r="E493" i="1"/>
  <c r="E492" i="1"/>
  <c r="E491" i="1"/>
  <c r="E490" i="1"/>
  <c r="F495" i="1"/>
  <c r="F494" i="1"/>
  <c r="F493" i="1"/>
  <c r="F492" i="1"/>
  <c r="F491" i="1"/>
  <c r="F490" i="1"/>
  <c r="G495" i="1"/>
  <c r="G494" i="1"/>
  <c r="G493" i="1"/>
  <c r="G492" i="1"/>
  <c r="G491" i="1"/>
  <c r="G490" i="1"/>
  <c r="H522" i="1"/>
  <c r="B513" i="1"/>
  <c r="B512" i="1"/>
  <c r="B511" i="1"/>
  <c r="B510" i="1"/>
  <c r="B509" i="1"/>
  <c r="B508" i="1"/>
  <c r="C513" i="1"/>
  <c r="C512" i="1"/>
  <c r="C511" i="1"/>
  <c r="C510" i="1"/>
  <c r="C509" i="1"/>
  <c r="C508" i="1"/>
  <c r="D513" i="1"/>
  <c r="D512" i="1"/>
  <c r="D511" i="1"/>
  <c r="D510" i="1"/>
  <c r="D509" i="1"/>
  <c r="D508" i="1"/>
  <c r="E513" i="1"/>
  <c r="E512" i="1"/>
  <c r="E511" i="1"/>
  <c r="E510" i="1"/>
  <c r="E509" i="1"/>
  <c r="E508" i="1"/>
  <c r="F513" i="1"/>
  <c r="F512" i="1"/>
  <c r="F511" i="1"/>
  <c r="F510" i="1"/>
  <c r="F509" i="1"/>
  <c r="F508" i="1"/>
  <c r="G513" i="1"/>
  <c r="G512" i="1"/>
  <c r="G511" i="1"/>
  <c r="G510" i="1"/>
  <c r="G509" i="1"/>
  <c r="G508" i="1"/>
  <c r="H540" i="1"/>
  <c r="B531" i="1"/>
  <c r="B530" i="1"/>
  <c r="B529" i="1"/>
  <c r="B528" i="1"/>
  <c r="B527" i="1"/>
  <c r="B526" i="1"/>
  <c r="C531" i="1"/>
  <c r="C530" i="1"/>
  <c r="C529" i="1"/>
  <c r="C528" i="1"/>
  <c r="C527" i="1"/>
  <c r="C526" i="1"/>
  <c r="D531" i="1"/>
  <c r="D530" i="1"/>
  <c r="D529" i="1"/>
  <c r="D528" i="1"/>
  <c r="D527" i="1"/>
  <c r="D526" i="1"/>
  <c r="E531" i="1"/>
  <c r="E530" i="1"/>
  <c r="E529" i="1"/>
  <c r="E528" i="1"/>
  <c r="E527" i="1"/>
  <c r="E526" i="1"/>
  <c r="F531" i="1"/>
  <c r="F530" i="1"/>
  <c r="F529" i="1"/>
  <c r="F528" i="1"/>
  <c r="F527" i="1"/>
  <c r="F526" i="1"/>
  <c r="G531" i="1"/>
  <c r="G530" i="1"/>
  <c r="G529" i="1"/>
  <c r="G528" i="1"/>
  <c r="G527" i="1"/>
  <c r="G526" i="1"/>
  <c r="H558" i="1"/>
  <c r="B549" i="1"/>
  <c r="B548" i="1"/>
  <c r="B547" i="1"/>
  <c r="B546" i="1"/>
  <c r="B545" i="1"/>
  <c r="B544" i="1"/>
  <c r="C549" i="1"/>
  <c r="C548" i="1"/>
  <c r="C547" i="1"/>
  <c r="C546" i="1"/>
  <c r="C545" i="1"/>
  <c r="C544" i="1"/>
  <c r="D549" i="1"/>
  <c r="D548" i="1"/>
  <c r="D547" i="1"/>
  <c r="D546" i="1"/>
  <c r="D545" i="1"/>
  <c r="D544" i="1"/>
  <c r="E549" i="1"/>
  <c r="E548" i="1"/>
  <c r="E547" i="1"/>
  <c r="E546" i="1"/>
  <c r="E545" i="1"/>
  <c r="E544" i="1"/>
  <c r="F549" i="1"/>
  <c r="F548" i="1"/>
  <c r="F547" i="1"/>
  <c r="F546" i="1"/>
  <c r="F545" i="1"/>
  <c r="F544" i="1"/>
  <c r="G549" i="1"/>
  <c r="G548" i="1"/>
  <c r="G547" i="1"/>
  <c r="G546" i="1"/>
  <c r="G545" i="1"/>
  <c r="G544" i="1"/>
  <c r="H576" i="1"/>
  <c r="B567" i="1"/>
  <c r="B566" i="1"/>
  <c r="B565" i="1"/>
  <c r="B564" i="1"/>
  <c r="B563" i="1"/>
  <c r="B562" i="1"/>
  <c r="C567" i="1"/>
  <c r="C566" i="1"/>
  <c r="C565" i="1"/>
  <c r="C564" i="1"/>
  <c r="C563" i="1"/>
  <c r="C562" i="1"/>
  <c r="D567" i="1"/>
  <c r="D566" i="1"/>
  <c r="D565" i="1"/>
  <c r="D564" i="1"/>
  <c r="D563" i="1"/>
  <c r="D562" i="1"/>
  <c r="E567" i="1"/>
  <c r="E566" i="1"/>
  <c r="E565" i="1"/>
  <c r="E564" i="1"/>
  <c r="E563" i="1"/>
  <c r="E562" i="1"/>
  <c r="F567" i="1"/>
  <c r="F566" i="1"/>
  <c r="F565" i="1"/>
  <c r="F564" i="1"/>
  <c r="F563" i="1"/>
  <c r="F562" i="1"/>
  <c r="G567" i="1"/>
  <c r="G566" i="1"/>
  <c r="G565" i="1"/>
  <c r="G564" i="1"/>
  <c r="G563" i="1"/>
  <c r="G562" i="1"/>
  <c r="H594" i="1"/>
  <c r="B585" i="1"/>
  <c r="B584" i="1"/>
  <c r="B583" i="1"/>
  <c r="B582" i="1"/>
  <c r="B581" i="1"/>
  <c r="B580" i="1"/>
  <c r="C585" i="1"/>
  <c r="C584" i="1"/>
  <c r="C583" i="1"/>
  <c r="C582" i="1"/>
  <c r="C581" i="1"/>
  <c r="C580" i="1"/>
  <c r="D585" i="1"/>
  <c r="D584" i="1"/>
  <c r="D583" i="1"/>
  <c r="D582" i="1"/>
  <c r="D581" i="1"/>
  <c r="D580" i="1"/>
  <c r="E585" i="1"/>
  <c r="E584" i="1"/>
  <c r="E583" i="1"/>
  <c r="E582" i="1"/>
  <c r="E581" i="1"/>
  <c r="E580" i="1"/>
  <c r="F585" i="1"/>
  <c r="F584" i="1"/>
  <c r="F583" i="1"/>
  <c r="F582" i="1"/>
  <c r="F581" i="1"/>
  <c r="F580" i="1"/>
  <c r="G585" i="1"/>
  <c r="G584" i="1"/>
  <c r="G583" i="1"/>
  <c r="G582" i="1"/>
  <c r="G581" i="1"/>
  <c r="G580" i="1"/>
  <c r="B603" i="1"/>
  <c r="B602" i="1"/>
  <c r="B601" i="1"/>
  <c r="B600" i="1"/>
  <c r="B599" i="1"/>
  <c r="B598" i="1"/>
  <c r="C603" i="1"/>
  <c r="C602" i="1"/>
  <c r="C601" i="1"/>
  <c r="C600" i="1"/>
  <c r="C599" i="1"/>
  <c r="C598" i="1"/>
  <c r="D603" i="1"/>
  <c r="D602" i="1"/>
  <c r="D601" i="1"/>
  <c r="D600" i="1"/>
  <c r="D599" i="1"/>
  <c r="D598" i="1"/>
  <c r="E603" i="1"/>
  <c r="E602" i="1"/>
  <c r="E601" i="1"/>
  <c r="E600" i="1"/>
  <c r="E599" i="1"/>
  <c r="E598" i="1"/>
  <c r="F603" i="1"/>
  <c r="F602" i="1"/>
  <c r="F601" i="1"/>
  <c r="F600" i="1"/>
  <c r="F599" i="1"/>
  <c r="F598" i="1"/>
  <c r="G603" i="1"/>
  <c r="G602" i="1"/>
  <c r="G601" i="1"/>
  <c r="G600" i="1"/>
  <c r="G599" i="1"/>
  <c r="G598" i="1"/>
  <c r="B621" i="1"/>
  <c r="B620" i="1"/>
  <c r="B619" i="1"/>
  <c r="B618" i="1"/>
  <c r="B617" i="1"/>
  <c r="B616" i="1"/>
  <c r="C621" i="1"/>
  <c r="C620" i="1"/>
  <c r="C619" i="1"/>
  <c r="C618" i="1"/>
  <c r="C617" i="1"/>
  <c r="C616" i="1"/>
  <c r="D621" i="1"/>
  <c r="D620" i="1"/>
  <c r="D619" i="1"/>
  <c r="D618" i="1"/>
  <c r="D617" i="1"/>
  <c r="D616" i="1"/>
  <c r="E621" i="1"/>
  <c r="E620" i="1"/>
  <c r="E619" i="1"/>
  <c r="E618" i="1"/>
  <c r="E617" i="1"/>
  <c r="E616" i="1"/>
  <c r="F621" i="1"/>
  <c r="F620" i="1"/>
  <c r="F619" i="1"/>
  <c r="F618" i="1"/>
  <c r="F617" i="1"/>
  <c r="F616" i="1"/>
  <c r="G621" i="1"/>
  <c r="G620" i="1"/>
  <c r="G619" i="1"/>
  <c r="G618" i="1"/>
  <c r="G617" i="1"/>
  <c r="G616" i="1"/>
  <c r="H648" i="1"/>
  <c r="B639" i="1"/>
  <c r="B638" i="1"/>
  <c r="B637" i="1"/>
  <c r="B636" i="1"/>
  <c r="B635" i="1"/>
  <c r="B634" i="1"/>
  <c r="C639" i="1"/>
  <c r="C638" i="1"/>
  <c r="C637" i="1"/>
  <c r="C636" i="1"/>
  <c r="C635" i="1"/>
  <c r="C634" i="1"/>
  <c r="D639" i="1"/>
  <c r="D638" i="1"/>
  <c r="D637" i="1"/>
  <c r="D636" i="1"/>
  <c r="D635" i="1"/>
  <c r="D634" i="1"/>
  <c r="E639" i="1"/>
  <c r="E638" i="1"/>
  <c r="E637" i="1"/>
  <c r="E636" i="1"/>
  <c r="E635" i="1"/>
  <c r="E634" i="1"/>
  <c r="F639" i="1"/>
  <c r="F638" i="1"/>
  <c r="F637" i="1"/>
  <c r="F636" i="1"/>
  <c r="F635" i="1"/>
  <c r="F634" i="1"/>
  <c r="G639" i="1"/>
  <c r="G638" i="1"/>
  <c r="G637" i="1"/>
  <c r="G636" i="1"/>
  <c r="G635" i="1"/>
  <c r="G634" i="1"/>
  <c r="H666" i="1"/>
  <c r="B657" i="1"/>
  <c r="B656" i="1"/>
  <c r="B655" i="1"/>
  <c r="B654" i="1"/>
  <c r="B653" i="1"/>
  <c r="B652" i="1"/>
  <c r="C657" i="1"/>
  <c r="C656" i="1"/>
  <c r="C655" i="1"/>
  <c r="C654" i="1"/>
  <c r="C653" i="1"/>
  <c r="C652" i="1"/>
  <c r="D657" i="1"/>
  <c r="D656" i="1"/>
  <c r="D655" i="1"/>
  <c r="D654" i="1"/>
  <c r="D653" i="1"/>
  <c r="D652" i="1"/>
  <c r="E657" i="1"/>
  <c r="E656" i="1"/>
  <c r="E655" i="1"/>
  <c r="E654" i="1"/>
  <c r="E653" i="1"/>
  <c r="E652" i="1"/>
  <c r="F657" i="1"/>
  <c r="F656" i="1"/>
  <c r="F655" i="1"/>
  <c r="F654" i="1"/>
  <c r="F653" i="1"/>
  <c r="F652" i="1"/>
  <c r="G657" i="1"/>
  <c r="G656" i="1"/>
  <c r="G655" i="1"/>
  <c r="G654" i="1"/>
  <c r="G653" i="1"/>
  <c r="G652" i="1"/>
  <c r="H684" i="1"/>
  <c r="B675" i="1"/>
  <c r="B674" i="1"/>
  <c r="B673" i="1"/>
  <c r="B672" i="1"/>
  <c r="B671" i="1"/>
  <c r="B670" i="1"/>
  <c r="C675" i="1"/>
  <c r="C674" i="1"/>
  <c r="C673" i="1"/>
  <c r="C672" i="1"/>
  <c r="C671" i="1"/>
  <c r="C670" i="1"/>
  <c r="D675" i="1"/>
  <c r="D674" i="1"/>
  <c r="D673" i="1"/>
  <c r="D672" i="1"/>
  <c r="D671" i="1"/>
  <c r="D670" i="1"/>
  <c r="E675" i="1"/>
  <c r="E674" i="1"/>
  <c r="E673" i="1"/>
  <c r="E672" i="1"/>
  <c r="E671" i="1"/>
  <c r="E670" i="1"/>
  <c r="F675" i="1"/>
  <c r="F674" i="1"/>
  <c r="F673" i="1"/>
  <c r="F672" i="1"/>
  <c r="F671" i="1"/>
  <c r="F670" i="1"/>
  <c r="G675" i="1"/>
  <c r="G674" i="1"/>
  <c r="G673" i="1"/>
  <c r="G672" i="1"/>
  <c r="G671" i="1"/>
  <c r="G670" i="1"/>
  <c r="H702" i="1"/>
  <c r="B693" i="1"/>
  <c r="B692" i="1"/>
  <c r="B691" i="1"/>
  <c r="B690" i="1"/>
  <c r="B689" i="1"/>
  <c r="B688" i="1"/>
  <c r="C693" i="1"/>
  <c r="C692" i="1"/>
  <c r="C691" i="1"/>
  <c r="C690" i="1"/>
  <c r="C689" i="1"/>
  <c r="C688" i="1"/>
  <c r="D693" i="1"/>
  <c r="D692" i="1"/>
  <c r="D691" i="1"/>
  <c r="D690" i="1"/>
  <c r="D689" i="1"/>
  <c r="D688" i="1"/>
  <c r="E693" i="1"/>
  <c r="E692" i="1"/>
  <c r="E691" i="1"/>
  <c r="E690" i="1"/>
  <c r="E689" i="1"/>
  <c r="E688" i="1"/>
  <c r="F693" i="1"/>
  <c r="F692" i="1"/>
  <c r="F691" i="1"/>
  <c r="F690" i="1"/>
  <c r="F689" i="1"/>
  <c r="F688" i="1"/>
  <c r="G693" i="1"/>
  <c r="G692" i="1"/>
  <c r="G691" i="1"/>
  <c r="G690" i="1"/>
  <c r="G689" i="1"/>
  <c r="G688" i="1"/>
  <c r="H720" i="1"/>
  <c r="B711" i="1"/>
  <c r="B710" i="1"/>
  <c r="B709" i="1"/>
  <c r="B708" i="1"/>
  <c r="B707" i="1"/>
  <c r="B706" i="1"/>
  <c r="C711" i="1"/>
  <c r="C710" i="1"/>
  <c r="C709" i="1"/>
  <c r="C708" i="1"/>
  <c r="C707" i="1"/>
  <c r="C706" i="1"/>
  <c r="D711" i="1"/>
  <c r="D710" i="1"/>
  <c r="D709" i="1"/>
  <c r="D708" i="1"/>
  <c r="D707" i="1"/>
  <c r="D706" i="1"/>
  <c r="E711" i="1"/>
  <c r="E710" i="1"/>
  <c r="E709" i="1"/>
  <c r="E708" i="1"/>
  <c r="E707" i="1"/>
  <c r="E706" i="1"/>
  <c r="F711" i="1"/>
  <c r="F710" i="1"/>
  <c r="F709" i="1"/>
  <c r="F708" i="1"/>
  <c r="F707" i="1"/>
  <c r="F706" i="1"/>
  <c r="G711" i="1"/>
  <c r="G710" i="1"/>
  <c r="G709" i="1"/>
  <c r="G708" i="1"/>
  <c r="G707" i="1"/>
  <c r="G706" i="1"/>
  <c r="H738" i="1"/>
  <c r="B729" i="1"/>
  <c r="B728" i="1"/>
  <c r="B727" i="1"/>
  <c r="B726" i="1"/>
  <c r="B725" i="1"/>
  <c r="B724" i="1"/>
  <c r="C729" i="1"/>
  <c r="C728" i="1"/>
  <c r="C727" i="1"/>
  <c r="C726" i="1"/>
  <c r="C725" i="1"/>
  <c r="C724" i="1"/>
  <c r="D729" i="1"/>
  <c r="D728" i="1"/>
  <c r="D727" i="1"/>
  <c r="D726" i="1"/>
  <c r="D725" i="1"/>
  <c r="D724" i="1"/>
  <c r="E729" i="1"/>
  <c r="E728" i="1"/>
  <c r="E727" i="1"/>
  <c r="E726" i="1"/>
  <c r="E725" i="1"/>
  <c r="E724" i="1"/>
  <c r="F729" i="1"/>
  <c r="F728" i="1"/>
  <c r="F727" i="1"/>
  <c r="F726" i="1"/>
  <c r="F725" i="1"/>
  <c r="F724" i="1"/>
  <c r="G729" i="1"/>
  <c r="G728" i="1"/>
  <c r="G727" i="1"/>
  <c r="G726" i="1"/>
  <c r="G725" i="1"/>
  <c r="G724" i="1"/>
  <c r="B9" i="1"/>
  <c r="D8" i="1"/>
  <c r="D7" i="1"/>
  <c r="D6" i="1"/>
  <c r="D5" i="1"/>
  <c r="D4" i="1"/>
  <c r="D3" i="1"/>
  <c r="G8" i="1"/>
  <c r="G7" i="1"/>
  <c r="G6" i="1"/>
  <c r="G5" i="1"/>
  <c r="G4" i="1"/>
  <c r="G3" i="1"/>
  <c r="F8" i="1"/>
  <c r="F7" i="1"/>
  <c r="F6" i="1"/>
  <c r="F5" i="1"/>
  <c r="F4" i="1"/>
  <c r="F3" i="1"/>
  <c r="E8" i="1"/>
  <c r="E7" i="1"/>
  <c r="E6" i="1"/>
  <c r="E5" i="1"/>
  <c r="E4" i="1"/>
  <c r="E3" i="1"/>
  <c r="C8" i="1"/>
  <c r="C7" i="1"/>
  <c r="C6" i="1"/>
  <c r="C5" i="1"/>
  <c r="C4" i="1"/>
  <c r="C3" i="1"/>
  <c r="H557" i="3"/>
  <c r="H629" i="2"/>
  <c r="H80" i="1"/>
  <c r="H198" i="1"/>
  <c r="H630" i="1"/>
  <c r="H612" i="1"/>
  <c r="H468" i="1"/>
  <c r="H432" i="1"/>
  <c r="H414" i="1"/>
  <c r="H396" i="1"/>
  <c r="H342" i="1"/>
  <c r="H306" i="1"/>
  <c r="H270" i="1"/>
  <c r="H234" i="1"/>
  <c r="H216" i="1"/>
  <c r="H144" i="1"/>
  <c r="H126" i="1"/>
  <c r="E78" i="1"/>
  <c r="E77" i="1"/>
  <c r="E81" i="1"/>
  <c r="E76" i="1"/>
  <c r="H54" i="1"/>
  <c r="H737" i="2"/>
  <c r="H719" i="2"/>
  <c r="H701" i="2"/>
  <c r="H683" i="2"/>
  <c r="H665" i="2"/>
  <c r="H647" i="2"/>
  <c r="H611" i="2"/>
  <c r="H593" i="2"/>
  <c r="H575" i="2"/>
  <c r="H557" i="2"/>
  <c r="H521" i="2"/>
  <c r="H503" i="2"/>
  <c r="H467" i="2"/>
  <c r="J3" i="2"/>
  <c r="H413" i="2"/>
  <c r="H395" i="2"/>
  <c r="H377" i="2"/>
  <c r="H323" i="2"/>
  <c r="H269" i="2"/>
  <c r="H251" i="2"/>
  <c r="H179" i="2"/>
  <c r="H161" i="2"/>
  <c r="H143" i="2"/>
  <c r="H125" i="2"/>
  <c r="H107" i="2"/>
  <c r="H89" i="2"/>
  <c r="H71" i="2"/>
  <c r="H53" i="2"/>
  <c r="H701" i="3"/>
  <c r="H683" i="3"/>
  <c r="H647" i="3"/>
  <c r="H593" i="3"/>
  <c r="H575" i="3"/>
  <c r="H539" i="3"/>
  <c r="H503" i="3"/>
  <c r="H449" i="3"/>
  <c r="J3" i="3"/>
  <c r="H395" i="3"/>
  <c r="H341" i="3"/>
  <c r="H323" i="3"/>
  <c r="H251" i="3"/>
  <c r="H161" i="3"/>
  <c r="H89" i="3"/>
  <c r="H35" i="3"/>
  <c r="L45" i="5"/>
  <c r="L25" i="5"/>
  <c r="L24" i="5"/>
  <c r="K6" i="9" l="1"/>
  <c r="B5" i="9"/>
  <c r="H81" i="1"/>
  <c r="H77" i="1"/>
  <c r="H78" i="1"/>
  <c r="C9" i="1"/>
  <c r="H3" i="1"/>
  <c r="B3" i="9" s="1"/>
  <c r="H4" i="1"/>
  <c r="C3" i="9" s="1"/>
  <c r="H5" i="1"/>
  <c r="D3" i="9" s="1"/>
  <c r="H6" i="1"/>
  <c r="E3" i="9" s="1"/>
  <c r="H7" i="1"/>
  <c r="F3" i="9" s="1"/>
  <c r="H8" i="1"/>
  <c r="G3" i="9" s="1"/>
  <c r="E9" i="1"/>
  <c r="E5" i="9" s="1"/>
  <c r="F9" i="1"/>
  <c r="F5" i="9" s="1"/>
  <c r="G9" i="1"/>
  <c r="G5" i="9" s="1"/>
  <c r="D9" i="1"/>
  <c r="D5" i="9" s="1"/>
  <c r="B10" i="1"/>
  <c r="G730" i="1"/>
  <c r="F730" i="1"/>
  <c r="E730" i="1"/>
  <c r="D730" i="1"/>
  <c r="C730" i="1"/>
  <c r="B730" i="1"/>
  <c r="H725" i="1"/>
  <c r="H726" i="1"/>
  <c r="H727" i="1"/>
  <c r="H728" i="1"/>
  <c r="H729" i="1"/>
  <c r="G712" i="1"/>
  <c r="F712" i="1"/>
  <c r="E712" i="1"/>
  <c r="D712" i="1"/>
  <c r="C712" i="1"/>
  <c r="B712" i="1"/>
  <c r="H707" i="1"/>
  <c r="H708" i="1"/>
  <c r="H709" i="1"/>
  <c r="H710" i="1"/>
  <c r="H711" i="1"/>
  <c r="G694" i="1"/>
  <c r="F694" i="1"/>
  <c r="E694" i="1"/>
  <c r="D694" i="1"/>
  <c r="C694" i="1"/>
  <c r="B694" i="1"/>
  <c r="H689" i="1"/>
  <c r="H690" i="1"/>
  <c r="H691" i="1"/>
  <c r="H692" i="1"/>
  <c r="H693" i="1"/>
  <c r="G676" i="1"/>
  <c r="F676" i="1"/>
  <c r="E676" i="1"/>
  <c r="D676" i="1"/>
  <c r="C676" i="1"/>
  <c r="B676" i="1"/>
  <c r="H671" i="1"/>
  <c r="H672" i="1"/>
  <c r="H673" i="1"/>
  <c r="H674" i="1"/>
  <c r="H675" i="1"/>
  <c r="G658" i="1"/>
  <c r="F658" i="1"/>
  <c r="E658" i="1"/>
  <c r="D658" i="1"/>
  <c r="C658" i="1"/>
  <c r="B658" i="1"/>
  <c r="H653" i="1"/>
  <c r="H654" i="1"/>
  <c r="H655" i="1"/>
  <c r="H656" i="1"/>
  <c r="H657" i="1"/>
  <c r="G640" i="1"/>
  <c r="F640" i="1"/>
  <c r="E640" i="1"/>
  <c r="D640" i="1"/>
  <c r="C640" i="1"/>
  <c r="B640" i="1"/>
  <c r="H635" i="1"/>
  <c r="H636" i="1"/>
  <c r="H637" i="1"/>
  <c r="H638" i="1"/>
  <c r="H639" i="1"/>
  <c r="G622" i="1"/>
  <c r="F622" i="1"/>
  <c r="E622" i="1"/>
  <c r="D622" i="1"/>
  <c r="C622" i="1"/>
  <c r="B622" i="1"/>
  <c r="H617" i="1"/>
  <c r="H618" i="1"/>
  <c r="H619" i="1"/>
  <c r="H620" i="1"/>
  <c r="H621" i="1"/>
  <c r="G604" i="1"/>
  <c r="F604" i="1"/>
  <c r="E604" i="1"/>
  <c r="D604" i="1"/>
  <c r="C604" i="1"/>
  <c r="B604" i="1"/>
  <c r="H599" i="1"/>
  <c r="H600" i="1"/>
  <c r="H601" i="1"/>
  <c r="H602" i="1"/>
  <c r="H603" i="1"/>
  <c r="G586" i="1"/>
  <c r="F586" i="1"/>
  <c r="E586" i="1"/>
  <c r="D586" i="1"/>
  <c r="C586" i="1"/>
  <c r="B586" i="1"/>
  <c r="H581" i="1"/>
  <c r="H582" i="1"/>
  <c r="H583" i="1"/>
  <c r="H584" i="1"/>
  <c r="H585" i="1"/>
  <c r="G568" i="1"/>
  <c r="F568" i="1"/>
  <c r="E568" i="1"/>
  <c r="D568" i="1"/>
  <c r="C568" i="1"/>
  <c r="B568" i="1"/>
  <c r="H563" i="1"/>
  <c r="H564" i="1"/>
  <c r="H565" i="1"/>
  <c r="H566" i="1"/>
  <c r="H567" i="1"/>
  <c r="G550" i="1"/>
  <c r="F550" i="1"/>
  <c r="E550" i="1"/>
  <c r="D550" i="1"/>
  <c r="C550" i="1"/>
  <c r="B550" i="1"/>
  <c r="H545" i="1"/>
  <c r="H546" i="1"/>
  <c r="H547" i="1"/>
  <c r="H548" i="1"/>
  <c r="H549" i="1"/>
  <c r="G532" i="1"/>
  <c r="F532" i="1"/>
  <c r="E532" i="1"/>
  <c r="D532" i="1"/>
  <c r="C532" i="1"/>
  <c r="B532" i="1"/>
  <c r="H527" i="1"/>
  <c r="H528" i="1"/>
  <c r="H529" i="1"/>
  <c r="H530" i="1"/>
  <c r="H531" i="1"/>
  <c r="G514" i="1"/>
  <c r="F514" i="1"/>
  <c r="E514" i="1"/>
  <c r="D514" i="1"/>
  <c r="C514" i="1"/>
  <c r="B514" i="1"/>
  <c r="H509" i="1"/>
  <c r="H510" i="1"/>
  <c r="H511" i="1"/>
  <c r="H512" i="1"/>
  <c r="H513" i="1"/>
  <c r="G496" i="1"/>
  <c r="F496" i="1"/>
  <c r="E496" i="1"/>
  <c r="D496" i="1"/>
  <c r="C496" i="1"/>
  <c r="B496" i="1"/>
  <c r="H491" i="1"/>
  <c r="H492" i="1"/>
  <c r="H493" i="1"/>
  <c r="H494" i="1"/>
  <c r="H495" i="1"/>
  <c r="G478" i="1"/>
  <c r="F478" i="1"/>
  <c r="E478" i="1"/>
  <c r="D478" i="1"/>
  <c r="C478" i="1"/>
  <c r="B478" i="1"/>
  <c r="H473" i="1"/>
  <c r="H474" i="1"/>
  <c r="H475" i="1"/>
  <c r="H476" i="1"/>
  <c r="H477" i="1"/>
  <c r="G460" i="1"/>
  <c r="F460" i="1"/>
  <c r="E460" i="1"/>
  <c r="D460" i="1"/>
  <c r="C460" i="1"/>
  <c r="B460" i="1"/>
  <c r="H455" i="1"/>
  <c r="H456" i="1"/>
  <c r="H457" i="1"/>
  <c r="H458" i="1"/>
  <c r="H459" i="1"/>
  <c r="G442" i="1"/>
  <c r="F442" i="1"/>
  <c r="E442" i="1"/>
  <c r="D442" i="1"/>
  <c r="C442" i="1"/>
  <c r="B442" i="1"/>
  <c r="H437" i="1"/>
  <c r="H438" i="1"/>
  <c r="H439" i="1"/>
  <c r="H440" i="1"/>
  <c r="H441" i="1"/>
  <c r="G424" i="1"/>
  <c r="F424" i="1"/>
  <c r="E424" i="1"/>
  <c r="D424" i="1"/>
  <c r="C424" i="1"/>
  <c r="B424" i="1"/>
  <c r="H419" i="1"/>
  <c r="H420" i="1"/>
  <c r="H421" i="1"/>
  <c r="H422" i="1"/>
  <c r="H423" i="1"/>
  <c r="G406" i="1"/>
  <c r="F406" i="1"/>
  <c r="E406" i="1"/>
  <c r="D406" i="1"/>
  <c r="C406" i="1"/>
  <c r="B406" i="1"/>
  <c r="H401" i="1"/>
  <c r="H402" i="1"/>
  <c r="H403" i="1"/>
  <c r="H404" i="1"/>
  <c r="H405" i="1"/>
  <c r="G388" i="1"/>
  <c r="F388" i="1"/>
  <c r="E388" i="1"/>
  <c r="D388" i="1"/>
  <c r="C388" i="1"/>
  <c r="B388" i="1"/>
  <c r="H383" i="1"/>
  <c r="H384" i="1"/>
  <c r="H385" i="1"/>
  <c r="H386" i="1"/>
  <c r="H387" i="1"/>
  <c r="G370" i="1"/>
  <c r="F370" i="1"/>
  <c r="E370" i="1"/>
  <c r="D370" i="1"/>
  <c r="C370" i="1"/>
  <c r="B370" i="1"/>
  <c r="H365" i="1"/>
  <c r="H366" i="1"/>
  <c r="H367" i="1"/>
  <c r="H368" i="1"/>
  <c r="H369" i="1"/>
  <c r="G352" i="1"/>
  <c r="F352" i="1"/>
  <c r="E352" i="1"/>
  <c r="D352" i="1"/>
  <c r="C352" i="1"/>
  <c r="B352" i="1"/>
  <c r="H347" i="1"/>
  <c r="H348" i="1"/>
  <c r="H349" i="1"/>
  <c r="H350" i="1"/>
  <c r="H351" i="1"/>
  <c r="G334" i="1"/>
  <c r="F334" i="1"/>
  <c r="E334" i="1"/>
  <c r="D334" i="1"/>
  <c r="C334" i="1"/>
  <c r="B334" i="1"/>
  <c r="H329" i="1"/>
  <c r="H330" i="1"/>
  <c r="H331" i="1"/>
  <c r="H332" i="1"/>
  <c r="H333" i="1"/>
  <c r="G316" i="1"/>
  <c r="F316" i="1"/>
  <c r="E316" i="1"/>
  <c r="D316" i="1"/>
  <c r="C316" i="1"/>
  <c r="B316" i="1"/>
  <c r="H311" i="1"/>
  <c r="H312" i="1"/>
  <c r="H313" i="1"/>
  <c r="H314" i="1"/>
  <c r="H315" i="1"/>
  <c r="G298" i="1"/>
  <c r="F298" i="1"/>
  <c r="E298" i="1"/>
  <c r="D298" i="1"/>
  <c r="C298" i="1"/>
  <c r="B298" i="1"/>
  <c r="H293" i="1"/>
  <c r="H294" i="1"/>
  <c r="H295" i="1"/>
  <c r="H296" i="1"/>
  <c r="H297" i="1"/>
  <c r="G280" i="1"/>
  <c r="F280" i="1"/>
  <c r="E280" i="1"/>
  <c r="D280" i="1"/>
  <c r="C280" i="1"/>
  <c r="B280" i="1"/>
  <c r="H275" i="1"/>
  <c r="H276" i="1"/>
  <c r="H277" i="1"/>
  <c r="H278" i="1"/>
  <c r="H279" i="1"/>
  <c r="G262" i="1"/>
  <c r="F262" i="1"/>
  <c r="E262" i="1"/>
  <c r="D262" i="1"/>
  <c r="C262" i="1"/>
  <c r="B262" i="1"/>
  <c r="H257" i="1"/>
  <c r="H258" i="1"/>
  <c r="H259" i="1"/>
  <c r="H260" i="1"/>
  <c r="H261" i="1"/>
  <c r="G244" i="1"/>
  <c r="F244" i="1"/>
  <c r="E244" i="1"/>
  <c r="D244" i="1"/>
  <c r="C244" i="1"/>
  <c r="B244" i="1"/>
  <c r="H239" i="1"/>
  <c r="H240" i="1"/>
  <c r="H241" i="1"/>
  <c r="H242" i="1"/>
  <c r="H243" i="1"/>
  <c r="G226" i="1"/>
  <c r="F226" i="1"/>
  <c r="E226" i="1"/>
  <c r="D226" i="1"/>
  <c r="C226" i="1"/>
  <c r="B226" i="1"/>
  <c r="H221" i="1"/>
  <c r="H222" i="1"/>
  <c r="H223" i="1"/>
  <c r="H224" i="1"/>
  <c r="H225" i="1"/>
  <c r="G208" i="1"/>
  <c r="F208" i="1"/>
  <c r="E208" i="1"/>
  <c r="D208" i="1"/>
  <c r="C208" i="1"/>
  <c r="B208" i="1"/>
  <c r="H203" i="1"/>
  <c r="H204" i="1"/>
  <c r="H205" i="1"/>
  <c r="H206" i="1"/>
  <c r="H207" i="1"/>
  <c r="G190" i="1"/>
  <c r="F190" i="1"/>
  <c r="E190" i="1"/>
  <c r="D190" i="1"/>
  <c r="C190" i="1"/>
  <c r="B190" i="1"/>
  <c r="H185" i="1"/>
  <c r="H186" i="1"/>
  <c r="H187" i="1"/>
  <c r="H188" i="1"/>
  <c r="H189" i="1"/>
  <c r="G172" i="1"/>
  <c r="F172" i="1"/>
  <c r="E172" i="1"/>
  <c r="D172" i="1"/>
  <c r="C172" i="1"/>
  <c r="B172" i="1"/>
  <c r="H167" i="1"/>
  <c r="H168" i="1"/>
  <c r="H169" i="1"/>
  <c r="H170" i="1"/>
  <c r="H171" i="1"/>
  <c r="G154" i="1"/>
  <c r="F154" i="1"/>
  <c r="E154" i="1"/>
  <c r="D154" i="1"/>
  <c r="C154" i="1"/>
  <c r="B154" i="1"/>
  <c r="H149" i="1"/>
  <c r="H150" i="1"/>
  <c r="H151" i="1"/>
  <c r="H152" i="1"/>
  <c r="H153" i="1"/>
  <c r="G136" i="1"/>
  <c r="F136" i="1"/>
  <c r="E136" i="1"/>
  <c r="D136" i="1"/>
  <c r="C136" i="1"/>
  <c r="B136" i="1"/>
  <c r="H131" i="1"/>
  <c r="H132" i="1"/>
  <c r="H133" i="1"/>
  <c r="H134" i="1"/>
  <c r="H135" i="1"/>
  <c r="G118" i="1"/>
  <c r="F118" i="1"/>
  <c r="E118" i="1"/>
  <c r="D118" i="1"/>
  <c r="C118" i="1"/>
  <c r="B118" i="1"/>
  <c r="H113" i="1"/>
  <c r="H114" i="1"/>
  <c r="H115" i="1"/>
  <c r="H116" i="1"/>
  <c r="H117" i="1"/>
  <c r="G100" i="1"/>
  <c r="F100" i="1"/>
  <c r="E100" i="1"/>
  <c r="D100" i="1"/>
  <c r="C100" i="1"/>
  <c r="B100" i="1"/>
  <c r="H95" i="1"/>
  <c r="H96" i="1"/>
  <c r="H97" i="1"/>
  <c r="H98" i="1"/>
  <c r="H99" i="1"/>
  <c r="G64" i="1"/>
  <c r="F64" i="1"/>
  <c r="E64" i="1"/>
  <c r="D64" i="1"/>
  <c r="C64" i="1"/>
  <c r="B64" i="1"/>
  <c r="H59" i="1"/>
  <c r="H60" i="1"/>
  <c r="H61" i="1"/>
  <c r="H62" i="1"/>
  <c r="H63" i="1"/>
  <c r="G46" i="1"/>
  <c r="F46" i="1"/>
  <c r="E46" i="1"/>
  <c r="D46" i="1"/>
  <c r="C46" i="1"/>
  <c r="B46" i="1"/>
  <c r="H41" i="1"/>
  <c r="H42" i="1"/>
  <c r="H43" i="1"/>
  <c r="H44" i="1"/>
  <c r="H45" i="1"/>
  <c r="H729" i="2"/>
  <c r="H724" i="2"/>
  <c r="H725" i="2"/>
  <c r="H726" i="2"/>
  <c r="H727" i="2"/>
  <c r="H728" i="2"/>
  <c r="H711" i="2"/>
  <c r="H706" i="2"/>
  <c r="H707" i="2"/>
  <c r="H708" i="2"/>
  <c r="H709" i="2"/>
  <c r="H710" i="2"/>
  <c r="H693" i="2"/>
  <c r="H688" i="2"/>
  <c r="H689" i="2"/>
  <c r="H690" i="2"/>
  <c r="H691" i="2"/>
  <c r="H692" i="2"/>
  <c r="H675" i="2"/>
  <c r="H670" i="2"/>
  <c r="H671" i="2"/>
  <c r="H672" i="2"/>
  <c r="H673" i="2"/>
  <c r="H674" i="2"/>
  <c r="H657" i="2"/>
  <c r="H652" i="2"/>
  <c r="H653" i="2"/>
  <c r="H654" i="2"/>
  <c r="H655" i="2"/>
  <c r="H656" i="2"/>
  <c r="H639" i="2"/>
  <c r="H634" i="2"/>
  <c r="H635" i="2"/>
  <c r="H636" i="2"/>
  <c r="H637" i="2"/>
  <c r="H638" i="2"/>
  <c r="H621" i="2"/>
  <c r="H616" i="2"/>
  <c r="H617" i="2"/>
  <c r="H618" i="2"/>
  <c r="H619" i="2"/>
  <c r="H620" i="2"/>
  <c r="H603" i="2"/>
  <c r="H598" i="2"/>
  <c r="H599" i="2"/>
  <c r="H600" i="2"/>
  <c r="H601" i="2"/>
  <c r="H602" i="2"/>
  <c r="H585" i="2"/>
  <c r="H580" i="2"/>
  <c r="H581" i="2"/>
  <c r="H582" i="2"/>
  <c r="H583" i="2"/>
  <c r="H584" i="2"/>
  <c r="H567" i="2"/>
  <c r="H562" i="2"/>
  <c r="H563" i="2"/>
  <c r="H564" i="2"/>
  <c r="H565" i="2"/>
  <c r="H566" i="2"/>
  <c r="H549" i="2"/>
  <c r="H544" i="2"/>
  <c r="H545" i="2"/>
  <c r="H546" i="2"/>
  <c r="H547" i="2"/>
  <c r="H548" i="2"/>
  <c r="H531" i="2"/>
  <c r="H526" i="2"/>
  <c r="H527" i="2"/>
  <c r="H528" i="2"/>
  <c r="H529" i="2"/>
  <c r="H530" i="2"/>
  <c r="H513" i="2"/>
  <c r="H508" i="2"/>
  <c r="H509" i="2"/>
  <c r="H510" i="2"/>
  <c r="H511" i="2"/>
  <c r="H512" i="2"/>
  <c r="H495" i="2"/>
  <c r="H490" i="2"/>
  <c r="H491" i="2"/>
  <c r="H492" i="2"/>
  <c r="H493" i="2"/>
  <c r="H494" i="2"/>
  <c r="H477" i="2"/>
  <c r="H472" i="2"/>
  <c r="H473" i="2"/>
  <c r="H474" i="2"/>
  <c r="H475" i="2"/>
  <c r="H476" i="2"/>
  <c r="H459" i="2"/>
  <c r="H454" i="2"/>
  <c r="H455" i="2"/>
  <c r="H456" i="2"/>
  <c r="H457" i="2"/>
  <c r="H458" i="2"/>
  <c r="H441" i="2"/>
  <c r="H436" i="2"/>
  <c r="H437" i="2"/>
  <c r="H438" i="2"/>
  <c r="H439" i="2"/>
  <c r="H440" i="2"/>
  <c r="H423" i="2"/>
  <c r="H418" i="2"/>
  <c r="H419" i="2"/>
  <c r="H420" i="2"/>
  <c r="H421" i="2"/>
  <c r="H422" i="2"/>
  <c r="H405" i="2"/>
  <c r="H400" i="2"/>
  <c r="H401" i="2"/>
  <c r="H402" i="2"/>
  <c r="H403" i="2"/>
  <c r="H404" i="2"/>
  <c r="H387" i="2"/>
  <c r="H382" i="2"/>
  <c r="H383" i="2"/>
  <c r="H384" i="2"/>
  <c r="H385" i="2"/>
  <c r="H386" i="2"/>
  <c r="H369" i="2"/>
  <c r="H364" i="2"/>
  <c r="H365" i="2"/>
  <c r="H366" i="2"/>
  <c r="H367" i="2"/>
  <c r="H368" i="2"/>
  <c r="H351" i="2"/>
  <c r="H346" i="2"/>
  <c r="H347" i="2"/>
  <c r="H348" i="2"/>
  <c r="H349" i="2"/>
  <c r="H350" i="2"/>
  <c r="H333" i="2"/>
  <c r="H328" i="2"/>
  <c r="H329" i="2"/>
  <c r="H330" i="2"/>
  <c r="H331" i="2"/>
  <c r="H332" i="2"/>
  <c r="H315" i="2"/>
  <c r="H310" i="2"/>
  <c r="H311" i="2"/>
  <c r="H312" i="2"/>
  <c r="H313" i="2"/>
  <c r="H314" i="2"/>
  <c r="H297" i="2"/>
  <c r="H292" i="2"/>
  <c r="H293" i="2"/>
  <c r="H294" i="2"/>
  <c r="H295" i="2"/>
  <c r="H296" i="2"/>
  <c r="H279" i="2"/>
  <c r="H274" i="2"/>
  <c r="H275" i="2"/>
  <c r="H276" i="2"/>
  <c r="H277" i="2"/>
  <c r="H278" i="2"/>
  <c r="H261" i="2"/>
  <c r="H256" i="2"/>
  <c r="H257" i="2"/>
  <c r="H258" i="2"/>
  <c r="H259" i="2"/>
  <c r="H260" i="2"/>
  <c r="H243" i="2"/>
  <c r="H238" i="2"/>
  <c r="H239" i="2"/>
  <c r="H240" i="2"/>
  <c r="H241" i="2"/>
  <c r="H242" i="2"/>
  <c r="H225" i="2"/>
  <c r="H220" i="2"/>
  <c r="H221" i="2"/>
  <c r="H222" i="2"/>
  <c r="H223" i="2"/>
  <c r="H224" i="2"/>
  <c r="H207" i="2"/>
  <c r="H202" i="2"/>
  <c r="H203" i="2"/>
  <c r="H204" i="2"/>
  <c r="H205" i="2"/>
  <c r="H206" i="2"/>
  <c r="H189" i="2"/>
  <c r="H184" i="2"/>
  <c r="H185" i="2"/>
  <c r="H186" i="2"/>
  <c r="H187" i="2"/>
  <c r="H188" i="2"/>
  <c r="H171" i="2"/>
  <c r="H166" i="2"/>
  <c r="H167" i="2"/>
  <c r="H168" i="2"/>
  <c r="H169" i="2"/>
  <c r="H170" i="2"/>
  <c r="H153" i="2"/>
  <c r="H148" i="2"/>
  <c r="H149" i="2"/>
  <c r="H150" i="2"/>
  <c r="H151" i="2"/>
  <c r="H152" i="2"/>
  <c r="H135" i="2"/>
  <c r="H130" i="2"/>
  <c r="H131" i="2"/>
  <c r="H132" i="2"/>
  <c r="H133" i="2"/>
  <c r="H134" i="2"/>
  <c r="H117" i="2"/>
  <c r="H112" i="2"/>
  <c r="H113" i="2"/>
  <c r="H114" i="2"/>
  <c r="H115" i="2"/>
  <c r="H116" i="2"/>
  <c r="H99" i="2"/>
  <c r="H94" i="2"/>
  <c r="H95" i="2"/>
  <c r="H96" i="2"/>
  <c r="H97" i="2"/>
  <c r="H98" i="2"/>
  <c r="H81" i="2"/>
  <c r="H76" i="2"/>
  <c r="H77" i="2"/>
  <c r="H78" i="2"/>
  <c r="H79" i="2"/>
  <c r="H80" i="2"/>
  <c r="H63" i="2"/>
  <c r="H58" i="2"/>
  <c r="H59" i="2"/>
  <c r="H60" i="2"/>
  <c r="H61" i="2"/>
  <c r="H62" i="2"/>
  <c r="H45" i="2"/>
  <c r="H40" i="2"/>
  <c r="H41" i="2"/>
  <c r="H42" i="2"/>
  <c r="H43" i="2"/>
  <c r="H44" i="2"/>
  <c r="H729" i="3"/>
  <c r="H724" i="3"/>
  <c r="H725" i="3"/>
  <c r="H726" i="3"/>
  <c r="H727" i="3"/>
  <c r="H728" i="3"/>
  <c r="H711" i="3"/>
  <c r="H706" i="3"/>
  <c r="H707" i="3"/>
  <c r="H708" i="3"/>
  <c r="H709" i="3"/>
  <c r="H710" i="3"/>
  <c r="H693" i="3"/>
  <c r="H688" i="3"/>
  <c r="H689" i="3"/>
  <c r="H690" i="3"/>
  <c r="H691" i="3"/>
  <c r="H692" i="3"/>
  <c r="H675" i="3"/>
  <c r="H670" i="3"/>
  <c r="H671" i="3"/>
  <c r="H672" i="3"/>
  <c r="H673" i="3"/>
  <c r="H674" i="3"/>
  <c r="H657" i="3"/>
  <c r="H652" i="3"/>
  <c r="H653" i="3"/>
  <c r="H654" i="3"/>
  <c r="H655" i="3"/>
  <c r="H656" i="3"/>
  <c r="H639" i="3"/>
  <c r="H634" i="3"/>
  <c r="H635" i="3"/>
  <c r="H636" i="3"/>
  <c r="H637" i="3"/>
  <c r="H638" i="3"/>
  <c r="H621" i="3"/>
  <c r="H616" i="3"/>
  <c r="H617" i="3"/>
  <c r="H618" i="3"/>
  <c r="H619" i="3"/>
  <c r="H620" i="3"/>
  <c r="H603" i="3"/>
  <c r="H598" i="3"/>
  <c r="H599" i="3"/>
  <c r="H600" i="3"/>
  <c r="H601" i="3"/>
  <c r="H602" i="3"/>
  <c r="H585" i="3"/>
  <c r="H580" i="3"/>
  <c r="H581" i="3"/>
  <c r="H582" i="3"/>
  <c r="H583" i="3"/>
  <c r="H584" i="3"/>
  <c r="H567" i="3"/>
  <c r="H562" i="3"/>
  <c r="H563" i="3"/>
  <c r="H564" i="3"/>
  <c r="H565" i="3"/>
  <c r="H566" i="3"/>
  <c r="H549" i="3"/>
  <c r="H544" i="3"/>
  <c r="H545" i="3"/>
  <c r="H546" i="3"/>
  <c r="H547" i="3"/>
  <c r="H548" i="3"/>
  <c r="H531" i="3"/>
  <c r="H526" i="3"/>
  <c r="H527" i="3"/>
  <c r="H528" i="3"/>
  <c r="H529" i="3"/>
  <c r="H530" i="3"/>
  <c r="H513" i="3"/>
  <c r="H508" i="3"/>
  <c r="H509" i="3"/>
  <c r="H510" i="3"/>
  <c r="H511" i="3"/>
  <c r="H512" i="3"/>
  <c r="H495" i="3"/>
  <c r="H490" i="3"/>
  <c r="H491" i="3"/>
  <c r="H492" i="3"/>
  <c r="H493" i="3"/>
  <c r="H494" i="3"/>
  <c r="H477" i="3"/>
  <c r="H472" i="3"/>
  <c r="H473" i="3"/>
  <c r="H474" i="3"/>
  <c r="H475" i="3"/>
  <c r="H476" i="3"/>
  <c r="H459" i="3"/>
  <c r="H454" i="3"/>
  <c r="H455" i="3"/>
  <c r="H456" i="3"/>
  <c r="H457" i="3"/>
  <c r="H458" i="3"/>
  <c r="H441" i="3"/>
  <c r="H436" i="3"/>
  <c r="H437" i="3"/>
  <c r="H438" i="3"/>
  <c r="H439" i="3"/>
  <c r="H440" i="3"/>
  <c r="H423" i="3"/>
  <c r="H418" i="3"/>
  <c r="H419" i="3"/>
  <c r="H420" i="3"/>
  <c r="H421" i="3"/>
  <c r="H422" i="3"/>
  <c r="H405" i="3"/>
  <c r="H400" i="3"/>
  <c r="H401" i="3"/>
  <c r="H402" i="3"/>
  <c r="H403" i="3"/>
  <c r="H404" i="3"/>
  <c r="H387" i="3"/>
  <c r="H382" i="3"/>
  <c r="H383" i="3"/>
  <c r="H384" i="3"/>
  <c r="H385" i="3"/>
  <c r="H386" i="3"/>
  <c r="H369" i="3"/>
  <c r="H364" i="3"/>
  <c r="H365" i="3"/>
  <c r="H366" i="3"/>
  <c r="H367" i="3"/>
  <c r="H368" i="3"/>
  <c r="H351" i="3"/>
  <c r="H346" i="3"/>
  <c r="H347" i="3"/>
  <c r="H348" i="3"/>
  <c r="H349" i="3"/>
  <c r="H350" i="3"/>
  <c r="H333" i="3"/>
  <c r="H328" i="3"/>
  <c r="H329" i="3"/>
  <c r="H330" i="3"/>
  <c r="H331" i="3"/>
  <c r="H332" i="3"/>
  <c r="H315" i="3"/>
  <c r="H310" i="3"/>
  <c r="H311" i="3"/>
  <c r="H312" i="3"/>
  <c r="H313" i="3"/>
  <c r="H314" i="3"/>
  <c r="H297" i="3"/>
  <c r="H292" i="3"/>
  <c r="H293" i="3"/>
  <c r="H294" i="3"/>
  <c r="H295" i="3"/>
  <c r="H296" i="3"/>
  <c r="H279" i="3"/>
  <c r="H274" i="3"/>
  <c r="H275" i="3"/>
  <c r="H276" i="3"/>
  <c r="H277" i="3"/>
  <c r="H278" i="3"/>
  <c r="H261" i="3"/>
  <c r="H256" i="3"/>
  <c r="H257" i="3"/>
  <c r="H258" i="3"/>
  <c r="H259" i="3"/>
  <c r="H260" i="3"/>
  <c r="H243" i="3"/>
  <c r="H238" i="3"/>
  <c r="H239" i="3"/>
  <c r="H240" i="3"/>
  <c r="H241" i="3"/>
  <c r="H242" i="3"/>
  <c r="H225" i="3"/>
  <c r="H220" i="3"/>
  <c r="H221" i="3"/>
  <c r="H222" i="3"/>
  <c r="H223" i="3"/>
  <c r="H224" i="3"/>
  <c r="H207" i="3"/>
  <c r="H202" i="3"/>
  <c r="H203" i="3"/>
  <c r="H204" i="3"/>
  <c r="H205" i="3"/>
  <c r="H206" i="3"/>
  <c r="H189" i="3"/>
  <c r="H184" i="3"/>
  <c r="H185" i="3"/>
  <c r="H186" i="3"/>
  <c r="H187" i="3"/>
  <c r="H188" i="3"/>
  <c r="H171" i="3"/>
  <c r="H166" i="3"/>
  <c r="H167" i="3"/>
  <c r="H168" i="3"/>
  <c r="H169" i="3"/>
  <c r="H170" i="3"/>
  <c r="H153" i="3"/>
  <c r="H148" i="3"/>
  <c r="H149" i="3"/>
  <c r="H150" i="3"/>
  <c r="H151" i="3"/>
  <c r="H152" i="3"/>
  <c r="H135" i="3"/>
  <c r="H130" i="3"/>
  <c r="H131" i="3"/>
  <c r="H132" i="3"/>
  <c r="H133" i="3"/>
  <c r="H134" i="3"/>
  <c r="H117" i="3"/>
  <c r="H112" i="3"/>
  <c r="H113" i="3"/>
  <c r="H114" i="3"/>
  <c r="H115" i="3"/>
  <c r="H116" i="3"/>
  <c r="H99" i="3"/>
  <c r="H94" i="3"/>
  <c r="H95" i="3"/>
  <c r="H96" i="3"/>
  <c r="H97" i="3"/>
  <c r="H98" i="3"/>
  <c r="H81" i="3"/>
  <c r="H76" i="3"/>
  <c r="H77" i="3"/>
  <c r="H78" i="3"/>
  <c r="H79" i="3"/>
  <c r="H80" i="3"/>
  <c r="H63" i="3"/>
  <c r="H58" i="3"/>
  <c r="H59" i="3"/>
  <c r="H60" i="3"/>
  <c r="H61" i="3"/>
  <c r="H62" i="3"/>
  <c r="H45" i="3"/>
  <c r="H40" i="3"/>
  <c r="H41" i="3"/>
  <c r="H42" i="3"/>
  <c r="H43" i="3"/>
  <c r="H44" i="3"/>
  <c r="H27" i="3"/>
  <c r="H22" i="3"/>
  <c r="H23" i="3"/>
  <c r="H24" i="3"/>
  <c r="H25" i="3"/>
  <c r="H26" i="3"/>
  <c r="H27" i="2"/>
  <c r="H22" i="2"/>
  <c r="H23" i="2"/>
  <c r="H24" i="2"/>
  <c r="H25" i="2"/>
  <c r="H26" i="2"/>
  <c r="C28" i="1"/>
  <c r="C24" i="9" s="1"/>
  <c r="D28" i="1"/>
  <c r="D24" i="9" s="1"/>
  <c r="E28" i="1"/>
  <c r="E24" i="9" s="1"/>
  <c r="F28" i="1"/>
  <c r="F24" i="9" s="1"/>
  <c r="G28" i="1"/>
  <c r="G24" i="9" s="1"/>
  <c r="B28" i="1"/>
  <c r="H23" i="1"/>
  <c r="C22" i="9" s="1"/>
  <c r="H24" i="1"/>
  <c r="D22" i="9" s="1"/>
  <c r="H25" i="1"/>
  <c r="E22" i="9" s="1"/>
  <c r="H26" i="1"/>
  <c r="F22" i="9" s="1"/>
  <c r="H27" i="1"/>
  <c r="G22" i="9" s="1"/>
  <c r="L721" i="2"/>
  <c r="L703" i="2"/>
  <c r="L685" i="2"/>
  <c r="L667" i="2"/>
  <c r="L649" i="2"/>
  <c r="L631" i="2"/>
  <c r="L613" i="2"/>
  <c r="L595" i="2"/>
  <c r="L577" i="2"/>
  <c r="L559" i="2"/>
  <c r="L541" i="2"/>
  <c r="L523" i="2"/>
  <c r="L505" i="2"/>
  <c r="L487" i="2"/>
  <c r="L469" i="2"/>
  <c r="L451" i="2"/>
  <c r="L433" i="2"/>
  <c r="L415" i="2"/>
  <c r="L397" i="2"/>
  <c r="L379" i="2"/>
  <c r="L361" i="2"/>
  <c r="L343" i="2"/>
  <c r="L325" i="2"/>
  <c r="L307" i="2"/>
  <c r="L289" i="2"/>
  <c r="L271" i="2"/>
  <c r="L253" i="2"/>
  <c r="L235" i="2"/>
  <c r="L217" i="2"/>
  <c r="L199" i="2"/>
  <c r="L181" i="2"/>
  <c r="L163" i="2"/>
  <c r="L145" i="2"/>
  <c r="L127" i="2"/>
  <c r="L109" i="2"/>
  <c r="L91" i="2"/>
  <c r="L73" i="2"/>
  <c r="L55" i="2"/>
  <c r="L37" i="2"/>
  <c r="K25" i="9" l="1"/>
  <c r="K24" i="9"/>
  <c r="K27" i="9" s="1"/>
  <c r="K23" i="9"/>
  <c r="K26" i="9" s="1"/>
  <c r="B24" i="9"/>
  <c r="C5" i="9"/>
  <c r="K5" i="9"/>
  <c r="K8" i="9" s="1"/>
  <c r="H28" i="1"/>
  <c r="H46" i="1"/>
  <c r="H64" i="1"/>
  <c r="H100" i="1"/>
  <c r="H118" i="1"/>
  <c r="H136" i="1"/>
  <c r="H154" i="1"/>
  <c r="H172" i="1"/>
  <c r="H190" i="1"/>
  <c r="H208" i="1"/>
  <c r="H226" i="1"/>
  <c r="H244" i="1"/>
  <c r="H262" i="1"/>
  <c r="H280" i="1"/>
  <c r="H298" i="1"/>
  <c r="H316" i="1"/>
  <c r="H334" i="1"/>
  <c r="H352" i="1"/>
  <c r="H370" i="1"/>
  <c r="H388" i="1"/>
  <c r="H406" i="1"/>
  <c r="H424" i="1"/>
  <c r="H442" i="1"/>
  <c r="H460" i="1"/>
  <c r="H478" i="1"/>
  <c r="H496" i="1"/>
  <c r="H514" i="1"/>
  <c r="H532" i="1"/>
  <c r="H550" i="1"/>
  <c r="H568" i="1"/>
  <c r="H586" i="1"/>
  <c r="H604" i="1"/>
  <c r="H622" i="1"/>
  <c r="H640" i="1"/>
  <c r="H658" i="1"/>
  <c r="H676" i="1"/>
  <c r="H694" i="1"/>
  <c r="H712" i="1"/>
  <c r="H730" i="1"/>
  <c r="D10" i="1"/>
  <c r="G10" i="1"/>
  <c r="F10" i="1"/>
  <c r="E10" i="1"/>
  <c r="I8" i="1"/>
  <c r="I7" i="1"/>
  <c r="I6" i="1"/>
  <c r="I5" i="1"/>
  <c r="I4" i="1"/>
  <c r="I3" i="1"/>
  <c r="H9" i="1"/>
  <c r="C10" i="1"/>
  <c r="L21" i="1"/>
  <c r="K29" i="9" l="1"/>
  <c r="K28" i="9"/>
  <c r="B1033" i="5"/>
  <c r="A1033" i="5"/>
  <c r="B1007" i="5"/>
  <c r="A1007" i="5"/>
  <c r="B981" i="5"/>
  <c r="A981" i="5"/>
  <c r="B955" i="5"/>
  <c r="A955" i="5"/>
  <c r="B929" i="5"/>
  <c r="A929" i="5"/>
  <c r="B903" i="5"/>
  <c r="A903" i="5"/>
  <c r="B877" i="5"/>
  <c r="A877" i="5"/>
  <c r="B825" i="5"/>
  <c r="A825" i="5"/>
  <c r="B799" i="5"/>
  <c r="A799" i="5"/>
  <c r="B773" i="5"/>
  <c r="A773" i="5"/>
  <c r="B747" i="5"/>
  <c r="A747" i="5"/>
  <c r="B721" i="5"/>
  <c r="A721" i="5"/>
  <c r="B695" i="5"/>
  <c r="A695" i="5"/>
  <c r="B669" i="5"/>
  <c r="A669" i="5"/>
  <c r="B643" i="5"/>
  <c r="A643" i="5"/>
  <c r="B617" i="5"/>
  <c r="A617" i="5"/>
  <c r="B591" i="5"/>
  <c r="A591" i="5"/>
  <c r="B565" i="5"/>
  <c r="A565" i="5"/>
  <c r="B539" i="5"/>
  <c r="A539" i="5"/>
  <c r="B513" i="5"/>
  <c r="A513" i="5"/>
  <c r="B487" i="5"/>
  <c r="A487" i="5"/>
  <c r="B461" i="5"/>
  <c r="A461" i="5"/>
  <c r="B435" i="5"/>
  <c r="A435" i="5"/>
  <c r="B409" i="5"/>
  <c r="A409" i="5"/>
  <c r="B383" i="5"/>
  <c r="A383" i="5"/>
  <c r="B357" i="5"/>
  <c r="A357" i="5"/>
  <c r="B331" i="5"/>
  <c r="A331" i="5"/>
  <c r="B305" i="5"/>
  <c r="A305" i="5"/>
  <c r="B279" i="5"/>
  <c r="A279" i="5"/>
  <c r="B253" i="5"/>
  <c r="A253" i="5"/>
  <c r="B227" i="5"/>
  <c r="A227" i="5"/>
  <c r="B201" i="5"/>
  <c r="A201" i="5"/>
  <c r="B175" i="5"/>
  <c r="A175" i="5"/>
  <c r="B149" i="5"/>
  <c r="A149" i="5"/>
  <c r="B123" i="5"/>
  <c r="A123" i="5"/>
  <c r="B97" i="5"/>
  <c r="A97" i="5"/>
  <c r="B71" i="5"/>
  <c r="A71" i="5"/>
  <c r="B45" i="5"/>
  <c r="A45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B19" i="5"/>
  <c r="A19" i="5"/>
  <c r="B3" i="5"/>
  <c r="A1" i="5"/>
  <c r="J3" i="1" l="1"/>
  <c r="J3" i="9" s="1"/>
  <c r="J3" i="5" l="1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2" i="4"/>
  <c r="D2" i="4"/>
  <c r="C2" i="4"/>
  <c r="A1" i="3" l="1"/>
  <c r="A1" i="2"/>
  <c r="A1" i="1"/>
  <c r="B721" i="3" l="1"/>
  <c r="A721" i="3"/>
  <c r="B703" i="3"/>
  <c r="A703" i="3"/>
  <c r="B685" i="3"/>
  <c r="A685" i="3"/>
  <c r="B667" i="3"/>
  <c r="A667" i="3"/>
  <c r="B649" i="3"/>
  <c r="A649" i="3"/>
  <c r="B631" i="3"/>
  <c r="A631" i="3"/>
  <c r="B613" i="3"/>
  <c r="A613" i="3"/>
  <c r="B595" i="3"/>
  <c r="A595" i="3"/>
  <c r="B577" i="3"/>
  <c r="A577" i="3"/>
  <c r="B559" i="3"/>
  <c r="A559" i="3"/>
  <c r="B541" i="3"/>
  <c r="A541" i="3"/>
  <c r="B523" i="3"/>
  <c r="A523" i="3"/>
  <c r="B505" i="3"/>
  <c r="A505" i="3"/>
  <c r="B487" i="3"/>
  <c r="A487" i="3"/>
  <c r="B469" i="3"/>
  <c r="A469" i="3"/>
  <c r="B433" i="3"/>
  <c r="A433" i="3"/>
  <c r="B415" i="3"/>
  <c r="A415" i="3"/>
  <c r="B397" i="3"/>
  <c r="A397" i="3"/>
  <c r="B379" i="3"/>
  <c r="A379" i="3"/>
  <c r="B361" i="3"/>
  <c r="A361" i="3"/>
  <c r="B343" i="3"/>
  <c r="A343" i="3"/>
  <c r="B325" i="3"/>
  <c r="A325" i="3"/>
  <c r="B307" i="3"/>
  <c r="A307" i="3"/>
  <c r="B289" i="3"/>
  <c r="A289" i="3"/>
  <c r="B271" i="3"/>
  <c r="A271" i="3"/>
  <c r="B253" i="3"/>
  <c r="A253" i="3"/>
  <c r="B235" i="3"/>
  <c r="A235" i="3"/>
  <c r="B217" i="3"/>
  <c r="A217" i="3"/>
  <c r="B199" i="3"/>
  <c r="A199" i="3"/>
  <c r="B181" i="3"/>
  <c r="A181" i="3"/>
  <c r="B163" i="3"/>
  <c r="A163" i="3"/>
  <c r="B145" i="3"/>
  <c r="A145" i="3"/>
  <c r="B127" i="3"/>
  <c r="A127" i="3"/>
  <c r="B109" i="3"/>
  <c r="A109" i="3"/>
  <c r="B91" i="3"/>
  <c r="A91" i="3"/>
  <c r="B73" i="3"/>
  <c r="A73" i="3"/>
  <c r="B55" i="3"/>
  <c r="A55" i="3"/>
  <c r="B37" i="3"/>
  <c r="A37" i="3"/>
  <c r="B19" i="3"/>
  <c r="A19" i="3"/>
  <c r="B721" i="2"/>
  <c r="A721" i="2"/>
  <c r="B703" i="2"/>
  <c r="A703" i="2"/>
  <c r="B685" i="2"/>
  <c r="A685" i="2"/>
  <c r="B667" i="2"/>
  <c r="A667" i="2"/>
  <c r="B649" i="2"/>
  <c r="A649" i="2"/>
  <c r="B631" i="2"/>
  <c r="A631" i="2"/>
  <c r="B613" i="2"/>
  <c r="A613" i="2"/>
  <c r="B595" i="2"/>
  <c r="A595" i="2"/>
  <c r="B577" i="2"/>
  <c r="A577" i="2"/>
  <c r="B559" i="2"/>
  <c r="A559" i="2"/>
  <c r="B541" i="2"/>
  <c r="A541" i="2"/>
  <c r="B523" i="2"/>
  <c r="A523" i="2"/>
  <c r="B505" i="2"/>
  <c r="A505" i="2"/>
  <c r="B487" i="2"/>
  <c r="A487" i="2"/>
  <c r="B469" i="2"/>
  <c r="A469" i="2"/>
  <c r="B451" i="2"/>
  <c r="A451" i="2"/>
  <c r="B433" i="2"/>
  <c r="A433" i="2"/>
  <c r="B415" i="2"/>
  <c r="A415" i="2"/>
  <c r="B397" i="2"/>
  <c r="A397" i="2"/>
  <c r="B379" i="2"/>
  <c r="A379" i="2"/>
  <c r="B361" i="2"/>
  <c r="A361" i="2"/>
  <c r="B343" i="2"/>
  <c r="A343" i="2"/>
  <c r="B325" i="2"/>
  <c r="A325" i="2"/>
  <c r="B307" i="2"/>
  <c r="A307" i="2"/>
  <c r="B289" i="2"/>
  <c r="A289" i="2"/>
  <c r="B271" i="2"/>
  <c r="A271" i="2"/>
  <c r="B253" i="2"/>
  <c r="A253" i="2"/>
  <c r="B235" i="2"/>
  <c r="A235" i="2"/>
  <c r="B217" i="2"/>
  <c r="A217" i="2"/>
  <c r="B199" i="2"/>
  <c r="A199" i="2"/>
  <c r="B181" i="2"/>
  <c r="A181" i="2"/>
  <c r="B163" i="2"/>
  <c r="A163" i="2"/>
  <c r="B145" i="2"/>
  <c r="A145" i="2"/>
  <c r="B127" i="2"/>
  <c r="A127" i="2"/>
  <c r="B109" i="2"/>
  <c r="A109" i="2"/>
  <c r="B91" i="2"/>
  <c r="A91" i="2"/>
  <c r="B73" i="2"/>
  <c r="A73" i="2"/>
  <c r="B55" i="2"/>
  <c r="A55" i="2"/>
  <c r="B37" i="2"/>
  <c r="A37" i="2"/>
  <c r="B19" i="2"/>
  <c r="A19" i="2"/>
  <c r="B722" i="1"/>
  <c r="A722" i="1"/>
  <c r="B704" i="1"/>
  <c r="A704" i="1"/>
  <c r="B686" i="1"/>
  <c r="A686" i="1"/>
  <c r="B668" i="1"/>
  <c r="A668" i="1"/>
  <c r="B650" i="1"/>
  <c r="A650" i="1"/>
  <c r="B632" i="1"/>
  <c r="A632" i="1"/>
  <c r="B614" i="1"/>
  <c r="A614" i="1"/>
  <c r="B596" i="1"/>
  <c r="A596" i="1"/>
  <c r="B578" i="1"/>
  <c r="A578" i="1"/>
  <c r="B560" i="1"/>
  <c r="A560" i="1"/>
  <c r="B542" i="1"/>
  <c r="A542" i="1"/>
  <c r="B524" i="1"/>
  <c r="A524" i="1"/>
  <c r="B506" i="1"/>
  <c r="A506" i="1"/>
  <c r="B488" i="1"/>
  <c r="A488" i="1"/>
  <c r="B470" i="1"/>
  <c r="A470" i="1"/>
  <c r="B452" i="1"/>
  <c r="A452" i="1"/>
  <c r="B434" i="1"/>
  <c r="A434" i="1"/>
  <c r="B416" i="1"/>
  <c r="A416" i="1"/>
  <c r="B398" i="1"/>
  <c r="A398" i="1"/>
  <c r="B380" i="1"/>
  <c r="A380" i="1"/>
  <c r="B362" i="1"/>
  <c r="A362" i="1"/>
  <c r="B344" i="1"/>
  <c r="A344" i="1"/>
  <c r="B326" i="1"/>
  <c r="A326" i="1"/>
  <c r="B308" i="1"/>
  <c r="A308" i="1"/>
  <c r="B290" i="1"/>
  <c r="A290" i="1"/>
  <c r="B272" i="1"/>
  <c r="A272" i="1"/>
  <c r="B254" i="1"/>
  <c r="A254" i="1"/>
  <c r="B236" i="1"/>
  <c r="A236" i="1"/>
  <c r="B218" i="1"/>
  <c r="A218" i="1"/>
  <c r="B200" i="1"/>
  <c r="A200" i="1"/>
  <c r="B182" i="1"/>
  <c r="A182" i="1"/>
  <c r="B164" i="1"/>
  <c r="A164" i="1"/>
  <c r="B146" i="1"/>
  <c r="A146" i="1"/>
  <c r="B128" i="1"/>
  <c r="A128" i="1"/>
  <c r="B110" i="1"/>
  <c r="A110" i="1"/>
  <c r="B92" i="1"/>
  <c r="A92" i="1"/>
  <c r="B74" i="1"/>
  <c r="A74" i="1"/>
  <c r="B56" i="1"/>
  <c r="A56" i="1"/>
  <c r="B38" i="1"/>
  <c r="A38" i="1"/>
  <c r="B20" i="1"/>
  <c r="A20" i="1"/>
  <c r="K5" i="1" l="1"/>
  <c r="K8" i="1"/>
  <c r="K4" i="1"/>
  <c r="K7" i="1"/>
  <c r="K6" i="1"/>
  <c r="G23" i="9" l="1"/>
  <c r="F23" i="9"/>
  <c r="E23" i="9"/>
  <c r="D23" i="9"/>
  <c r="C23" i="9"/>
  <c r="B23" i="9"/>
  <c r="B25" i="9"/>
  <c r="C25" i="9"/>
  <c r="G25" i="9"/>
  <c r="F25" i="9"/>
  <c r="E25" i="9"/>
  <c r="D25" i="9"/>
  <c r="K4" i="9"/>
  <c r="K7" i="9"/>
  <c r="K10" i="9"/>
  <c r="B6" i="9"/>
  <c r="C6" i="9"/>
  <c r="D6" i="9"/>
  <c r="E6" i="9"/>
  <c r="F6" i="9"/>
  <c r="G6" i="9"/>
  <c r="K9" i="9"/>
  <c r="B4" i="9"/>
  <c r="C4" i="9"/>
  <c r="D4" i="9"/>
  <c r="E4" i="9"/>
  <c r="F4" i="9"/>
  <c r="G4" i="9"/>
</calcChain>
</file>

<file path=xl/sharedStrings.xml><?xml version="1.0" encoding="utf-8"?>
<sst xmlns="http://schemas.openxmlformats.org/spreadsheetml/2006/main" count="3391" uniqueCount="129">
  <si>
    <t>X</t>
  </si>
  <si>
    <t>Y</t>
  </si>
  <si>
    <t>Z</t>
  </si>
  <si>
    <t>N</t>
  </si>
  <si>
    <t>10 серий по 5 бросков монеты</t>
  </si>
  <si>
    <t>1-я серия</t>
  </si>
  <si>
    <t>X — число выпавших орлов в</t>
  </si>
  <si>
    <t>2-я серия</t>
  </si>
  <si>
    <t>серии из 5 бросков</t>
  </si>
  <si>
    <t>3-я серия</t>
  </si>
  <si>
    <t>Y — номер броска  в серии из</t>
  </si>
  <si>
    <t>4-я серия</t>
  </si>
  <si>
    <t>5 бросков, когда впервые выпал</t>
  </si>
  <si>
    <t>5-я серия</t>
  </si>
  <si>
    <t>орел или 0, если были только решки.</t>
  </si>
  <si>
    <t>6-я серия</t>
  </si>
  <si>
    <t>Z — модуль разности между</t>
  </si>
  <si>
    <t>7-я серия</t>
  </si>
  <si>
    <t>числом выпавших орлов и</t>
  </si>
  <si>
    <t>8-я серия</t>
  </si>
  <si>
    <t>решек в серии из 5 бросков</t>
  </si>
  <si>
    <t>9-я серия</t>
  </si>
  <si>
    <t>10-я серия</t>
  </si>
  <si>
    <t>Заполните только желтые поля!!!</t>
  </si>
  <si>
    <t>Номер броска в серии</t>
  </si>
  <si>
    <t>Выполните 10 серий по 5 бросков монеты</t>
  </si>
  <si>
    <t>1-я серия, 1 - орел, 0 - решка</t>
  </si>
  <si>
    <t>В протоколе испытаний</t>
  </si>
  <si>
    <t>2-я серия, 1 - орел, 0 - решка</t>
  </si>
  <si>
    <t>заполните только желтые поля.</t>
  </si>
  <si>
    <t>3-я серия, 1 - орел, 0 - решка</t>
  </si>
  <si>
    <t>X,Y,Z вычисляются автоматически, где</t>
  </si>
  <si>
    <t>4-я серия, 1 - орел, 0 - решка</t>
  </si>
  <si>
    <t>5-я серия, 1 - орел, 0 - решка</t>
  </si>
  <si>
    <t>6-я серия, 1 - орел, 0 - решка</t>
  </si>
  <si>
    <t>7-я серия, 1 - орел, 0 - решка</t>
  </si>
  <si>
    <t>8-я серия, 1 - орел, 0 - решка</t>
  </si>
  <si>
    <t>9-я серия, 1 - орел, 0 - решка</t>
  </si>
  <si>
    <t>10-я серия, 1 - орел, 0 - решка</t>
  </si>
  <si>
    <t>Частоты появления событий X=0, X=1 и др.</t>
  </si>
  <si>
    <t>Занесите результаты эксперимента</t>
  </si>
  <si>
    <t>в лист "Закон X-Y".</t>
  </si>
  <si>
    <t>Найдите регрессию Y по X, регрессию X по Y,</t>
  </si>
  <si>
    <t xml:space="preserve">выборочный корреляционый момент, </t>
  </si>
  <si>
    <t>выборочный коэффициент корреляции,</t>
  </si>
  <si>
    <t>средние значения величин X и Y,</t>
  </si>
  <si>
    <t>выборочные дисперсии величин X и Y,</t>
  </si>
  <si>
    <t>занесите из на лист "Регрессия X-Y".</t>
  </si>
  <si>
    <t>Оцените адекватность результата вычислений</t>
  </si>
  <si>
    <t>с помощью диаграммы</t>
  </si>
  <si>
    <t>Образец</t>
  </si>
  <si>
    <t>X\Y</t>
  </si>
  <si>
    <t>w(X=xi)</t>
  </si>
  <si>
    <t>Yср/X=xi</t>
  </si>
  <si>
    <t>Xср=</t>
  </si>
  <si>
    <t>Yср=</t>
  </si>
  <si>
    <t>XYср=</t>
  </si>
  <si>
    <t>Dxвыб=</t>
  </si>
  <si>
    <t>орел или 0, если были только</t>
  </si>
  <si>
    <t>Dyвыб=</t>
  </si>
  <si>
    <t>решки</t>
  </si>
  <si>
    <t>w(Y=yj)</t>
  </si>
  <si>
    <t>kx=</t>
  </si>
  <si>
    <t>Xср/Y=yj</t>
  </si>
  <si>
    <t>ky=</t>
  </si>
  <si>
    <t>n(Y=yj)</t>
  </si>
  <si>
    <t>ЭКСПЕРИМЕНТ</t>
  </si>
  <si>
    <t>ломан. Y по X</t>
  </si>
  <si>
    <t>ТЕОРИЯ</t>
  </si>
  <si>
    <t>лин. Y по X</t>
  </si>
  <si>
    <t>M[X]=</t>
  </si>
  <si>
    <t>ломан. X по Y</t>
  </si>
  <si>
    <t>M[Y]=</t>
  </si>
  <si>
    <t>лин. X по Y</t>
  </si>
  <si>
    <t>M[XY]=</t>
  </si>
  <si>
    <t>D[X]=</t>
  </si>
  <si>
    <t>D[Y]=</t>
  </si>
  <si>
    <t>X\Z</t>
  </si>
  <si>
    <t>w(Z=zk)</t>
  </si>
  <si>
    <t>n(Z=zk)</t>
  </si>
  <si>
    <t>Y\Z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</si>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</sst>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5" xfId="0" applyNumberFormat="1" applyFont="1" applyBorder="1"/>
    <xf numFmtId="0" fontId="0" fillId="0" borderId="5" xfId="0" applyFont="1" applyBorder="1"/>
    <xf numFmtId="0" fontId="2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1" fontId="1" fillId="0" borderId="5" xfId="0" applyNumberFormat="1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/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1" xfId="0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2" borderId="3" xfId="0" applyFont="1" applyFill="1" applyBorder="1" applyAlignment="1"/>
    <xf numFmtId="0" fontId="7" fillId="0" borderId="12" xfId="0" applyFont="1" applyBorder="1" applyAlignment="1">
      <alignment horizontal="center"/>
    </xf>
    <xf numFmtId="0" fontId="1" fillId="2" borderId="16" xfId="0" applyFont="1" applyFill="1" applyBorder="1" applyAlignment="1"/>
    <xf numFmtId="0" fontId="8" fillId="0" borderId="0" xfId="0" applyFont="1"/>
    <xf numFmtId="0" fontId="9" fillId="0" borderId="0" xfId="0" applyFont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/>
    <xf numFmtId="0" fontId="7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0" xfId="0" applyNumberFormat="1" applyFont="1"/>
    <xf numFmtId="0" fontId="10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/>
    <xf numFmtId="0" fontId="7" fillId="0" borderId="20" xfId="0" applyFont="1" applyBorder="1" applyAlignment="1">
      <alignment horizontal="center"/>
    </xf>
    <xf numFmtId="0" fontId="0" fillId="0" borderId="0" xfId="0" applyBorder="1"/>
    <xf numFmtId="0" fontId="1" fillId="0" borderId="17" xfId="0" applyNumberFormat="1" applyFont="1" applyBorder="1" applyAlignment="1">
      <alignment horizontal="center"/>
    </xf>
    <xf numFmtId="0" fontId="5" fillId="0" borderId="22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1" fillId="0" borderId="32" xfId="0" applyFont="1" applyBorder="1" applyAlignment="1">
      <alignment horizontal="center"/>
    </xf>
    <xf numFmtId="1" fontId="11" fillId="0" borderId="33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27" xfId="0" applyFill="1" applyBorder="1"/>
    <xf numFmtId="0" fontId="0" fillId="2" borderId="0" xfId="0" applyFill="1" applyBorder="1"/>
    <xf numFmtId="0" fontId="0" fillId="2" borderId="28" xfId="0" applyFill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/>
    <xf numFmtId="0" fontId="11" fillId="0" borderId="0" xfId="0" applyFont="1" applyAlignment="1">
      <alignment horizontal="center"/>
    </xf>
    <xf numFmtId="0" fontId="1" fillId="0" borderId="0" xfId="0" applyFont="1" applyBorder="1"/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X-Y'!$B$22:$G$22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39-458C-8B53-75743897AB7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X-Y'!$B$23:$G$23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39-458C-8B53-75743897AB7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X-Y'!$B$24:$G$24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39-458C-8B53-75743897AB7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39-458C-8B53-75743897A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174648"/>
        <c:axId val="536177144"/>
      </c:scatterChart>
      <c:valAx>
        <c:axId val="536174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77144"/>
        <c:crosses val="autoZero"/>
        <c:crossBetween val="midCat"/>
      </c:valAx>
      <c:valAx>
        <c:axId val="53617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74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X-Y'!$B$130:$G$130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3-4625-A7D5-3B4B0419E8D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X-Y'!$B$131:$G$131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3-4625-A7D5-3B4B0419E8D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X-Y'!$B$132:$G$132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3-4625-A7D5-3B4B0419E8D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X-Y'!$B$133:$G$133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3-4625-A7D5-3B4B0419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78600"/>
        <c:axId val="261678184"/>
      </c:scatterChart>
      <c:valAx>
        <c:axId val="261678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678184"/>
        <c:crosses val="autoZero"/>
        <c:crossBetween val="midCat"/>
      </c:valAx>
      <c:valAx>
        <c:axId val="26167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678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X-Y'!$B$148:$G$148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E-4279-8744-E06E02EC07B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X-Y'!$B$149:$G$149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E-4279-8744-E06E02EC07B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X-Y'!$B$150:$G$150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E-4279-8744-E06E02EC07B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X-Y'!$B$151:$G$151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4E-4279-8744-E06E02EC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45512"/>
        <c:axId val="282924296"/>
      </c:scatterChart>
      <c:valAx>
        <c:axId val="282945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24296"/>
        <c:crosses val="autoZero"/>
        <c:crossBetween val="midCat"/>
      </c:valAx>
      <c:valAx>
        <c:axId val="28292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45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X-Y'!$B$166:$G$166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7-4CD9-94F2-3B657377D50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X-Y'!$B$167:$G$167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7-4CD9-94F2-3B657377D50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X-Y'!$B$168:$G$168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7-4CD9-94F2-3B657377D50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X-Y'!$B$169:$G$169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87-4CD9-94F2-3B657377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35528"/>
        <c:axId val="282939272"/>
      </c:scatterChart>
      <c:valAx>
        <c:axId val="28293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9272"/>
        <c:crosses val="autoZero"/>
        <c:crossBetween val="midCat"/>
      </c:valAx>
      <c:valAx>
        <c:axId val="28293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X-Y'!$B$184:$G$184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1B-46CE-888D-4362CD61E7C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X-Y'!$B$185:$G$185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1B-46CE-888D-4362CD61E7C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X-Y'!$B$186:$G$186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1B-46CE-888D-4362CD61E7C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X-Y'!$B$187:$G$187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1B-46CE-888D-4362CD61E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83735"/>
        <c:axId val="1452183319"/>
      </c:scatterChart>
      <c:valAx>
        <c:axId val="1452183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83319"/>
        <c:crosses val="autoZero"/>
        <c:crossBetween val="midCat"/>
      </c:valAx>
      <c:valAx>
        <c:axId val="1452183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83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X-Y'!$B$202:$G$202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6A-4B5D-BD61-0FBCB65B70C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X-Y'!$B$203:$G$203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6A-4B5D-BD61-0FBCB65B70C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X-Y'!$B$204:$G$204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6A-4B5D-BD61-0FBCB65B70C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X-Y'!$B$205:$G$205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6A-4B5D-BD61-0FBCB65B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855575"/>
        <c:axId val="1467842679"/>
      </c:scatterChart>
      <c:valAx>
        <c:axId val="1467855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842679"/>
        <c:crosses val="autoZero"/>
        <c:crossBetween val="midCat"/>
      </c:valAx>
      <c:valAx>
        <c:axId val="1467842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855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X-Y'!$B$220:$G$220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F-49A0-B347-B0FC149FA8E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X-Y'!$B$221:$G$221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6F-49A0-B347-B0FC149FA8E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X-Y'!$B$222:$G$222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6F-49A0-B347-B0FC149FA8E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X-Y'!$B$223:$G$223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6F-49A0-B347-B0FC149F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708232"/>
        <c:axId val="700722376"/>
      </c:scatterChart>
      <c:valAx>
        <c:axId val="70070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722376"/>
        <c:crosses val="autoZero"/>
        <c:crossBetween val="midCat"/>
      </c:valAx>
      <c:valAx>
        <c:axId val="70072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708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X-Y'!$B$238:$G$238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7-488E-B345-1BB13D3ACB6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X-Y'!$B$239:$G$239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7-488E-B345-1BB13D3ACB6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X-Y'!$B$240:$G$240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7-488E-B345-1BB13D3ACB6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X-Y'!$B$241:$G$241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7-488E-B345-1BB13D3AC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413912"/>
        <c:axId val="527422648"/>
      </c:scatterChart>
      <c:valAx>
        <c:axId val="527413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22648"/>
        <c:crosses val="autoZero"/>
        <c:crossBetween val="midCat"/>
      </c:valAx>
      <c:valAx>
        <c:axId val="52742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13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X-Y'!$B$256:$G$256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3-43B8-A172-AAA835DD1F2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X-Y'!$B$257:$G$257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3-43B8-A172-AAA835DD1F2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X-Y'!$B$258:$G$258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3-43B8-A172-AAA835DD1F2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X-Y'!$B$259:$G$259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3-43B8-A172-AAA835DD1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6055"/>
        <c:axId val="1670807271"/>
      </c:scatterChart>
      <c:valAx>
        <c:axId val="1670786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07271"/>
        <c:crosses val="autoZero"/>
        <c:crossBetween val="midCat"/>
      </c:valAx>
      <c:valAx>
        <c:axId val="1670807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86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X-Y'!$B$274:$G$274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D2-4E92-BC6B-6FFA38ADDFA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X-Y'!$B$275:$G$275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D2-4E92-BC6B-6FFA38ADDFA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X-Y'!$B$276:$G$276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D2-4E92-BC6B-6FFA38ADDFA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X-Y'!$B$277:$G$277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D2-4E92-BC6B-6FFA38AD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46855"/>
        <c:axId val="1491728551"/>
      </c:scatterChart>
      <c:valAx>
        <c:axId val="1491746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28551"/>
        <c:crosses val="autoZero"/>
        <c:crossBetween val="midCat"/>
      </c:valAx>
      <c:valAx>
        <c:axId val="1491728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46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X-Y'!$B$292:$G$292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5-4515-83AB-1667063527A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X-Y'!$B$293:$G$293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5-4515-83AB-1667063527A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X-Y'!$B$294:$G$294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5-4515-83AB-1667063527A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X-Y'!$B$295:$G$295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45-4515-83AB-166706352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953559"/>
        <c:axId val="1494932343"/>
      </c:scatterChart>
      <c:valAx>
        <c:axId val="1494953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32343"/>
        <c:crosses val="autoZero"/>
        <c:crossBetween val="midCat"/>
      </c:valAx>
      <c:valAx>
        <c:axId val="14949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53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X-Y'!$B$3:$G$3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7D-48D8-AF65-F9538F6F41A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7D-48D8-AF65-F9538F6F41A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7D-48D8-AF65-F9538F6F41A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7D-48D8-AF65-F9538F6F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789480"/>
        <c:axId val="265789896"/>
      </c:scatterChart>
      <c:valAx>
        <c:axId val="26578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789896"/>
        <c:crosses val="autoZero"/>
        <c:crossBetween val="midCat"/>
      </c:valAx>
      <c:valAx>
        <c:axId val="26578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789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X-Y'!$B$310:$G$310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6-4F8C-9B9D-180E48CF6D7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X-Y'!$B$311:$G$311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6-4F8C-9B9D-180E48CF6D7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X-Y'!$B$312:$G$312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A6-4F8C-9B9D-180E48CF6D7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X-Y'!$B$313:$G$313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A6-4F8C-9B9D-180E48CF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749992"/>
        <c:axId val="1792750408"/>
      </c:scatterChart>
      <c:valAx>
        <c:axId val="179274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50408"/>
        <c:crosses val="autoZero"/>
        <c:crossBetween val="midCat"/>
      </c:valAx>
      <c:valAx>
        <c:axId val="179275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9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X-Y'!$B$328:$G$328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4-45FD-82FE-4491CF139AD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X-Y'!$B$329:$G$329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4-45FD-82FE-4491CF139AD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X-Y'!$B$330:$G$330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D4-45FD-82FE-4491CF139AD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X-Y'!$B$331:$G$331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D4-45FD-82FE-4491CF139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708136"/>
        <c:axId val="261700648"/>
      </c:scatterChart>
      <c:valAx>
        <c:axId val="26170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0648"/>
        <c:crosses val="autoZero"/>
        <c:crossBetween val="midCat"/>
      </c:valAx>
      <c:valAx>
        <c:axId val="26170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8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X-Y'!$B$346:$G$346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40-4395-8C6D-89DCCE3872A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X-Y'!$B$347:$G$347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40-4395-8C6D-89DCCE3872A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X-Y'!$B$348:$G$348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40-4395-8C6D-89DCCE3872A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X-Y'!$B$349:$G$349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40-4395-8C6D-89DCCE38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945464"/>
        <c:axId val="643947544"/>
      </c:scatterChart>
      <c:valAx>
        <c:axId val="6439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947544"/>
        <c:crosses val="autoZero"/>
        <c:crossBetween val="midCat"/>
      </c:valAx>
      <c:valAx>
        <c:axId val="64394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94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X-Y'!$B$364:$G$364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51-45DD-A335-AD0DB1D7E9F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X-Y'!$B$365:$G$365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51-45DD-A335-AD0DB1D7E9F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X-Y'!$B$366:$G$366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51-45DD-A335-AD0DB1D7E9F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X-Y'!$B$367:$G$367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51-45DD-A335-AD0DB1D7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22632"/>
        <c:axId val="282938024"/>
      </c:scatterChart>
      <c:valAx>
        <c:axId val="28292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8024"/>
        <c:crosses val="autoZero"/>
        <c:crossBetween val="midCat"/>
      </c:valAx>
      <c:valAx>
        <c:axId val="28293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22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X-Y'!$B$382:$G$382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0-4C4E-8B4A-41EDCA05B55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X-Y'!$B$383:$G$383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F0-4C4E-8B4A-41EDCA05B55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X-Y'!$B$384:$G$384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F0-4C4E-8B4A-41EDCA05B55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X-Y'!$B$385:$G$385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F0-4C4E-8B4A-41EDCA05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619607"/>
        <c:axId val="945617943"/>
      </c:scatterChart>
      <c:valAx>
        <c:axId val="945619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617943"/>
        <c:crosses val="autoZero"/>
        <c:crossBetween val="midCat"/>
      </c:valAx>
      <c:valAx>
        <c:axId val="945617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619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X-Y'!$B$400:$G$400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4-4623-B9A8-56B39C0A201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X-Y'!$B$401:$G$401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B4-4623-B9A8-56B39C0A201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X-Y'!$B$402:$G$402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B4-4623-B9A8-56B39C0A201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X-Y'!$B$403:$G$403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B4-4623-B9A8-56B39C0A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9591"/>
        <c:axId val="761026616"/>
      </c:scatterChart>
      <c:valAx>
        <c:axId val="1436879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026616"/>
        <c:crosses val="autoZero"/>
        <c:crossBetween val="midCat"/>
      </c:valAx>
      <c:valAx>
        <c:axId val="76102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9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X-Y'!$B$418:$G$418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6-4F9D-8FDB-D7914F19C5A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X-Y'!$B$419:$G$419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A6-4F9D-8FDB-D7914F19C5A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X-Y'!$B$420:$G$420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A6-4F9D-8FDB-D7914F19C5A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X-Y'!$B$421:$G$421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A6-4F9D-8FDB-D7914F19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35912"/>
        <c:axId val="604909704"/>
      </c:scatterChart>
      <c:valAx>
        <c:axId val="60493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09704"/>
        <c:crosses val="autoZero"/>
        <c:crossBetween val="midCat"/>
      </c:valAx>
      <c:valAx>
        <c:axId val="60490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35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X-Y'!$B$436:$G$436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6-435D-92FD-190967C7C12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X-Y'!$B$437:$G$437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06-435D-92FD-190967C7C12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X-Y'!$B$438:$G$438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06-435D-92FD-190967C7C12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X-Y'!$B$439:$G$439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06-435D-92FD-190967C7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418072"/>
        <c:axId val="527426392"/>
      </c:scatterChart>
      <c:valAx>
        <c:axId val="527418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26392"/>
        <c:crosses val="autoZero"/>
        <c:crossBetween val="midCat"/>
      </c:valAx>
      <c:valAx>
        <c:axId val="52742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18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X-Y'!$B$454:$G$454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6-4E04-A2F8-64073C42C35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X-Y'!$B$455:$G$455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16-4E04-A2F8-64073C42C35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X-Y'!$B$456:$G$456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16-4E04-A2F8-64073C42C35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X-Y'!$B$457:$G$457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16-4E04-A2F8-64073C42C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946903"/>
        <c:axId val="1494921527"/>
      </c:scatterChart>
      <c:valAx>
        <c:axId val="1494946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21527"/>
        <c:crosses val="autoZero"/>
        <c:crossBetween val="midCat"/>
      </c:valAx>
      <c:valAx>
        <c:axId val="1494921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46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X-Y'!$B$472:$G$472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E8-46A3-9F6F-F197C7AAC5E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X-Y'!$B$473:$G$473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E8-46A3-9F6F-F197C7AAC5E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X-Y'!$B$474:$G$474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E8-46A3-9F6F-F197C7AAC5E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X-Y'!$B$475:$G$475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E8-46A3-9F6F-F197C7AAC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30120"/>
        <c:axId val="282935528"/>
      </c:scatterChart>
      <c:valAx>
        <c:axId val="282930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528"/>
        <c:crosses val="autoZero"/>
        <c:crossBetween val="midCat"/>
      </c:valAx>
      <c:valAx>
        <c:axId val="28293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0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X-Y'!$B$8:$G$8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1.5</c:v>
                </c:pt>
                <c:pt idx="4">
                  <c:v>1.2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C-4E64-9F6A-18B4FEC5AD4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X-Y'!$B$9:$G$9</c:f>
              <c:numCache>
                <c:formatCode>General</c:formatCode>
                <c:ptCount val="6"/>
                <c:pt idx="0">
                  <c:v>2.1339285714285712</c:v>
                </c:pt>
                <c:pt idx="1">
                  <c:v>1.9928571428571427</c:v>
                </c:pt>
                <c:pt idx="2">
                  <c:v>1.8517857142857141</c:v>
                </c:pt>
                <c:pt idx="3">
                  <c:v>1.7107142857142859</c:v>
                </c:pt>
                <c:pt idx="4">
                  <c:v>1.5696428571428573</c:v>
                </c:pt>
                <c:pt idx="5">
                  <c:v>1.4285714285714288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2C-4E64-9F6A-18B4FEC5AD4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X-Y'!$B$10:$G$10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2.5</c:v>
                </c:pt>
                <c:pt idx="3">
                  <c:v>2</c:v>
                </c:pt>
                <c:pt idx="4">
                  <c:v>1.5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C-4E64-9F6A-18B4FEC5AD4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X-Y'!$B$11:$G$11</c:f>
              <c:numCache>
                <c:formatCode>General</c:formatCode>
                <c:ptCount val="6"/>
                <c:pt idx="0">
                  <c:v>2.7546657617916521</c:v>
                </c:pt>
                <c:pt idx="1">
                  <c:v>2.6116955095577423</c:v>
                </c:pt>
                <c:pt idx="2">
                  <c:v>2.4687252573238321</c:v>
                </c:pt>
                <c:pt idx="3">
                  <c:v>2.3257550050899223</c:v>
                </c:pt>
                <c:pt idx="4">
                  <c:v>2.182784752856012</c:v>
                </c:pt>
                <c:pt idx="5">
                  <c:v>2.0398145006221018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2C-4E64-9F6A-18B4FEC5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234408"/>
        <c:axId val="565234824"/>
      </c:scatterChart>
      <c:valAx>
        <c:axId val="565234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34824"/>
        <c:crosses val="autoZero"/>
        <c:crossBetween val="midCat"/>
      </c:valAx>
      <c:valAx>
        <c:axId val="56523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34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X-Y'!$B$490:$G$490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C-4FFB-83DA-61AE5F80650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X-Y'!$B$491:$G$491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C-4FFB-83DA-61AE5F80650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X-Y'!$B$492:$G$492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3C-4FFB-83DA-61AE5F80650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X-Y'!$B$493:$G$493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3C-4FFB-83DA-61AE5F80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91047"/>
        <c:axId val="1670798951"/>
      </c:scatterChart>
      <c:valAx>
        <c:axId val="1670791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8951"/>
        <c:crosses val="autoZero"/>
        <c:crossBetween val="midCat"/>
      </c:valAx>
      <c:valAx>
        <c:axId val="1670798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10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X-Y'!$B$508:$G$508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C0-4D48-8BF4-04E6496D631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X-Y'!$B$509:$G$509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C0-4D48-8BF4-04E6496D631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X-Y'!$B$510:$G$510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C0-4D48-8BF4-04E6496D631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X-Y'!$B$511:$G$511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C0-4D48-8BF4-04E6496D6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707304"/>
        <c:axId val="261705640"/>
      </c:scatterChart>
      <c:valAx>
        <c:axId val="26170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5640"/>
        <c:crosses val="autoZero"/>
        <c:crossBetween val="midCat"/>
      </c:valAx>
      <c:valAx>
        <c:axId val="26170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7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X-Y'!$B$526:$G$526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09-4852-B34D-3DBDB3B4758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X-Y'!$B$527:$G$527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09-4852-B34D-3DBDB3B4758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X-Y'!$B$528:$G$528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09-4852-B34D-3DBDB3B4758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X-Y'!$B$529:$G$529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09-4852-B34D-3DBDB3B47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99367"/>
        <c:axId val="1670784807"/>
      </c:scatterChart>
      <c:valAx>
        <c:axId val="1670799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84807"/>
        <c:crosses val="autoZero"/>
        <c:crossBetween val="midCat"/>
      </c:valAx>
      <c:valAx>
        <c:axId val="1670784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9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X-Y'!$B$544:$G$544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78-4ADB-8902-DE13D118911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X-Y'!$B$545:$G$545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78-4ADB-8902-DE13D118911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X-Y'!$B$546:$G$546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78-4ADB-8902-DE13D118911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X-Y'!$B$547:$G$547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78-4ADB-8902-DE13D1189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746664"/>
        <c:axId val="1792747080"/>
      </c:scatterChart>
      <c:valAx>
        <c:axId val="1792746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7080"/>
        <c:crosses val="autoZero"/>
        <c:crossBetween val="midCat"/>
      </c:valAx>
      <c:valAx>
        <c:axId val="179274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6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X-Y'!$B$562:$G$562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5-4ECD-8909-A09D0DEBF06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X-Y'!$B$563:$G$563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05-4ECD-8909-A09D0DEBF06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X-Y'!$B$564:$G$564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05-4ECD-8909-A09D0DEBF06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X-Y'!$B$565:$G$565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05-4ECD-8909-A09D0DEBF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811015"/>
        <c:axId val="1670815175"/>
      </c:scatterChart>
      <c:valAx>
        <c:axId val="1670811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15175"/>
        <c:crosses val="autoZero"/>
        <c:crossBetween val="midCat"/>
      </c:valAx>
      <c:valAx>
        <c:axId val="1670815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11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X-Y'!$B$580:$G$580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7A-4338-9A92-9E3D9F3D678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X-Y'!$B$581:$G$581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7A-4338-9A92-9E3D9F3D678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X-Y'!$B$582:$G$582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7A-4338-9A92-9E3D9F3D678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X-Y'!$B$583:$G$583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7A-4338-9A92-9E3D9F3D6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43527"/>
        <c:axId val="1491729799"/>
      </c:scatterChart>
      <c:valAx>
        <c:axId val="1491743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29799"/>
        <c:crosses val="autoZero"/>
        <c:crossBetween val="midCat"/>
      </c:valAx>
      <c:valAx>
        <c:axId val="1491729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43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X-Y'!$B$598:$G$598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6B-43E3-B159-04DB3AFCB8B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X-Y'!$B$599:$G$599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6B-43E3-B159-04DB3AFCB8B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X-Y'!$B$600:$G$600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6B-43E3-B159-04DB3AFCB8B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X-Y'!$B$601:$G$601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6B-43E3-B159-04DB3AFCB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735848"/>
        <c:axId val="686723784"/>
      </c:scatterChart>
      <c:valAx>
        <c:axId val="686735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23784"/>
        <c:crosses val="autoZero"/>
        <c:crossBetween val="midCat"/>
      </c:valAx>
      <c:valAx>
        <c:axId val="68672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3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X-Y'!$B$616:$G$616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6-4605-83F0-31C8317C7A0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X-Y'!$B$617:$G$617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6-4605-83F0-31C8317C7A0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X-Y'!$B$618:$G$618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06-4605-83F0-31C8317C7A0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X-Y'!$B$619:$G$619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06-4605-83F0-31C8317C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73352"/>
        <c:axId val="1782080840"/>
      </c:scatterChart>
      <c:valAx>
        <c:axId val="1782073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80840"/>
        <c:crosses val="autoZero"/>
        <c:crossBetween val="midCat"/>
      </c:valAx>
      <c:valAx>
        <c:axId val="178208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73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X-Y'!$B$634:$G$634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6-4182-B480-49A523464D2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X-Y'!$B$635:$G$635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6-4182-B480-49A523464D2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X-Y'!$B$636:$G$636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6-4182-B480-49A523464D2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X-Y'!$B$637:$G$637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6-4182-B480-49A523464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92887"/>
        <c:axId val="1452202455"/>
      </c:scatterChart>
      <c:valAx>
        <c:axId val="1452192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202455"/>
        <c:crosses val="autoZero"/>
        <c:crossBetween val="midCat"/>
      </c:valAx>
      <c:valAx>
        <c:axId val="1452202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28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X-Y'!$B$652:$G$652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08-4484-BFA4-055668AEE26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X-Y'!$B$653:$G$653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08-4484-BFA4-055668AEE261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X-Y'!$B$654:$G$654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08-4484-BFA4-055668AEE261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X-Y'!$B$655:$G$655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08-4484-BFA4-055668AEE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25512"/>
        <c:axId val="247227176"/>
      </c:scatterChart>
      <c:valAx>
        <c:axId val="247225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27176"/>
        <c:crosses val="autoZero"/>
        <c:crossBetween val="midCat"/>
      </c:valAx>
      <c:valAx>
        <c:axId val="24722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25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X-Y'!$B$742:$G$742</c:f>
              <c:numCache>
                <c:formatCode>General</c:formatCode>
                <c:ptCount val="6"/>
                <c:pt idx="0">
                  <c:v>0</c:v>
                </c:pt>
                <c:pt idx="1">
                  <c:v>2.9999999999999996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70-4455-8836-00A307FCEB5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X-Y'!$B$743:$G$743</c:f>
              <c:numCache>
                <c:formatCode>General</c:formatCode>
                <c:ptCount val="6"/>
                <c:pt idx="0">
                  <c:v>2.4200000000000008</c:v>
                </c:pt>
                <c:pt idx="1">
                  <c:v>2.4400000000000004</c:v>
                </c:pt>
                <c:pt idx="2">
                  <c:v>2.4599999999999995</c:v>
                </c:pt>
                <c:pt idx="3">
                  <c:v>2.4799999999999991</c:v>
                </c:pt>
                <c:pt idx="4">
                  <c:v>2.4999999999999987</c:v>
                </c:pt>
                <c:pt idx="5">
                  <c:v>2.5199999999999978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70-4455-8836-00A307FCEB5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X-Y'!$B$744:$G$744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70-4455-8836-00A307FCEB5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X-Y'!$B$745:$G$745</c:f>
              <c:numCache>
                <c:formatCode>General</c:formatCode>
                <c:ptCount val="6"/>
                <c:pt idx="0">
                  <c:v>1.2100000000000004</c:v>
                </c:pt>
                <c:pt idx="1">
                  <c:v>1.2150000000000003</c:v>
                </c:pt>
                <c:pt idx="2">
                  <c:v>1.2200000000000002</c:v>
                </c:pt>
                <c:pt idx="3">
                  <c:v>1.2250000000000001</c:v>
                </c:pt>
                <c:pt idx="4">
                  <c:v>1.2299999999999998</c:v>
                </c:pt>
                <c:pt idx="5">
                  <c:v>1.2349999999999997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70-4455-8836-00A307FC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65495"/>
        <c:axId val="411165911"/>
      </c:scatterChart>
      <c:valAx>
        <c:axId val="411165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65911"/>
        <c:crosses val="autoZero"/>
        <c:crossBetween val="midCat"/>
      </c:valAx>
      <c:valAx>
        <c:axId val="411165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65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X-Y'!$B$670:$G$670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C-463C-ADB6-5A08C328ED3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X-Y'!$B$671:$G$671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C-463C-ADB6-5A08C328ED3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X-Y'!$B$672:$G$672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C-463C-ADB6-5A08C328ED3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X-Y'!$B$673:$G$673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C-463C-ADB6-5A08C328E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717544"/>
        <c:axId val="686737096"/>
      </c:scatterChart>
      <c:valAx>
        <c:axId val="68671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37096"/>
        <c:crosses val="autoZero"/>
        <c:crossBetween val="midCat"/>
      </c:valAx>
      <c:valAx>
        <c:axId val="68673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17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X-Y'!$B$688:$G$688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00-48A9-82CA-5B7AA60F304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X-Y'!$B$689:$G$689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00-48A9-82CA-5B7AA60F304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X-Y'!$B$690:$G$690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00-48A9-82CA-5B7AA60F304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X-Y'!$B$691:$G$691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00-48A9-82CA-5B7AA60F3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465559"/>
        <c:axId val="1472462231"/>
      </c:scatterChart>
      <c:valAx>
        <c:axId val="1472465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2231"/>
        <c:crosses val="autoZero"/>
        <c:crossBetween val="midCat"/>
      </c:valAx>
      <c:valAx>
        <c:axId val="1472462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5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X-Y'!$B$706:$G$706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7B-4BD1-BB46-69D60187483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X-Y'!$B$707:$G$707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7B-4BD1-BB46-69D60187483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X-Y'!$B$708:$G$708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7B-4BD1-BB46-69D60187483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X-Y'!$B$709:$G$709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7B-4BD1-BB46-69D60187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92887"/>
        <c:axId val="1452195799"/>
      </c:scatterChart>
      <c:valAx>
        <c:axId val="1452192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5799"/>
        <c:crosses val="autoZero"/>
        <c:crossBetween val="midCat"/>
      </c:valAx>
      <c:valAx>
        <c:axId val="1452195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28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X-Y'!$B$724:$G$724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AC-481B-A2FF-05B02501DE7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X-Y'!$B$725:$G$725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AC-481B-A2FF-05B02501DE7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X-Y'!$B$726:$G$726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AC-481B-A2FF-05B02501DE7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X-Y'!$B$727:$G$727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AC-481B-A2FF-05B02501D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464311"/>
        <c:axId val="1472462647"/>
      </c:scatterChart>
      <c:valAx>
        <c:axId val="1472464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2647"/>
        <c:crosses val="autoZero"/>
        <c:crossBetween val="midCat"/>
      </c:valAx>
      <c:valAx>
        <c:axId val="1472462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4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Лист3!$B$22:$G$22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FCC-4348-96E8-A69B11E16B1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Лист3!$B$23:$G$23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FCC-4348-96E8-A69B11E16B1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FCC-4348-96E8-A69B11E16B1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Лист3!$B$21:$G$21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FCC-4348-96E8-A69B11E16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174648"/>
        <c:axId val="536177144"/>
      </c:scatterChart>
      <c:valAx>
        <c:axId val="536174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77144"/>
        <c:crosses val="autoZero"/>
        <c:crossBetween val="midCat"/>
      </c:valAx>
      <c:valAx>
        <c:axId val="53617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174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Лист3!$B$3:$G$3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EC-4887-A82C-0742221CB9C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Лист3!$B$4:$G$4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EC-4887-A82C-0742221CB9C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EC-4887-A82C-0742221CB9C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Лист3!$B$2:$G$2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EC-4887-A82C-0742221C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789480"/>
        <c:axId val="265789896"/>
      </c:scatterChart>
      <c:valAx>
        <c:axId val="26578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789896"/>
        <c:crosses val="autoZero"/>
        <c:crossBetween val="midCat"/>
      </c:valAx>
      <c:valAx>
        <c:axId val="26578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5789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Лист3!$B$8:$G$8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1.5</c:v>
                </c:pt>
                <c:pt idx="4">
                  <c:v>1.2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9A-4F6B-B9E0-CD93B7466D7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Лист3!$B$9:$G$9</c:f>
              <c:numCache>
                <c:formatCode>General</c:formatCode>
                <c:ptCount val="6"/>
                <c:pt idx="0">
                  <c:v>2.1339285714285712</c:v>
                </c:pt>
                <c:pt idx="1">
                  <c:v>1.9928571428571427</c:v>
                </c:pt>
                <c:pt idx="2">
                  <c:v>1.8517857142857141</c:v>
                </c:pt>
                <c:pt idx="3">
                  <c:v>1.7107142857142859</c:v>
                </c:pt>
                <c:pt idx="4">
                  <c:v>1.5696428571428573</c:v>
                </c:pt>
                <c:pt idx="5">
                  <c:v>1.4285714285714288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9A-4F6B-B9E0-CD93B7466D7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Лист3!$B$10:$G$10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2.5</c:v>
                </c:pt>
                <c:pt idx="3">
                  <c:v>2</c:v>
                </c:pt>
                <c:pt idx="4">
                  <c:v>1.5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9A-4F6B-B9E0-CD93B7466D7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Лист3!$B$7:$G$7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Лист3!$B$11:$G$11</c:f>
              <c:numCache>
                <c:formatCode>General</c:formatCode>
                <c:ptCount val="6"/>
                <c:pt idx="0">
                  <c:v>2.7546657617916521</c:v>
                </c:pt>
                <c:pt idx="1">
                  <c:v>2.6116955095577423</c:v>
                </c:pt>
                <c:pt idx="2">
                  <c:v>2.4687252573238321</c:v>
                </c:pt>
                <c:pt idx="3">
                  <c:v>2.3257550050899223</c:v>
                </c:pt>
                <c:pt idx="4">
                  <c:v>2.182784752856012</c:v>
                </c:pt>
                <c:pt idx="5">
                  <c:v>2.0398145006221018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9A-4F6B-B9E0-CD93B746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234408"/>
        <c:axId val="565234824"/>
      </c:scatterChart>
      <c:valAx>
        <c:axId val="565234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34824"/>
        <c:crosses val="autoZero"/>
        <c:crossBetween val="midCat"/>
      </c:valAx>
      <c:valAx>
        <c:axId val="56523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34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Лист3!$B$742:$G$742</c:f>
              <c:numCache>
                <c:formatCode>General</c:formatCode>
                <c:ptCount val="6"/>
                <c:pt idx="0">
                  <c:v>0</c:v>
                </c:pt>
                <c:pt idx="1">
                  <c:v>2.9999999999999996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C0-4FE1-86A4-0427BE54435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Лист3!$B$743:$G$743</c:f>
              <c:numCache>
                <c:formatCode>General</c:formatCode>
                <c:ptCount val="6"/>
                <c:pt idx="0">
                  <c:v>2.4200000000000008</c:v>
                </c:pt>
                <c:pt idx="1">
                  <c:v>2.4400000000000004</c:v>
                </c:pt>
                <c:pt idx="2">
                  <c:v>2.4599999999999995</c:v>
                </c:pt>
                <c:pt idx="3">
                  <c:v>2.4799999999999991</c:v>
                </c:pt>
                <c:pt idx="4">
                  <c:v>2.4999999999999987</c:v>
                </c:pt>
                <c:pt idx="5">
                  <c:v>2.5199999999999978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C0-4FE1-86A4-0427BE54435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Лист3!$B$744:$G$744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C0-4FE1-86A4-0427BE54435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Лист3!$B$741:$G$741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Лист3!$B$745:$G$745</c:f>
              <c:numCache>
                <c:formatCode>General</c:formatCode>
                <c:ptCount val="6"/>
                <c:pt idx="0">
                  <c:v>1.2100000000000004</c:v>
                </c:pt>
                <c:pt idx="1">
                  <c:v>1.2150000000000003</c:v>
                </c:pt>
                <c:pt idx="2">
                  <c:v>1.2200000000000002</c:v>
                </c:pt>
                <c:pt idx="3">
                  <c:v>1.2250000000000001</c:v>
                </c:pt>
                <c:pt idx="4">
                  <c:v>1.2299999999999998</c:v>
                </c:pt>
                <c:pt idx="5">
                  <c:v>1.2349999999999997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C0-4FE1-86A4-0427BE544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65495"/>
        <c:axId val="411165911"/>
      </c:scatterChart>
      <c:valAx>
        <c:axId val="4111654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65911"/>
        <c:crosses val="autoZero"/>
        <c:crossBetween val="midCat"/>
      </c:valAx>
      <c:valAx>
        <c:axId val="411165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65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Лист3!$B$40:$G$40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3B-4C20-AAAD-02F271DD9A2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Лист3!$B$41:$G$41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3B-4C20-AAAD-02F271DD9A2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Лист3!$B$42:$G$42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3B-4C20-AAAD-02F271DD9A2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Лист3!$B$43:$G$43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3B-4C20-AAAD-02F271DD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35272"/>
        <c:axId val="722939432"/>
      </c:scatterChart>
      <c:valAx>
        <c:axId val="72293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9432"/>
        <c:crosses val="autoZero"/>
        <c:crossBetween val="midCat"/>
      </c:valAx>
      <c:valAx>
        <c:axId val="72293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5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Лист3!$B$58:$G$58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6-4C0E-BB1B-5796762CC76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Лист3!$B$59:$G$59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6-4C0E-BB1B-5796762CC76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Лист3!$B$60:$G$60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6-4C0E-BB1B-5796762CC76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Лист3!$B$61:$G$61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6-4C0E-BB1B-5796762CC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7927"/>
        <c:axId val="1436870023"/>
      </c:scatterChart>
      <c:valAx>
        <c:axId val="1436877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0023"/>
        <c:crosses val="autoZero"/>
        <c:crossBetween val="midCat"/>
      </c:valAx>
      <c:valAx>
        <c:axId val="1436870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7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X-Y'!$B$40:$G$40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2-4ABB-B146-01C9DB95C1C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X-Y'!$B$41:$G$41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2-4ABB-B146-01C9DB95C1C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X-Y'!$B$42:$G$42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42-4ABB-B146-01C9DB95C1C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X-Y'!$B$39:$G$39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X-Y'!$B$43:$G$43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42-4ABB-B146-01C9DB95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35272"/>
        <c:axId val="722939432"/>
      </c:scatterChart>
      <c:valAx>
        <c:axId val="72293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9432"/>
        <c:crosses val="autoZero"/>
        <c:crossBetween val="midCat"/>
      </c:valAx>
      <c:valAx>
        <c:axId val="72293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5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Лист3!$B$76:$G$76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83-4D9C-AF9D-1DB09CCEF3C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Лист3!$B$77:$G$77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83-4D9C-AF9D-1DB09CCEF3C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Лист3!$B$78:$G$78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83-4D9C-AF9D-1DB09CCEF3C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Лист3!$B$79:$G$79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83-4D9C-AF9D-1DB09CCE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44424"/>
        <c:axId val="722924872"/>
      </c:scatterChart>
      <c:valAx>
        <c:axId val="72294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24872"/>
        <c:crosses val="autoZero"/>
        <c:crossBetween val="midCat"/>
      </c:valAx>
      <c:valAx>
        <c:axId val="72292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44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Лист3!$B$94:$G$94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D-406A-8CDB-263EB5B3A69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Лист3!$B$95:$G$95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D-406A-8CDB-263EB5B3A69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Лист3!$B$96:$G$96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5D-406A-8CDB-263EB5B3A69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Лист3!$B$97:$G$97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5D-406A-8CDB-263EB5B3A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72104"/>
        <c:axId val="1782057128"/>
      </c:scatterChart>
      <c:valAx>
        <c:axId val="17820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57128"/>
        <c:crosses val="autoZero"/>
        <c:crossBetween val="midCat"/>
      </c:valAx>
      <c:valAx>
        <c:axId val="178205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7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Лист3!$B$112:$G$112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C-4BD1-A421-82E6AC9F326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Лист3!$B$113:$G$113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CC-4BD1-A421-82E6AC9F326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Лист3!$B$114:$G$114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CC-4BD1-A421-82E6AC9F326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Лист3!$B$115:$G$115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CC-4BD1-A421-82E6AC9F3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6263"/>
        <c:axId val="1436867527"/>
      </c:scatterChart>
      <c:valAx>
        <c:axId val="1436876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67527"/>
        <c:crosses val="autoZero"/>
        <c:crossBetween val="midCat"/>
      </c:valAx>
      <c:valAx>
        <c:axId val="1436867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6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Лист3!$B$130:$G$130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9B-4D85-AE03-DA8114EA6D0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Лист3!$B$131:$G$131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9B-4D85-AE03-DA8114EA6D0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Лист3!$B$132:$G$132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9B-4D85-AE03-DA8114EA6D0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Лист3!$B$129:$G$129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Лист3!$B$133:$G$133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9B-4D85-AE03-DA8114EA6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678600"/>
        <c:axId val="261678184"/>
      </c:scatterChart>
      <c:valAx>
        <c:axId val="261678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678184"/>
        <c:crosses val="autoZero"/>
        <c:crossBetween val="midCat"/>
      </c:valAx>
      <c:valAx>
        <c:axId val="26167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678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Лист3!$B$148:$G$148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27-42A3-8DDF-65A9A89687A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Лист3!$B$149:$G$149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27-42A3-8DDF-65A9A89687A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Лист3!$B$150:$G$150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27-42A3-8DDF-65A9A89687A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Лист3!$B$147:$G$147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Лист3!$B$151:$G$151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27-42A3-8DDF-65A9A8968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45512"/>
        <c:axId val="282924296"/>
      </c:scatterChart>
      <c:valAx>
        <c:axId val="282945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24296"/>
        <c:crosses val="autoZero"/>
        <c:crossBetween val="midCat"/>
      </c:valAx>
      <c:valAx>
        <c:axId val="28292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45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Лист3!$B$166:$G$166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06-4455-8DFA-CC14B9888AC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Лист3!$B$167:$G$167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06-4455-8DFA-CC14B9888AC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Лист3!$B$168:$G$168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06-4455-8DFA-CC14B9888AC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Лист3!$B$165:$G$165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Лист3!$B$169:$G$169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06-4455-8DFA-CC14B98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35528"/>
        <c:axId val="282939272"/>
      </c:scatterChart>
      <c:valAx>
        <c:axId val="28293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9272"/>
        <c:crosses val="autoZero"/>
        <c:crossBetween val="midCat"/>
      </c:valAx>
      <c:valAx>
        <c:axId val="28293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Лист3!$B$184:$G$184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4-4E91-B6B3-5FC75E218BA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Лист3!$B$185:$G$185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84-4E91-B6B3-5FC75E218BA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Лист3!$B$186:$G$186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84-4E91-B6B3-5FC75E218BA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Лист3!$B$183:$G$183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Лист3!$B$187:$G$187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84-4E91-B6B3-5FC75E218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83735"/>
        <c:axId val="1452183319"/>
      </c:scatterChart>
      <c:valAx>
        <c:axId val="1452183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83319"/>
        <c:crosses val="autoZero"/>
        <c:crossBetween val="midCat"/>
      </c:valAx>
      <c:valAx>
        <c:axId val="1452183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83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Лист3!$B$202:$G$202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BC-4880-A00C-B8E7DF4918F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Лист3!$B$203:$G$203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BC-4880-A00C-B8E7DF4918F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Лист3!$B$204:$G$204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BC-4880-A00C-B8E7DF4918F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Лист3!$B$201:$G$201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Лист3!$B$205:$G$205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BC-4880-A00C-B8E7DF491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855575"/>
        <c:axId val="1467842679"/>
      </c:scatterChart>
      <c:valAx>
        <c:axId val="1467855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842679"/>
        <c:crosses val="autoZero"/>
        <c:crossBetween val="midCat"/>
      </c:valAx>
      <c:valAx>
        <c:axId val="1467842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855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Лист3!$B$220:$G$220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F-4604-A3D5-158353314E8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Лист3!$B$221:$G$221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CF-4604-A3D5-158353314E8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Лист3!$B$222:$G$222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CF-4604-A3D5-158353314E8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Лист3!$B$219:$G$219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Лист3!$B$223:$G$223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CF-4604-A3D5-158353314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708232"/>
        <c:axId val="700722376"/>
      </c:scatterChart>
      <c:valAx>
        <c:axId val="70070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722376"/>
        <c:crosses val="autoZero"/>
        <c:crossBetween val="midCat"/>
      </c:valAx>
      <c:valAx>
        <c:axId val="70072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708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Лист3!$B$238:$G$238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C-4B85-8CAE-57F193CB635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Лист3!$B$239:$G$239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C-4B85-8CAE-57F193CB635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Лист3!$B$240:$G$240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C-4B85-8CAE-57F193CB635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Лист3!$B$237:$G$237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Лист3!$B$241:$G$241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C-4B85-8CAE-57F193CB6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413912"/>
        <c:axId val="527422648"/>
      </c:scatterChart>
      <c:valAx>
        <c:axId val="527413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22648"/>
        <c:crosses val="autoZero"/>
        <c:crossBetween val="midCat"/>
      </c:valAx>
      <c:valAx>
        <c:axId val="52742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13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X-Y'!$B$58:$G$58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7-4573-A440-071A910E83D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X-Y'!$B$59:$G$59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7-4573-A440-071A910E83D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X-Y'!$B$60:$G$60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47-4573-A440-071A910E83D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X-Y'!$B$57:$G$57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X-Y'!$B$61:$G$61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47-4573-A440-071A910E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7927"/>
        <c:axId val="1436870023"/>
      </c:scatterChart>
      <c:valAx>
        <c:axId val="1436877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0023"/>
        <c:crosses val="autoZero"/>
        <c:crossBetween val="midCat"/>
      </c:valAx>
      <c:valAx>
        <c:axId val="1436870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7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Лист3!$B$256:$G$256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C-4EE9-90F5-810ADF19557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Лист3!$B$257:$G$257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DC-4EE9-90F5-810ADF19557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Лист3!$B$258:$G$258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DC-4EE9-90F5-810ADF19557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Лист3!$B$255:$G$255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Лист3!$B$259:$G$259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DC-4EE9-90F5-810ADF195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86055"/>
        <c:axId val="1670807271"/>
      </c:scatterChart>
      <c:valAx>
        <c:axId val="1670786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07271"/>
        <c:crosses val="autoZero"/>
        <c:crossBetween val="midCat"/>
      </c:valAx>
      <c:valAx>
        <c:axId val="1670807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860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Лист3!$B$274:$G$274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C2-4420-A6CF-0126AA9A80E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Лист3!$B$275:$G$275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C2-4420-A6CF-0126AA9A80E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Лист3!$B$276:$G$276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C2-4420-A6CF-0126AA9A80E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Лист3!$B$273:$G$273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Лист3!$B$277:$G$277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C2-4420-A6CF-0126AA9A8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46855"/>
        <c:axId val="1491728551"/>
      </c:scatterChart>
      <c:valAx>
        <c:axId val="1491746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28551"/>
        <c:crosses val="autoZero"/>
        <c:crossBetween val="midCat"/>
      </c:valAx>
      <c:valAx>
        <c:axId val="1491728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46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Лист3!$B$292:$G$292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8-442C-A061-1B4E796148C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Лист3!$B$293:$G$293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8-442C-A061-1B4E796148C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Лист3!$B$294:$G$294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8-442C-A061-1B4E796148C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Лист3!$B$291:$G$291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Лист3!$B$295:$G$295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8-442C-A061-1B4E79614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953559"/>
        <c:axId val="1494932343"/>
      </c:scatterChart>
      <c:valAx>
        <c:axId val="1494953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32343"/>
        <c:crosses val="autoZero"/>
        <c:crossBetween val="midCat"/>
      </c:valAx>
      <c:valAx>
        <c:axId val="1494932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53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Лист3!$B$310:$G$310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2-4257-BCB7-5C0404913B4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Лист3!$B$311:$G$311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62-4257-BCB7-5C0404913B4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Лист3!$B$312:$G$312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62-4257-BCB7-5C0404913B4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Лист3!$B$309:$G$309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Лист3!$B$313:$G$313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62-4257-BCB7-5C040491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749992"/>
        <c:axId val="1792750408"/>
      </c:scatterChart>
      <c:valAx>
        <c:axId val="179274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50408"/>
        <c:crosses val="autoZero"/>
        <c:crossBetween val="midCat"/>
      </c:valAx>
      <c:valAx>
        <c:axId val="179275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9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Лист3!$B$328:$G$328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2D-49CE-9F27-ED7AB221A92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Лист3!$B$329:$G$329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2D-49CE-9F27-ED7AB221A92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Лист3!$B$330:$G$330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2D-49CE-9F27-ED7AB221A92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Лист3!$B$327:$G$327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Лист3!$B$331:$G$331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2D-49CE-9F27-ED7AB221A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708136"/>
        <c:axId val="261700648"/>
      </c:scatterChart>
      <c:valAx>
        <c:axId val="26170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0648"/>
        <c:crosses val="autoZero"/>
        <c:crossBetween val="midCat"/>
      </c:valAx>
      <c:valAx>
        <c:axId val="26170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8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Лист3!$B$346:$G$346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D1-407D-B816-5217A0C6C6F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Лист3!$B$347:$G$347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D1-407D-B816-5217A0C6C6F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Лист3!$B$348:$G$348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D1-407D-B816-5217A0C6C6F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Лист3!$B$345:$G$345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Лист3!$B$349:$G$349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D1-407D-B816-5217A0C6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945464"/>
        <c:axId val="643947544"/>
      </c:scatterChart>
      <c:valAx>
        <c:axId val="64394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947544"/>
        <c:crosses val="autoZero"/>
        <c:crossBetween val="midCat"/>
      </c:valAx>
      <c:valAx>
        <c:axId val="64394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94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Лист3!$B$364:$G$364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2-4A82-A2AF-8C3EA2512C0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Лист3!$B$365:$G$365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F2-4A82-A2AF-8C3EA2512C0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Лист3!$B$366:$G$366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F2-4A82-A2AF-8C3EA2512C0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Лист3!$B$363:$G$363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Лист3!$B$367:$G$367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F2-4A82-A2AF-8C3EA2512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22632"/>
        <c:axId val="282938024"/>
      </c:scatterChart>
      <c:valAx>
        <c:axId val="282922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8024"/>
        <c:crosses val="autoZero"/>
        <c:crossBetween val="midCat"/>
      </c:valAx>
      <c:valAx>
        <c:axId val="28293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22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Лист3!$B$382:$G$382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4F-4880-A543-7969BB4A037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Лист3!$B$383:$G$383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4F-4880-A543-7969BB4A037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Лист3!$B$384:$G$384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4F-4880-A543-7969BB4A037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Лист3!$B$381:$G$381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Лист3!$B$385:$G$385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4F-4880-A543-7969BB4A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619607"/>
        <c:axId val="945617943"/>
      </c:scatterChart>
      <c:valAx>
        <c:axId val="945619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617943"/>
        <c:crosses val="autoZero"/>
        <c:crossBetween val="midCat"/>
      </c:valAx>
      <c:valAx>
        <c:axId val="945617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619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Лист3!$B$400:$G$400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E-4754-B953-5043240BAD2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Лист3!$B$401:$G$401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DE-4754-B953-5043240BAD2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Лист3!$B$402:$G$402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DE-4754-B953-5043240BAD2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Лист3!$B$399:$G$399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Лист3!$B$403:$G$403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DE-4754-B953-5043240BA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9591"/>
        <c:axId val="761026616"/>
      </c:scatterChart>
      <c:valAx>
        <c:axId val="1436879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026616"/>
        <c:crosses val="autoZero"/>
        <c:crossBetween val="midCat"/>
      </c:valAx>
      <c:valAx>
        <c:axId val="76102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95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Лист3!$B$418:$G$418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BA-41CF-928E-50C22931A69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Лист3!$B$419:$G$419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BA-41CF-928E-50C22931A69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Лист3!$B$420:$G$420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BA-41CF-928E-50C22931A69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Лист3!$B$417:$G$417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Лист3!$B$421:$G$421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BA-41CF-928E-50C22931A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935912"/>
        <c:axId val="604909704"/>
      </c:scatterChart>
      <c:valAx>
        <c:axId val="60493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09704"/>
        <c:crosses val="autoZero"/>
        <c:crossBetween val="midCat"/>
      </c:valAx>
      <c:valAx>
        <c:axId val="60490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935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X-Y'!$B$76:$G$76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CE-4FB9-A821-0E68EA69E91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X-Y'!$B$77:$G$77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CE-4FB9-A821-0E68EA69E91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X-Y'!$B$78:$G$78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CE-4FB9-A821-0E68EA69E91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X-Y'!$B$75:$G$75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X-Y'!$B$79:$G$79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CE-4FB9-A821-0E68EA69E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44424"/>
        <c:axId val="722924872"/>
      </c:scatterChart>
      <c:valAx>
        <c:axId val="72294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24872"/>
        <c:crosses val="autoZero"/>
        <c:crossBetween val="midCat"/>
      </c:valAx>
      <c:valAx>
        <c:axId val="72292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44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Лист3!$B$436:$G$436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80-4D14-90FD-0E067C18FE0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Лист3!$B$437:$G$437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80-4D14-90FD-0E067C18FE0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Лист3!$B$438:$G$438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80-4D14-90FD-0E067C18FE0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Лист3!$B$435:$G$435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Лист3!$B$439:$G$439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80-4D14-90FD-0E067C18F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418072"/>
        <c:axId val="527426392"/>
      </c:scatterChart>
      <c:valAx>
        <c:axId val="527418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26392"/>
        <c:crosses val="autoZero"/>
        <c:crossBetween val="midCat"/>
      </c:valAx>
      <c:valAx>
        <c:axId val="52742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418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Лист3!$B$454:$G$454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0-488E-AD41-85CEC0EA8EF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Лист3!$B$455:$G$455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E0-488E-AD41-85CEC0EA8EF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Лист3!$B$456:$G$456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E0-488E-AD41-85CEC0EA8EF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Лист3!$B$453:$G$453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Лист3!$B$457:$G$457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E0-488E-AD41-85CEC0EA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946903"/>
        <c:axId val="1494921527"/>
      </c:scatterChart>
      <c:valAx>
        <c:axId val="1494946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21527"/>
        <c:crosses val="autoZero"/>
        <c:crossBetween val="midCat"/>
      </c:valAx>
      <c:valAx>
        <c:axId val="1494921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946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Лист3!$B$472:$G$472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A9-47CE-9460-F191554F0DD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Лист3!$B$473:$G$473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A9-47CE-9460-F191554F0DD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Лист3!$B$474:$G$474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A9-47CE-9460-F191554F0DD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Лист3!$B$471:$G$471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Лист3!$B$475:$G$475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A9-47CE-9460-F191554F0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30120"/>
        <c:axId val="282935528"/>
      </c:scatterChart>
      <c:valAx>
        <c:axId val="282930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528"/>
        <c:crosses val="autoZero"/>
        <c:crossBetween val="midCat"/>
      </c:valAx>
      <c:valAx>
        <c:axId val="28293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0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Лист3!$B$490:$G$490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B1-4656-9E6A-D081EC3937F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Лист3!$B$491:$G$491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B1-4656-9E6A-D081EC3937F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Лист3!$B$492:$G$492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B1-4656-9E6A-D081EC3937F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Лист3!$B$489:$G$489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Лист3!$B$493:$G$493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B1-4656-9E6A-D081EC393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91047"/>
        <c:axId val="1670798951"/>
      </c:scatterChart>
      <c:valAx>
        <c:axId val="1670791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8951"/>
        <c:crosses val="autoZero"/>
        <c:crossBetween val="midCat"/>
      </c:valAx>
      <c:valAx>
        <c:axId val="1670798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10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Лист3!$B$508:$G$508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AB-4C61-8B91-2C96D4E371F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Лист3!$B$509:$G$509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AB-4C61-8B91-2C96D4E371F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Лист3!$B$510:$G$510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AB-4C61-8B91-2C96D4E371F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Лист3!$B$507:$G$507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Лист3!$B$511:$G$511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AB-4C61-8B91-2C96D4E3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707304"/>
        <c:axId val="261705640"/>
      </c:scatterChart>
      <c:valAx>
        <c:axId val="26170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5640"/>
        <c:crosses val="autoZero"/>
        <c:crossBetween val="midCat"/>
      </c:valAx>
      <c:valAx>
        <c:axId val="26170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707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Лист3!$B$526:$G$526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8-481C-B106-21F3EF5EF1A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Лист3!$B$527:$G$527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08-481C-B106-21F3EF5EF1A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Лист3!$B$528:$G$528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08-481C-B106-21F3EF5EF1A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Лист3!$B$525:$G$525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Лист3!$B$529:$G$529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08-481C-B106-21F3EF5E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799367"/>
        <c:axId val="1670784807"/>
      </c:scatterChart>
      <c:valAx>
        <c:axId val="1670799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84807"/>
        <c:crosses val="autoZero"/>
        <c:crossBetween val="midCat"/>
      </c:valAx>
      <c:valAx>
        <c:axId val="1670784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7993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Лист3!$B$544:$G$544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A-43E8-B503-44EF5DDAAE9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Лист3!$B$545:$G$545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A-43E8-B503-44EF5DDAAE9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Лист3!$B$546:$G$546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A-43E8-B503-44EF5DDAAE9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Лист3!$B$543:$G$543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Лист3!$B$547:$G$547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A-43E8-B503-44EF5DDA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746664"/>
        <c:axId val="1792747080"/>
      </c:scatterChart>
      <c:valAx>
        <c:axId val="1792746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7080"/>
        <c:crosses val="autoZero"/>
        <c:crossBetween val="midCat"/>
      </c:valAx>
      <c:valAx>
        <c:axId val="179274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746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Лист3!$B$562:$G$562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9-4870-9578-0877FF16E5E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Лист3!$B$563:$G$563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9-4870-9578-0877FF16E5E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Лист3!$B$564:$G$564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9-4870-9578-0877FF16E5E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Лист3!$B$561:$G$561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Лист3!$B$565:$G$565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9-4870-9578-0877FF16E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811015"/>
        <c:axId val="1670815175"/>
      </c:scatterChart>
      <c:valAx>
        <c:axId val="1670811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15175"/>
        <c:crosses val="autoZero"/>
        <c:crossBetween val="midCat"/>
      </c:valAx>
      <c:valAx>
        <c:axId val="1670815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0811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Лист3!$B$580:$G$580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9-4621-81D4-BB2B58D555A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Лист3!$B$581:$G$581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F9-4621-81D4-BB2B58D555A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Лист3!$B$582:$G$582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F9-4621-81D4-BB2B58D555A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Лист3!$B$579:$G$579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Лист3!$B$583:$G$583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F9-4621-81D4-BB2B58D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43527"/>
        <c:axId val="1491729799"/>
      </c:scatterChart>
      <c:valAx>
        <c:axId val="1491743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29799"/>
        <c:crosses val="autoZero"/>
        <c:crossBetween val="midCat"/>
      </c:valAx>
      <c:valAx>
        <c:axId val="1491729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7435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Лист3!$B$598:$G$598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5-4175-B789-9986DE8FD81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Лист3!$B$599:$G$599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5-4175-B789-9986DE8FD81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Лист3!$B$600:$G$600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5-4175-B789-9986DE8FD81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Лист3!$B$597:$G$597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Лист3!$B$601:$G$601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5-4175-B789-9986DE8F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735848"/>
        <c:axId val="686723784"/>
      </c:scatterChart>
      <c:valAx>
        <c:axId val="686735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23784"/>
        <c:crosses val="autoZero"/>
        <c:crossBetween val="midCat"/>
      </c:valAx>
      <c:valAx>
        <c:axId val="68672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35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X-Y'!$B$94:$G$94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A-484F-BB82-89FE4B81601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X-Y'!$B$95:$G$95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A-484F-BB82-89FE4B81601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X-Y'!$B$96:$G$96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A-484F-BB82-89FE4B81601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X-Y'!$B$93:$G$93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X-Y'!$B$97:$G$97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A-484F-BB82-89FE4B81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72104"/>
        <c:axId val="1782057128"/>
      </c:scatterChart>
      <c:valAx>
        <c:axId val="178207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57128"/>
        <c:crosses val="autoZero"/>
        <c:crossBetween val="midCat"/>
      </c:valAx>
      <c:valAx>
        <c:axId val="178205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7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Лист3!$B$616:$G$616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A-4222-8BF2-898483DF37D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Лист3!$B$617:$G$617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A-4222-8BF2-898483DF37D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Лист3!$B$618:$G$618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6A-4222-8BF2-898483DF37D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Лист3!$B$615:$G$615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Лист3!$B$619:$G$619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6A-4222-8BF2-898483DF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73352"/>
        <c:axId val="1782080840"/>
      </c:scatterChart>
      <c:valAx>
        <c:axId val="1782073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80840"/>
        <c:crosses val="autoZero"/>
        <c:crossBetween val="midCat"/>
      </c:valAx>
      <c:valAx>
        <c:axId val="178208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73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Лист3!$B$634:$G$634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0C-4389-8723-B090E6BB7F6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Лист3!$B$635:$G$635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0C-4389-8723-B090E6BB7F6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Лист3!$B$636:$G$636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0C-4389-8723-B090E6BB7F6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Лист3!$B$633:$G$633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Лист3!$B$637:$G$637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0C-4389-8723-B090E6BB7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92887"/>
        <c:axId val="1452202455"/>
      </c:scatterChart>
      <c:valAx>
        <c:axId val="1452192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202455"/>
        <c:crosses val="autoZero"/>
        <c:crossBetween val="midCat"/>
      </c:valAx>
      <c:valAx>
        <c:axId val="1452202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28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Лист3!$B$652:$G$652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6E-49AC-87FC-E03A95EB19F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Лист3!$B$653:$G$653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6E-49AC-87FC-E03A95EB19F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Лист3!$B$654:$G$654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6E-49AC-87FC-E03A95EB19F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Лист3!$B$651:$G$651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Лист3!$B$655:$G$655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6E-49AC-87FC-E03A95EB1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25512"/>
        <c:axId val="247227176"/>
      </c:scatterChart>
      <c:valAx>
        <c:axId val="247225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27176"/>
        <c:crosses val="autoZero"/>
        <c:crossBetween val="midCat"/>
      </c:valAx>
      <c:valAx>
        <c:axId val="24722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25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Лист3!$B$670:$G$670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6C-42F5-8242-3F10FE36541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Лист3!$B$671:$G$671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6C-42F5-8242-3F10FE36541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Лист3!$B$672:$G$672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6C-42F5-8242-3F10FE36541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Лист3!$B$669:$G$669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Лист3!$B$673:$G$673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6C-42F5-8242-3F10FE365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717544"/>
        <c:axId val="686737096"/>
      </c:scatterChart>
      <c:valAx>
        <c:axId val="68671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37096"/>
        <c:crosses val="autoZero"/>
        <c:crossBetween val="midCat"/>
      </c:valAx>
      <c:valAx>
        <c:axId val="68673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717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Лист3!$B$688:$G$688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65-41E3-885B-A692828F8A5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Лист3!$B$689:$G$689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65-41E3-885B-A692828F8A5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Лист3!$B$690:$G$690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65-41E3-885B-A692828F8A5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Лист3!$B$687:$G$687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Лист3!$B$691:$G$691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65-41E3-885B-A692828F8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465559"/>
        <c:axId val="1472462231"/>
      </c:scatterChart>
      <c:valAx>
        <c:axId val="1472465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2231"/>
        <c:crosses val="autoZero"/>
        <c:crossBetween val="midCat"/>
      </c:valAx>
      <c:valAx>
        <c:axId val="1472462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5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Лист3!$B$706:$G$706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BD-4766-B786-BB5E09058B0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Лист3!$B$707:$G$707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BD-4766-B786-BB5E09058B0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Лист3!$B$708:$G$708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BD-4766-B786-BB5E09058B0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Лист3!$B$705:$G$705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Лист3!$B$709:$G$709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BD-4766-B786-BB5E0905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192887"/>
        <c:axId val="1452195799"/>
      </c:scatterChart>
      <c:valAx>
        <c:axId val="1452192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5799"/>
        <c:crosses val="autoZero"/>
        <c:crossBetween val="midCat"/>
      </c:valAx>
      <c:valAx>
        <c:axId val="1452195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1928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Лист3!$B$723:$G$723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Лист3!$B$724:$G$724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3A-4CB4-BE11-581393EC36D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Лист3!$B$723:$G$723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Лист3!$B$725:$G$725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3A-4CB4-BE11-581393EC36D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Лист3!$B$723:$G$723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Лист3!$B$726:$G$726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3A-4CB4-BE11-581393EC36D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Лист3!$B$723:$G$723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Лист3!$B$727:$G$727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3A-4CB4-BE11-581393EC3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464311"/>
        <c:axId val="1472462647"/>
      </c:scatterChart>
      <c:valAx>
        <c:axId val="1472464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2647"/>
        <c:crosses val="autoZero"/>
        <c:crossBetween val="midCat"/>
      </c:valAx>
      <c:valAx>
        <c:axId val="1472462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464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X-Y'!$B$112:$G$112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1F-487E-A535-5239E81A089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X-Y'!$B$113:$G$113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1F-487E-A535-5239E81A089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X-Y'!$B$114:$G$114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1F-487E-A535-5239E81A089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'Регрессия X-Y'!$B$111:$G$111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'Регрессия X-Y'!$B$115:$G$115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1F-487E-A535-5239E81A0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876263"/>
        <c:axId val="1436867527"/>
      </c:scatterChart>
      <c:valAx>
        <c:axId val="1436876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67527"/>
        <c:crosses val="autoZero"/>
        <c:crossBetween val="midCat"/>
      </c:valAx>
      <c:valAx>
        <c:axId val="1436867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876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56.xml"/><Relationship Id="rId18" Type="http://schemas.openxmlformats.org/officeDocument/2006/relationships/chart" Target="../charts/chart61.xml"/><Relationship Id="rId26" Type="http://schemas.openxmlformats.org/officeDocument/2006/relationships/chart" Target="../charts/chart69.xml"/><Relationship Id="rId39" Type="http://schemas.openxmlformats.org/officeDocument/2006/relationships/chart" Target="../charts/chart82.xml"/><Relationship Id="rId21" Type="http://schemas.openxmlformats.org/officeDocument/2006/relationships/chart" Target="../charts/chart64.xml"/><Relationship Id="rId34" Type="http://schemas.openxmlformats.org/officeDocument/2006/relationships/chart" Target="../charts/chart77.xml"/><Relationship Id="rId42" Type="http://schemas.openxmlformats.org/officeDocument/2006/relationships/chart" Target="../charts/chart85.xml"/><Relationship Id="rId7" Type="http://schemas.openxmlformats.org/officeDocument/2006/relationships/chart" Target="../charts/chart50.xml"/><Relationship Id="rId2" Type="http://schemas.openxmlformats.org/officeDocument/2006/relationships/chart" Target="../charts/chart45.xml"/><Relationship Id="rId16" Type="http://schemas.openxmlformats.org/officeDocument/2006/relationships/chart" Target="../charts/chart59.xml"/><Relationship Id="rId20" Type="http://schemas.openxmlformats.org/officeDocument/2006/relationships/chart" Target="../charts/chart63.xml"/><Relationship Id="rId29" Type="http://schemas.openxmlformats.org/officeDocument/2006/relationships/chart" Target="../charts/chart72.xml"/><Relationship Id="rId41" Type="http://schemas.openxmlformats.org/officeDocument/2006/relationships/chart" Target="../charts/chart84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11" Type="http://schemas.openxmlformats.org/officeDocument/2006/relationships/chart" Target="../charts/chart54.xml"/><Relationship Id="rId24" Type="http://schemas.openxmlformats.org/officeDocument/2006/relationships/chart" Target="../charts/chart67.xml"/><Relationship Id="rId32" Type="http://schemas.openxmlformats.org/officeDocument/2006/relationships/chart" Target="../charts/chart75.xml"/><Relationship Id="rId37" Type="http://schemas.openxmlformats.org/officeDocument/2006/relationships/chart" Target="../charts/chart80.xml"/><Relationship Id="rId40" Type="http://schemas.openxmlformats.org/officeDocument/2006/relationships/chart" Target="../charts/chart83.xml"/><Relationship Id="rId5" Type="http://schemas.openxmlformats.org/officeDocument/2006/relationships/chart" Target="../charts/chart48.xml"/><Relationship Id="rId15" Type="http://schemas.openxmlformats.org/officeDocument/2006/relationships/chart" Target="../charts/chart58.xml"/><Relationship Id="rId23" Type="http://schemas.openxmlformats.org/officeDocument/2006/relationships/chart" Target="../charts/chart66.xml"/><Relationship Id="rId28" Type="http://schemas.openxmlformats.org/officeDocument/2006/relationships/chart" Target="../charts/chart71.xml"/><Relationship Id="rId36" Type="http://schemas.openxmlformats.org/officeDocument/2006/relationships/chart" Target="../charts/chart79.xml"/><Relationship Id="rId10" Type="http://schemas.openxmlformats.org/officeDocument/2006/relationships/chart" Target="../charts/chart53.xml"/><Relationship Id="rId19" Type="http://schemas.openxmlformats.org/officeDocument/2006/relationships/chart" Target="../charts/chart62.xml"/><Relationship Id="rId31" Type="http://schemas.openxmlformats.org/officeDocument/2006/relationships/chart" Target="../charts/chart74.xml"/><Relationship Id="rId4" Type="http://schemas.openxmlformats.org/officeDocument/2006/relationships/chart" Target="../charts/chart47.xml"/><Relationship Id="rId9" Type="http://schemas.openxmlformats.org/officeDocument/2006/relationships/chart" Target="../charts/chart52.xml"/><Relationship Id="rId14" Type="http://schemas.openxmlformats.org/officeDocument/2006/relationships/chart" Target="../charts/chart57.xml"/><Relationship Id="rId22" Type="http://schemas.openxmlformats.org/officeDocument/2006/relationships/chart" Target="../charts/chart65.xml"/><Relationship Id="rId27" Type="http://schemas.openxmlformats.org/officeDocument/2006/relationships/chart" Target="../charts/chart70.xml"/><Relationship Id="rId30" Type="http://schemas.openxmlformats.org/officeDocument/2006/relationships/chart" Target="../charts/chart73.xml"/><Relationship Id="rId35" Type="http://schemas.openxmlformats.org/officeDocument/2006/relationships/chart" Target="../charts/chart78.xml"/><Relationship Id="rId43" Type="http://schemas.openxmlformats.org/officeDocument/2006/relationships/chart" Target="../charts/chart86.xml"/><Relationship Id="rId8" Type="http://schemas.openxmlformats.org/officeDocument/2006/relationships/chart" Target="../charts/chart51.xml"/><Relationship Id="rId3" Type="http://schemas.openxmlformats.org/officeDocument/2006/relationships/chart" Target="../charts/chart46.xml"/><Relationship Id="rId12" Type="http://schemas.openxmlformats.org/officeDocument/2006/relationships/chart" Target="../charts/chart55.xml"/><Relationship Id="rId17" Type="http://schemas.openxmlformats.org/officeDocument/2006/relationships/chart" Target="../charts/chart60.xml"/><Relationship Id="rId25" Type="http://schemas.openxmlformats.org/officeDocument/2006/relationships/chart" Target="../charts/chart68.xml"/><Relationship Id="rId33" Type="http://schemas.openxmlformats.org/officeDocument/2006/relationships/chart" Target="../charts/chart76.xml"/><Relationship Id="rId38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19</xdr:row>
      <xdr:rowOff>66675</xdr:rowOff>
    </xdr:from>
    <xdr:to>
      <xdr:col>20</xdr:col>
      <xdr:colOff>485775</xdr:colOff>
      <xdr:row>36</xdr:row>
      <xdr:rowOff>57150</xdr:rowOff>
    </xdr:to>
    <xdr:graphicFrame macro="">
      <xdr:nvGraphicFramePr>
        <xdr:cNvPr id="2" name="Chart 42">
          <a:extLst>
            <a:ext uri="{FF2B5EF4-FFF2-40B4-BE49-F238E27FC236}">
              <a16:creationId xmlns:a16="http://schemas.microsoft.com/office/drawing/2014/main" id="{0DB5C687-8F8F-4659-80E7-96D53C55832A}"/>
            </a:ext>
            <a:ext uri="{147F2762-F138-4A5C-976F-8EAC2B608ADB}">
              <a16:predDERef xmlns:a16="http://schemas.microsoft.com/office/drawing/2014/main" pred="{B095C0EB-C967-41F0-A032-3D84D24C8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9525</xdr:rowOff>
    </xdr:from>
    <xdr:to>
      <xdr:col>20</xdr:col>
      <xdr:colOff>323850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8E6018-C303-4BBA-9134-78F9BB148E7F}"/>
            </a:ext>
            <a:ext uri="{147F2762-F138-4A5C-976F-8EAC2B608ADB}">
              <a16:predDERef xmlns:a16="http://schemas.microsoft.com/office/drawing/2014/main" pred="{0DB5C687-8F8F-4659-80E7-96D53C558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66675</xdr:colOff>
      <xdr:row>10</xdr:row>
      <xdr:rowOff>114300</xdr:rowOff>
    </xdr:from>
    <xdr:to>
      <xdr:col>12</xdr:col>
      <xdr:colOff>428625</xdr:colOff>
      <xdr:row>19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C01CB1-C0A0-4A68-AD97-6D764D0BD629}"/>
            </a:ext>
            <a:ext uri="{147F2762-F138-4A5C-976F-8EAC2B608ADB}">
              <a16:predDERef xmlns:a16="http://schemas.microsoft.com/office/drawing/2014/main" pred="{CD8E6018-C303-4BBA-9134-78F9BB148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738</xdr:row>
      <xdr:rowOff>152400</xdr:rowOff>
    </xdr:from>
    <xdr:to>
      <xdr:col>20</xdr:col>
      <xdr:colOff>304800</xdr:colOff>
      <xdr:row>755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EFCD22-6EA3-4D31-BB1B-0EFCDCC8B76B}"/>
            </a:ext>
            <a:ext uri="{147F2762-F138-4A5C-976F-8EAC2B608ADB}">
              <a16:predDERef xmlns:a16="http://schemas.microsoft.com/office/drawing/2014/main" pred="{3AC01CB1-C0A0-4A68-AD97-6D764D0BD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133350</xdr:colOff>
      <xdr:row>37</xdr:row>
      <xdr:rowOff>19050</xdr:rowOff>
    </xdr:from>
    <xdr:to>
      <xdr:col>20</xdr:col>
      <xdr:colOff>438150</xdr:colOff>
      <xdr:row>54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49FB80C-188E-4F38-B6D2-59641FC6D51B}"/>
            </a:ext>
            <a:ext uri="{147F2762-F138-4A5C-976F-8EAC2B608ADB}">
              <a16:predDERef xmlns:a16="http://schemas.microsoft.com/office/drawing/2014/main" pred="{0AEFCD22-6EA3-4D31-BB1B-0EFCDCC8B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104775</xdr:colOff>
      <xdr:row>55</xdr:row>
      <xdr:rowOff>47625</xdr:rowOff>
    </xdr:from>
    <xdr:to>
      <xdr:col>20</xdr:col>
      <xdr:colOff>409575</xdr:colOff>
      <xdr:row>72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492ACD-9768-4E52-8410-67E3C8A72ECF}"/>
            </a:ext>
            <a:ext uri="{147F2762-F138-4A5C-976F-8EAC2B608ADB}">
              <a16:predDERef xmlns:a16="http://schemas.microsoft.com/office/drawing/2014/main" pred="{849FB80C-188E-4F38-B6D2-59641FC6D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190500</xdr:colOff>
      <xdr:row>73</xdr:row>
      <xdr:rowOff>19050</xdr:rowOff>
    </xdr:from>
    <xdr:to>
      <xdr:col>20</xdr:col>
      <xdr:colOff>495300</xdr:colOff>
      <xdr:row>90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D8F038-6FF6-4D6B-B07C-5F8A5719DD49}"/>
            </a:ext>
            <a:ext uri="{147F2762-F138-4A5C-976F-8EAC2B608ADB}">
              <a16:predDERef xmlns:a16="http://schemas.microsoft.com/office/drawing/2014/main" pred="{17492ACD-9768-4E52-8410-67E3C8A72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133350</xdr:colOff>
      <xdr:row>91</xdr:row>
      <xdr:rowOff>38100</xdr:rowOff>
    </xdr:from>
    <xdr:to>
      <xdr:col>20</xdr:col>
      <xdr:colOff>438150</xdr:colOff>
      <xdr:row>108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1ADD566-29E1-4A87-BF48-6AC0F33F9FDF}"/>
            </a:ext>
            <a:ext uri="{147F2762-F138-4A5C-976F-8EAC2B608ADB}">
              <a16:predDERef xmlns:a16="http://schemas.microsoft.com/office/drawing/2014/main" pred="{32D8F038-6FF6-4D6B-B07C-5F8A5719D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123825</xdr:colOff>
      <xdr:row>109</xdr:row>
      <xdr:rowOff>38100</xdr:rowOff>
    </xdr:from>
    <xdr:to>
      <xdr:col>20</xdr:col>
      <xdr:colOff>428625</xdr:colOff>
      <xdr:row>126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FEE9BA0-3AB9-4327-9144-41D2DEBDB39C}"/>
            </a:ext>
            <a:ext uri="{147F2762-F138-4A5C-976F-8EAC2B608ADB}">
              <a16:predDERef xmlns:a16="http://schemas.microsoft.com/office/drawing/2014/main" pred="{71ADD566-29E1-4A87-BF48-6AC0F33F9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123825</xdr:colOff>
      <xdr:row>127</xdr:row>
      <xdr:rowOff>47625</xdr:rowOff>
    </xdr:from>
    <xdr:to>
      <xdr:col>20</xdr:col>
      <xdr:colOff>428625</xdr:colOff>
      <xdr:row>144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9623D1C-19AE-4CB9-A958-E1E3EC19483C}"/>
            </a:ext>
            <a:ext uri="{147F2762-F138-4A5C-976F-8EAC2B608ADB}">
              <a16:predDERef xmlns:a16="http://schemas.microsoft.com/office/drawing/2014/main" pred="{5FEE9BA0-3AB9-4327-9144-41D2DEBD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190500</xdr:colOff>
      <xdr:row>145</xdr:row>
      <xdr:rowOff>38100</xdr:rowOff>
    </xdr:from>
    <xdr:to>
      <xdr:col>20</xdr:col>
      <xdr:colOff>495300</xdr:colOff>
      <xdr:row>162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9EA7A95-F811-46DD-8001-853977725355}"/>
            </a:ext>
            <a:ext uri="{147F2762-F138-4A5C-976F-8EAC2B608ADB}">
              <a16:predDERef xmlns:a16="http://schemas.microsoft.com/office/drawing/2014/main" pred="{A9623D1C-19AE-4CB9-A958-E1E3EC194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28575</xdr:colOff>
      <xdr:row>162</xdr:row>
      <xdr:rowOff>123825</xdr:rowOff>
    </xdr:from>
    <xdr:to>
      <xdr:col>20</xdr:col>
      <xdr:colOff>333375</xdr:colOff>
      <xdr:row>179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D4AF0FE-E87B-4E4B-A366-D44E18F52650}"/>
            </a:ext>
            <a:ext uri="{147F2762-F138-4A5C-976F-8EAC2B608ADB}">
              <a16:predDERef xmlns:a16="http://schemas.microsoft.com/office/drawing/2014/main" pred="{A9EA7A95-F811-46DD-8001-853977725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38100</xdr:colOff>
      <xdr:row>181</xdr:row>
      <xdr:rowOff>28575</xdr:rowOff>
    </xdr:from>
    <xdr:to>
      <xdr:col>20</xdr:col>
      <xdr:colOff>342900</xdr:colOff>
      <xdr:row>198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C8AB57-B982-4E59-9806-0A7082A10BA5}"/>
            </a:ext>
            <a:ext uri="{147F2762-F138-4A5C-976F-8EAC2B608ADB}">
              <a16:predDERef xmlns:a16="http://schemas.microsoft.com/office/drawing/2014/main" pred="{3D4AF0FE-E87B-4E4B-A366-D44E18F52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199</xdr:row>
      <xdr:rowOff>9525</xdr:rowOff>
    </xdr:from>
    <xdr:to>
      <xdr:col>20</xdr:col>
      <xdr:colOff>342900</xdr:colOff>
      <xdr:row>216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4893D58-2AC5-4DE2-89A1-0237D32399F9}"/>
            </a:ext>
            <a:ext uri="{147F2762-F138-4A5C-976F-8EAC2B608ADB}">
              <a16:predDERef xmlns:a16="http://schemas.microsoft.com/office/drawing/2014/main" pred="{E2C8AB57-B982-4E59-9806-0A7082A10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85725</xdr:colOff>
      <xdr:row>217</xdr:row>
      <xdr:rowOff>28575</xdr:rowOff>
    </xdr:from>
    <xdr:to>
      <xdr:col>20</xdr:col>
      <xdr:colOff>390525</xdr:colOff>
      <xdr:row>234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84A60AB-E8AC-469E-962E-C905F4F93072}"/>
            </a:ext>
            <a:ext uri="{147F2762-F138-4A5C-976F-8EAC2B608ADB}">
              <a16:predDERef xmlns:a16="http://schemas.microsoft.com/office/drawing/2014/main" pred="{14893D58-2AC5-4DE2-89A1-0237D3239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114300</xdr:colOff>
      <xdr:row>235</xdr:row>
      <xdr:rowOff>38100</xdr:rowOff>
    </xdr:from>
    <xdr:to>
      <xdr:col>20</xdr:col>
      <xdr:colOff>419100</xdr:colOff>
      <xdr:row>252</xdr:row>
      <xdr:rowOff>28575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8C39610-B0AB-479C-BA84-257F219AB337}"/>
            </a:ext>
            <a:ext uri="{147F2762-F138-4A5C-976F-8EAC2B608ADB}">
              <a16:predDERef xmlns:a16="http://schemas.microsoft.com/office/drawing/2014/main" pred="{A84A60AB-E8AC-469E-962E-C905F4F93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57150</xdr:colOff>
      <xdr:row>253</xdr:row>
      <xdr:rowOff>57150</xdr:rowOff>
    </xdr:from>
    <xdr:to>
      <xdr:col>20</xdr:col>
      <xdr:colOff>361950</xdr:colOff>
      <xdr:row>270</xdr:row>
      <xdr:rowOff>47625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0830B26-BFCA-4122-9F5B-1A97B6BAA928}"/>
            </a:ext>
            <a:ext uri="{147F2762-F138-4A5C-976F-8EAC2B608ADB}">
              <a16:predDERef xmlns:a16="http://schemas.microsoft.com/office/drawing/2014/main" pred="{A8C39610-B0AB-479C-BA84-257F219AB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47625</xdr:colOff>
      <xdr:row>271</xdr:row>
      <xdr:rowOff>0</xdr:rowOff>
    </xdr:from>
    <xdr:to>
      <xdr:col>20</xdr:col>
      <xdr:colOff>352425</xdr:colOff>
      <xdr:row>287</xdr:row>
      <xdr:rowOff>152400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351F609-573F-423E-A455-917F69B6F279}"/>
            </a:ext>
            <a:ext uri="{147F2762-F138-4A5C-976F-8EAC2B608ADB}">
              <a16:predDERef xmlns:a16="http://schemas.microsoft.com/office/drawing/2014/main" pred="{D0830B26-BFCA-4122-9F5B-1A97B6BAA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289</xdr:row>
      <xdr:rowOff>38100</xdr:rowOff>
    </xdr:from>
    <xdr:to>
      <xdr:col>20</xdr:col>
      <xdr:colOff>400050</xdr:colOff>
      <xdr:row>306</xdr:row>
      <xdr:rowOff>28575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593D443-E828-4EBA-AB63-61BF2018B1D5}"/>
            </a:ext>
            <a:ext uri="{147F2762-F138-4A5C-976F-8EAC2B608ADB}">
              <a16:predDERef xmlns:a16="http://schemas.microsoft.com/office/drawing/2014/main" pred="{8351F609-573F-423E-A455-917F69B6F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307</xdr:row>
      <xdr:rowOff>66675</xdr:rowOff>
    </xdr:from>
    <xdr:to>
      <xdr:col>20</xdr:col>
      <xdr:colOff>400050</xdr:colOff>
      <xdr:row>324</xdr:row>
      <xdr:rowOff>57150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4B09782-37EF-4ACE-9274-1303557A9FE4}"/>
            </a:ext>
            <a:ext uri="{147F2762-F138-4A5C-976F-8EAC2B608ADB}">
              <a16:predDERef xmlns:a16="http://schemas.microsoft.com/office/drawing/2014/main" pred="{E593D443-E828-4EBA-AB63-61BF2018B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114300</xdr:colOff>
      <xdr:row>325</xdr:row>
      <xdr:rowOff>47625</xdr:rowOff>
    </xdr:from>
    <xdr:to>
      <xdr:col>20</xdr:col>
      <xdr:colOff>419100</xdr:colOff>
      <xdr:row>342</xdr:row>
      <xdr:rowOff>38100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B32F5ED-5F1D-4343-9269-FAD29CC3D57D}"/>
            </a:ext>
            <a:ext uri="{147F2762-F138-4A5C-976F-8EAC2B608ADB}">
              <a16:predDERef xmlns:a16="http://schemas.microsoft.com/office/drawing/2014/main" pred="{34B09782-37EF-4ACE-9274-1303557A9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123825</xdr:colOff>
      <xdr:row>343</xdr:row>
      <xdr:rowOff>57150</xdr:rowOff>
    </xdr:from>
    <xdr:to>
      <xdr:col>20</xdr:col>
      <xdr:colOff>428625</xdr:colOff>
      <xdr:row>360</xdr:row>
      <xdr:rowOff>47625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EAAE0558-1419-41FC-B463-9FE711B43A1E}"/>
            </a:ext>
            <a:ext uri="{147F2762-F138-4A5C-976F-8EAC2B608ADB}">
              <a16:predDERef xmlns:a16="http://schemas.microsoft.com/office/drawing/2014/main" pred="{5B32F5ED-5F1D-4343-9269-FAD29CC3D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133350</xdr:colOff>
      <xdr:row>361</xdr:row>
      <xdr:rowOff>66675</xdr:rowOff>
    </xdr:from>
    <xdr:to>
      <xdr:col>20</xdr:col>
      <xdr:colOff>438150</xdr:colOff>
      <xdr:row>378</xdr:row>
      <xdr:rowOff>57150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09A2084-BF1C-4CDA-AC7C-4D7F5ADC1E15}"/>
            </a:ext>
            <a:ext uri="{147F2762-F138-4A5C-976F-8EAC2B608ADB}">
              <a16:predDERef xmlns:a16="http://schemas.microsoft.com/office/drawing/2014/main" pred="{EAAE0558-1419-41FC-B463-9FE711B43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152400</xdr:colOff>
      <xdr:row>379</xdr:row>
      <xdr:rowOff>57150</xdr:rowOff>
    </xdr:from>
    <xdr:to>
      <xdr:col>20</xdr:col>
      <xdr:colOff>457200</xdr:colOff>
      <xdr:row>396</xdr:row>
      <xdr:rowOff>47625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D7766E8-0E63-4A82-8617-9BD0EA1CAA51}"/>
            </a:ext>
            <a:ext uri="{147F2762-F138-4A5C-976F-8EAC2B608ADB}">
              <a16:predDERef xmlns:a16="http://schemas.microsoft.com/office/drawing/2014/main" pred="{709A2084-BF1C-4CDA-AC7C-4D7F5ADC1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104775</xdr:colOff>
      <xdr:row>397</xdr:row>
      <xdr:rowOff>57150</xdr:rowOff>
    </xdr:from>
    <xdr:to>
      <xdr:col>20</xdr:col>
      <xdr:colOff>409575</xdr:colOff>
      <xdr:row>414</xdr:row>
      <xdr:rowOff>47625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870A0F2-2C70-4823-8AC8-422C4E282E30}"/>
            </a:ext>
            <a:ext uri="{147F2762-F138-4A5C-976F-8EAC2B608ADB}">
              <a16:predDERef xmlns:a16="http://schemas.microsoft.com/office/drawing/2014/main" pred="{3D7766E8-0E63-4A82-8617-9BD0EA1CA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415</xdr:row>
      <xdr:rowOff>38100</xdr:rowOff>
    </xdr:from>
    <xdr:to>
      <xdr:col>20</xdr:col>
      <xdr:colOff>400050</xdr:colOff>
      <xdr:row>432</xdr:row>
      <xdr:rowOff>28575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1C17D3A-FD80-4C1C-8707-403FA9A84868}"/>
            </a:ext>
            <a:ext uri="{147F2762-F138-4A5C-976F-8EAC2B608ADB}">
              <a16:predDERef xmlns:a16="http://schemas.microsoft.com/office/drawing/2014/main" pred="{C870A0F2-2C70-4823-8AC8-422C4E282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123825</xdr:colOff>
      <xdr:row>433</xdr:row>
      <xdr:rowOff>38100</xdr:rowOff>
    </xdr:from>
    <xdr:to>
      <xdr:col>20</xdr:col>
      <xdr:colOff>428625</xdr:colOff>
      <xdr:row>450</xdr:row>
      <xdr:rowOff>28575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94B9A9D-4F37-498C-A9DD-C9FDEAE9FA66}"/>
            </a:ext>
            <a:ext uri="{147F2762-F138-4A5C-976F-8EAC2B608ADB}">
              <a16:predDERef xmlns:a16="http://schemas.microsoft.com/office/drawing/2014/main" pred="{21C17D3A-FD80-4C1C-8707-403FA9A84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171450</xdr:colOff>
      <xdr:row>451</xdr:row>
      <xdr:rowOff>47625</xdr:rowOff>
    </xdr:from>
    <xdr:to>
      <xdr:col>20</xdr:col>
      <xdr:colOff>476250</xdr:colOff>
      <xdr:row>468</xdr:row>
      <xdr:rowOff>38100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4B81059-0FE2-4FA6-ADF3-5701B0F9EFA9}"/>
            </a:ext>
            <a:ext uri="{147F2762-F138-4A5C-976F-8EAC2B608ADB}">
              <a16:predDERef xmlns:a16="http://schemas.microsoft.com/office/drawing/2014/main" pred="{394B9A9D-4F37-498C-A9DD-C9FDEAE9F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161925</xdr:colOff>
      <xdr:row>469</xdr:row>
      <xdr:rowOff>47625</xdr:rowOff>
    </xdr:from>
    <xdr:to>
      <xdr:col>20</xdr:col>
      <xdr:colOff>466725</xdr:colOff>
      <xdr:row>486</xdr:row>
      <xdr:rowOff>38100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6B56F69A-F73B-4ACF-B140-C5AFE6B6C8ED}"/>
            </a:ext>
            <a:ext uri="{147F2762-F138-4A5C-976F-8EAC2B608ADB}">
              <a16:predDERef xmlns:a16="http://schemas.microsoft.com/office/drawing/2014/main" pred="{D4B81059-0FE2-4FA6-ADF3-5701B0F9E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114300</xdr:colOff>
      <xdr:row>487</xdr:row>
      <xdr:rowOff>57150</xdr:rowOff>
    </xdr:from>
    <xdr:to>
      <xdr:col>20</xdr:col>
      <xdr:colOff>419100</xdr:colOff>
      <xdr:row>504</xdr:row>
      <xdr:rowOff>47625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5B97C8D-DC6A-4E41-9FCD-5CFE808E2394}"/>
            </a:ext>
            <a:ext uri="{147F2762-F138-4A5C-976F-8EAC2B608ADB}">
              <a16:predDERef xmlns:a16="http://schemas.microsoft.com/office/drawing/2014/main" pred="{6B56F69A-F73B-4ACF-B140-C5AFE6B6C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123825</xdr:colOff>
      <xdr:row>505</xdr:row>
      <xdr:rowOff>66675</xdr:rowOff>
    </xdr:from>
    <xdr:to>
      <xdr:col>20</xdr:col>
      <xdr:colOff>428625</xdr:colOff>
      <xdr:row>522</xdr:row>
      <xdr:rowOff>57150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418B5E5F-65C4-4600-9811-844DBABB58F5}"/>
            </a:ext>
            <a:ext uri="{147F2762-F138-4A5C-976F-8EAC2B608ADB}">
              <a16:predDERef xmlns:a16="http://schemas.microsoft.com/office/drawing/2014/main" pred="{45B97C8D-DC6A-4E41-9FCD-5CFE808E2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152400</xdr:colOff>
      <xdr:row>523</xdr:row>
      <xdr:rowOff>85725</xdr:rowOff>
    </xdr:from>
    <xdr:to>
      <xdr:col>20</xdr:col>
      <xdr:colOff>457200</xdr:colOff>
      <xdr:row>540</xdr:row>
      <xdr:rowOff>76200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290BD02-5F4B-4027-A584-F84E8060A951}"/>
            </a:ext>
            <a:ext uri="{147F2762-F138-4A5C-976F-8EAC2B608ADB}">
              <a16:predDERef xmlns:a16="http://schemas.microsoft.com/office/drawing/2014/main" pred="{418B5E5F-65C4-4600-9811-844DBABB5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152400</xdr:colOff>
      <xdr:row>541</xdr:row>
      <xdr:rowOff>66675</xdr:rowOff>
    </xdr:from>
    <xdr:to>
      <xdr:col>20</xdr:col>
      <xdr:colOff>457200</xdr:colOff>
      <xdr:row>558</xdr:row>
      <xdr:rowOff>57150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7885DA2-C83B-4281-81CB-B40671CAE8A5}"/>
            </a:ext>
            <a:ext uri="{147F2762-F138-4A5C-976F-8EAC2B608ADB}">
              <a16:predDERef xmlns:a16="http://schemas.microsoft.com/office/drawing/2014/main" pred="{8290BD02-5F4B-4027-A584-F84E8060A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114300</xdr:colOff>
      <xdr:row>559</xdr:row>
      <xdr:rowOff>66675</xdr:rowOff>
    </xdr:from>
    <xdr:to>
      <xdr:col>20</xdr:col>
      <xdr:colOff>419100</xdr:colOff>
      <xdr:row>576</xdr:row>
      <xdr:rowOff>57150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81B91E44-EA2D-4FF3-98A7-9A42467CFE63}"/>
            </a:ext>
            <a:ext uri="{147F2762-F138-4A5C-976F-8EAC2B608ADB}">
              <a16:predDERef xmlns:a16="http://schemas.microsoft.com/office/drawing/2014/main" pred="{07885DA2-C83B-4281-81CB-B40671CAE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85725</xdr:colOff>
      <xdr:row>577</xdr:row>
      <xdr:rowOff>76200</xdr:rowOff>
    </xdr:from>
    <xdr:to>
      <xdr:col>20</xdr:col>
      <xdr:colOff>390525</xdr:colOff>
      <xdr:row>594</xdr:row>
      <xdr:rowOff>66675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7214160-019B-434A-9C44-363D3424E16E}"/>
            </a:ext>
            <a:ext uri="{147F2762-F138-4A5C-976F-8EAC2B608ADB}">
              <a16:predDERef xmlns:a16="http://schemas.microsoft.com/office/drawing/2014/main" pred="{81B91E44-EA2D-4FF3-98A7-9A42467CF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85725</xdr:colOff>
      <xdr:row>595</xdr:row>
      <xdr:rowOff>57150</xdr:rowOff>
    </xdr:from>
    <xdr:to>
      <xdr:col>20</xdr:col>
      <xdr:colOff>390525</xdr:colOff>
      <xdr:row>612</xdr:row>
      <xdr:rowOff>47625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5A8A938-2F4E-4DA6-99D7-9537C9D58D8D}"/>
            </a:ext>
            <a:ext uri="{147F2762-F138-4A5C-976F-8EAC2B608ADB}">
              <a16:predDERef xmlns:a16="http://schemas.microsoft.com/office/drawing/2014/main" pred="{47214160-019B-434A-9C44-363D3424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38100</xdr:colOff>
      <xdr:row>613</xdr:row>
      <xdr:rowOff>38100</xdr:rowOff>
    </xdr:from>
    <xdr:to>
      <xdr:col>20</xdr:col>
      <xdr:colOff>342900</xdr:colOff>
      <xdr:row>630</xdr:row>
      <xdr:rowOff>28575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F4E9468-93F6-4AD9-9AC5-9E22DB57D90A}"/>
            </a:ext>
            <a:ext uri="{147F2762-F138-4A5C-976F-8EAC2B608ADB}">
              <a16:predDERef xmlns:a16="http://schemas.microsoft.com/office/drawing/2014/main" pred="{35A8A938-2F4E-4DA6-99D7-9537C9D58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66675</xdr:colOff>
      <xdr:row>631</xdr:row>
      <xdr:rowOff>85725</xdr:rowOff>
    </xdr:from>
    <xdr:to>
      <xdr:col>20</xdr:col>
      <xdr:colOff>371475</xdr:colOff>
      <xdr:row>648</xdr:row>
      <xdr:rowOff>76200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8B6789C-8CB1-49B1-842A-BEDEBD461431}"/>
            </a:ext>
            <a:ext uri="{147F2762-F138-4A5C-976F-8EAC2B608ADB}">
              <a16:predDERef xmlns:a16="http://schemas.microsoft.com/office/drawing/2014/main" pred="{DF4E9468-93F6-4AD9-9AC5-9E22DB57D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66675</xdr:colOff>
      <xdr:row>649</xdr:row>
      <xdr:rowOff>47625</xdr:rowOff>
    </xdr:from>
    <xdr:to>
      <xdr:col>20</xdr:col>
      <xdr:colOff>371475</xdr:colOff>
      <xdr:row>666</xdr:row>
      <xdr:rowOff>38100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C868FA7C-B7E0-4728-BC4D-0164C82E32BD}"/>
            </a:ext>
            <a:ext uri="{147F2762-F138-4A5C-976F-8EAC2B608ADB}">
              <a16:predDERef xmlns:a16="http://schemas.microsoft.com/office/drawing/2014/main" pred="{18B6789C-8CB1-49B1-842A-BEDEBD461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104775</xdr:colOff>
      <xdr:row>667</xdr:row>
      <xdr:rowOff>76200</xdr:rowOff>
    </xdr:from>
    <xdr:to>
      <xdr:col>20</xdr:col>
      <xdr:colOff>409575</xdr:colOff>
      <xdr:row>684</xdr:row>
      <xdr:rowOff>66675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2011E2B-139A-4473-8C45-531281D8D9E2}"/>
            </a:ext>
            <a:ext uri="{147F2762-F138-4A5C-976F-8EAC2B608ADB}">
              <a16:predDERef xmlns:a16="http://schemas.microsoft.com/office/drawing/2014/main" pred="{C868FA7C-B7E0-4728-BC4D-0164C82E3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104775</xdr:colOff>
      <xdr:row>685</xdr:row>
      <xdr:rowOff>19050</xdr:rowOff>
    </xdr:from>
    <xdr:to>
      <xdr:col>20</xdr:col>
      <xdr:colOff>409575</xdr:colOff>
      <xdr:row>702</xdr:row>
      <xdr:rowOff>9525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E38B3017-FE5C-4C76-98C7-28FFA9153398}"/>
            </a:ext>
            <a:ext uri="{147F2762-F138-4A5C-976F-8EAC2B608ADB}">
              <a16:predDERef xmlns:a16="http://schemas.microsoft.com/office/drawing/2014/main" pred="{F2011E2B-139A-4473-8C45-531281D8D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104775</xdr:colOff>
      <xdr:row>703</xdr:row>
      <xdr:rowOff>85725</xdr:rowOff>
    </xdr:from>
    <xdr:to>
      <xdr:col>20</xdr:col>
      <xdr:colOff>409575</xdr:colOff>
      <xdr:row>720</xdr:row>
      <xdr:rowOff>76200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933AA2DE-0093-4866-B464-0E1B7D611A77}"/>
            </a:ext>
            <a:ext uri="{147F2762-F138-4A5C-976F-8EAC2B608ADB}">
              <a16:predDERef xmlns:a16="http://schemas.microsoft.com/office/drawing/2014/main" pred="{E38B3017-FE5C-4C76-98C7-28FFA9153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123825</xdr:colOff>
      <xdr:row>721</xdr:row>
      <xdr:rowOff>76200</xdr:rowOff>
    </xdr:from>
    <xdr:to>
      <xdr:col>20</xdr:col>
      <xdr:colOff>428625</xdr:colOff>
      <xdr:row>738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F7777746-2BEC-451E-BECC-C58B8ECD40DE}"/>
            </a:ext>
            <a:ext uri="{147F2762-F138-4A5C-976F-8EAC2B608ADB}">
              <a16:predDERef xmlns:a16="http://schemas.microsoft.com/office/drawing/2014/main" pred="{933AA2DE-0093-4866-B464-0E1B7D611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19</xdr:row>
      <xdr:rowOff>66675</xdr:rowOff>
    </xdr:from>
    <xdr:to>
      <xdr:col>20</xdr:col>
      <xdr:colOff>485775</xdr:colOff>
      <xdr:row>36</xdr:row>
      <xdr:rowOff>57150</xdr:rowOff>
    </xdr:to>
    <xdr:graphicFrame macro="">
      <xdr:nvGraphicFramePr>
        <xdr:cNvPr id="45" name="Chart 42">
          <a:extLst>
            <a:ext uri="{FF2B5EF4-FFF2-40B4-BE49-F238E27FC236}">
              <a16:creationId xmlns:a16="http://schemas.microsoft.com/office/drawing/2014/main" id="{6C83F946-8FE3-4520-A8C9-35F71E129491}"/>
            </a:ext>
            <a:ext uri="{147F2762-F138-4A5C-976F-8EAC2B608ADB}">
              <a16:predDERef xmlns:a16="http://schemas.microsoft.com/office/drawing/2014/main" pred="{B095C0EB-C967-41F0-A032-3D84D24C8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9525</xdr:rowOff>
    </xdr:from>
    <xdr:to>
      <xdr:col>20</xdr:col>
      <xdr:colOff>323850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22D4B4-A0B1-472F-9758-2EB79D2F4BE4}"/>
            </a:ext>
            <a:ext uri="{147F2762-F138-4A5C-976F-8EAC2B608ADB}">
              <a16:predDERef xmlns:a16="http://schemas.microsoft.com/office/drawing/2014/main" pred="{6C83F946-8FE3-4520-A8C9-35F71E129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66675</xdr:colOff>
      <xdr:row>10</xdr:row>
      <xdr:rowOff>114300</xdr:rowOff>
    </xdr:from>
    <xdr:to>
      <xdr:col>12</xdr:col>
      <xdr:colOff>428625</xdr:colOff>
      <xdr:row>19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0C4D15-753D-4ED7-BC87-2835802C83E4}"/>
            </a:ext>
            <a:ext uri="{147F2762-F138-4A5C-976F-8EAC2B608ADB}">
              <a16:predDERef xmlns:a16="http://schemas.microsoft.com/office/drawing/2014/main" pred="{7322D4B4-A0B1-472F-9758-2EB79D2F4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738</xdr:row>
      <xdr:rowOff>152400</xdr:rowOff>
    </xdr:from>
    <xdr:to>
      <xdr:col>20</xdr:col>
      <xdr:colOff>304800</xdr:colOff>
      <xdr:row>755</xdr:row>
      <xdr:rowOff>142875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6DE990CB-39FE-4B46-BB75-5E5E679364C6}"/>
            </a:ext>
            <a:ext uri="{147F2762-F138-4A5C-976F-8EAC2B608ADB}">
              <a16:predDERef xmlns:a16="http://schemas.microsoft.com/office/drawing/2014/main" pred="{390C4D15-753D-4ED7-BC87-2835802C8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133350</xdr:colOff>
      <xdr:row>37</xdr:row>
      <xdr:rowOff>19050</xdr:rowOff>
    </xdr:from>
    <xdr:to>
      <xdr:col>20</xdr:col>
      <xdr:colOff>438150</xdr:colOff>
      <xdr:row>54</xdr:row>
      <xdr:rowOff>9525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2C112E42-CB02-4AD6-A74B-586E570A97E6}"/>
            </a:ext>
            <a:ext uri="{147F2762-F138-4A5C-976F-8EAC2B608ADB}">
              <a16:predDERef xmlns:a16="http://schemas.microsoft.com/office/drawing/2014/main" pred="{6DE990CB-39FE-4B46-BB75-5E5E67936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104775</xdr:colOff>
      <xdr:row>55</xdr:row>
      <xdr:rowOff>47625</xdr:rowOff>
    </xdr:from>
    <xdr:to>
      <xdr:col>20</xdr:col>
      <xdr:colOff>409575</xdr:colOff>
      <xdr:row>72</xdr:row>
      <xdr:rowOff>38100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C983BFB4-0EC5-46FB-9DAB-2A8344D51C42}"/>
            </a:ext>
            <a:ext uri="{147F2762-F138-4A5C-976F-8EAC2B608ADB}">
              <a16:predDERef xmlns:a16="http://schemas.microsoft.com/office/drawing/2014/main" pred="{2C112E42-CB02-4AD6-A74B-586E570A9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190500</xdr:colOff>
      <xdr:row>73</xdr:row>
      <xdr:rowOff>19050</xdr:rowOff>
    </xdr:from>
    <xdr:to>
      <xdr:col>20</xdr:col>
      <xdr:colOff>495300</xdr:colOff>
      <xdr:row>90</xdr:row>
      <xdr:rowOff>9525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952C7F66-39C1-46F4-8632-F34D97511AF6}"/>
            </a:ext>
            <a:ext uri="{147F2762-F138-4A5C-976F-8EAC2B608ADB}">
              <a16:predDERef xmlns:a16="http://schemas.microsoft.com/office/drawing/2014/main" pred="{C983BFB4-0EC5-46FB-9DAB-2A8344D51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133350</xdr:colOff>
      <xdr:row>91</xdr:row>
      <xdr:rowOff>38100</xdr:rowOff>
    </xdr:from>
    <xdr:to>
      <xdr:col>20</xdr:col>
      <xdr:colOff>438150</xdr:colOff>
      <xdr:row>108</xdr:row>
      <xdr:rowOff>28575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629C0E1-B125-4BC9-A932-DABCB698797D}"/>
            </a:ext>
            <a:ext uri="{147F2762-F138-4A5C-976F-8EAC2B608ADB}">
              <a16:predDERef xmlns:a16="http://schemas.microsoft.com/office/drawing/2014/main" pred="{952C7F66-39C1-46F4-8632-F34D97511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123825</xdr:colOff>
      <xdr:row>109</xdr:row>
      <xdr:rowOff>38100</xdr:rowOff>
    </xdr:from>
    <xdr:to>
      <xdr:col>20</xdr:col>
      <xdr:colOff>428625</xdr:colOff>
      <xdr:row>126</xdr:row>
      <xdr:rowOff>28575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41A92102-AAF4-4642-B45C-AE14232989E9}"/>
            </a:ext>
            <a:ext uri="{147F2762-F138-4A5C-976F-8EAC2B608ADB}">
              <a16:predDERef xmlns:a16="http://schemas.microsoft.com/office/drawing/2014/main" pred="{3629C0E1-B125-4BC9-A932-DABCB6987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123825</xdr:colOff>
      <xdr:row>127</xdr:row>
      <xdr:rowOff>47625</xdr:rowOff>
    </xdr:from>
    <xdr:to>
      <xdr:col>20</xdr:col>
      <xdr:colOff>428625</xdr:colOff>
      <xdr:row>144</xdr:row>
      <xdr:rowOff>38100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65A6B0AF-4346-465F-B33F-60E62D252126}"/>
            </a:ext>
            <a:ext uri="{147F2762-F138-4A5C-976F-8EAC2B608ADB}">
              <a16:predDERef xmlns:a16="http://schemas.microsoft.com/office/drawing/2014/main" pred="{41A92102-AAF4-4642-B45C-AE1423298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190500</xdr:colOff>
      <xdr:row>145</xdr:row>
      <xdr:rowOff>38100</xdr:rowOff>
    </xdr:from>
    <xdr:to>
      <xdr:col>20</xdr:col>
      <xdr:colOff>495300</xdr:colOff>
      <xdr:row>162</xdr:row>
      <xdr:rowOff>28575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5D97C128-352E-44CB-9CA4-CE5C36744654}"/>
            </a:ext>
            <a:ext uri="{147F2762-F138-4A5C-976F-8EAC2B608ADB}">
              <a16:predDERef xmlns:a16="http://schemas.microsoft.com/office/drawing/2014/main" pred="{65A6B0AF-4346-465F-B33F-60E62D252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28575</xdr:colOff>
      <xdr:row>162</xdr:row>
      <xdr:rowOff>123825</xdr:rowOff>
    </xdr:from>
    <xdr:to>
      <xdr:col>20</xdr:col>
      <xdr:colOff>333375</xdr:colOff>
      <xdr:row>179</xdr:row>
      <xdr:rowOff>114300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D454720A-2412-476D-B017-8610575B60B4}"/>
            </a:ext>
            <a:ext uri="{147F2762-F138-4A5C-976F-8EAC2B608ADB}">
              <a16:predDERef xmlns:a16="http://schemas.microsoft.com/office/drawing/2014/main" pred="{5D97C128-352E-44CB-9CA4-CE5C36744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38100</xdr:colOff>
      <xdr:row>181</xdr:row>
      <xdr:rowOff>28575</xdr:rowOff>
    </xdr:from>
    <xdr:to>
      <xdr:col>20</xdr:col>
      <xdr:colOff>342900</xdr:colOff>
      <xdr:row>198</xdr:row>
      <xdr:rowOff>19050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10216B82-6E2A-4AE6-B69B-F01478B69921}"/>
            </a:ext>
            <a:ext uri="{147F2762-F138-4A5C-976F-8EAC2B608ADB}">
              <a16:predDERef xmlns:a16="http://schemas.microsoft.com/office/drawing/2014/main" pred="{D454720A-2412-476D-B017-8610575B60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199</xdr:row>
      <xdr:rowOff>9525</xdr:rowOff>
    </xdr:from>
    <xdr:to>
      <xdr:col>20</xdr:col>
      <xdr:colOff>342900</xdr:colOff>
      <xdr:row>216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DF602369-279E-4A4B-B7E1-D9FD28BE7CF2}"/>
            </a:ext>
            <a:ext uri="{147F2762-F138-4A5C-976F-8EAC2B608ADB}">
              <a16:predDERef xmlns:a16="http://schemas.microsoft.com/office/drawing/2014/main" pred="{10216B82-6E2A-4AE6-B69B-F01478B69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85725</xdr:colOff>
      <xdr:row>217</xdr:row>
      <xdr:rowOff>28575</xdr:rowOff>
    </xdr:from>
    <xdr:to>
      <xdr:col>20</xdr:col>
      <xdr:colOff>390525</xdr:colOff>
      <xdr:row>234</xdr:row>
      <xdr:rowOff>19050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A2033E9C-3B27-4C5F-9D38-C753F13C3BA4}"/>
            </a:ext>
            <a:ext uri="{147F2762-F138-4A5C-976F-8EAC2B608ADB}">
              <a16:predDERef xmlns:a16="http://schemas.microsoft.com/office/drawing/2014/main" pred="{DF602369-279E-4A4B-B7E1-D9FD28BE7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114300</xdr:colOff>
      <xdr:row>235</xdr:row>
      <xdr:rowOff>38100</xdr:rowOff>
    </xdr:from>
    <xdr:to>
      <xdr:col>20</xdr:col>
      <xdr:colOff>419100</xdr:colOff>
      <xdr:row>252</xdr:row>
      <xdr:rowOff>28575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B0FA153F-0D11-4D6A-9DDA-98E811247622}"/>
            </a:ext>
            <a:ext uri="{147F2762-F138-4A5C-976F-8EAC2B608ADB}">
              <a16:predDERef xmlns:a16="http://schemas.microsoft.com/office/drawing/2014/main" pred="{A2033E9C-3B27-4C5F-9D38-C753F13C3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57150</xdr:colOff>
      <xdr:row>253</xdr:row>
      <xdr:rowOff>57150</xdr:rowOff>
    </xdr:from>
    <xdr:to>
      <xdr:col>20</xdr:col>
      <xdr:colOff>361950</xdr:colOff>
      <xdr:row>270</xdr:row>
      <xdr:rowOff>47625</xdr:rowOff>
    </xdr:to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4D5B8A66-F391-43B2-B453-A6E63F3E1133}"/>
            </a:ext>
            <a:ext uri="{147F2762-F138-4A5C-976F-8EAC2B608ADB}">
              <a16:predDERef xmlns:a16="http://schemas.microsoft.com/office/drawing/2014/main" pred="{B0FA153F-0D11-4D6A-9DDA-98E811247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47625</xdr:colOff>
      <xdr:row>271</xdr:row>
      <xdr:rowOff>0</xdr:rowOff>
    </xdr:from>
    <xdr:to>
      <xdr:col>20</xdr:col>
      <xdr:colOff>352425</xdr:colOff>
      <xdr:row>287</xdr:row>
      <xdr:rowOff>152400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EDFBBCE6-8890-4107-AF08-34C209D2B178}"/>
            </a:ext>
            <a:ext uri="{147F2762-F138-4A5C-976F-8EAC2B608ADB}">
              <a16:predDERef xmlns:a16="http://schemas.microsoft.com/office/drawing/2014/main" pred="{4D5B8A66-F391-43B2-B453-A6E63F3E1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95250</xdr:colOff>
      <xdr:row>289</xdr:row>
      <xdr:rowOff>38100</xdr:rowOff>
    </xdr:from>
    <xdr:to>
      <xdr:col>20</xdr:col>
      <xdr:colOff>400050</xdr:colOff>
      <xdr:row>306</xdr:row>
      <xdr:rowOff>28575</xdr:rowOff>
    </xdr:to>
    <xdr:graphicFrame macro="">
      <xdr:nvGraphicFramePr>
        <xdr:cNvPr id="19" name="Chart 19">
          <a:extLst>
            <a:ext uri="{FF2B5EF4-FFF2-40B4-BE49-F238E27FC236}">
              <a16:creationId xmlns:a16="http://schemas.microsoft.com/office/drawing/2014/main" id="{304E3770-6C8B-4738-981B-AE6CD68D41AC}"/>
            </a:ext>
            <a:ext uri="{147F2762-F138-4A5C-976F-8EAC2B608ADB}">
              <a16:predDERef xmlns:a16="http://schemas.microsoft.com/office/drawing/2014/main" pred="{EDFBBCE6-8890-4107-AF08-34C209D2B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95250</xdr:colOff>
      <xdr:row>307</xdr:row>
      <xdr:rowOff>66675</xdr:rowOff>
    </xdr:from>
    <xdr:to>
      <xdr:col>20</xdr:col>
      <xdr:colOff>400050</xdr:colOff>
      <xdr:row>324</xdr:row>
      <xdr:rowOff>57150</xdr:rowOff>
    </xdr:to>
    <xdr:graphicFrame macro="">
      <xdr:nvGraphicFramePr>
        <xdr:cNvPr id="20" name="Chart 20">
          <a:extLst>
            <a:ext uri="{FF2B5EF4-FFF2-40B4-BE49-F238E27FC236}">
              <a16:creationId xmlns:a16="http://schemas.microsoft.com/office/drawing/2014/main" id="{0F108DB5-F6F7-49DD-8084-B4EDC8638B3B}"/>
            </a:ext>
            <a:ext uri="{147F2762-F138-4A5C-976F-8EAC2B608ADB}">
              <a16:predDERef xmlns:a16="http://schemas.microsoft.com/office/drawing/2014/main" pred="{304E3770-6C8B-4738-981B-AE6CD68D4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114300</xdr:colOff>
      <xdr:row>325</xdr:row>
      <xdr:rowOff>47625</xdr:rowOff>
    </xdr:from>
    <xdr:to>
      <xdr:col>20</xdr:col>
      <xdr:colOff>419100</xdr:colOff>
      <xdr:row>342</xdr:row>
      <xdr:rowOff>38100</xdr:rowOff>
    </xdr:to>
    <xdr:graphicFrame macro="">
      <xdr:nvGraphicFramePr>
        <xdr:cNvPr id="21" name="Chart 21">
          <a:extLst>
            <a:ext uri="{FF2B5EF4-FFF2-40B4-BE49-F238E27FC236}">
              <a16:creationId xmlns:a16="http://schemas.microsoft.com/office/drawing/2014/main" id="{12ED9BFD-A2DA-4DDB-AF14-46544E6B1DCB}"/>
            </a:ext>
            <a:ext uri="{147F2762-F138-4A5C-976F-8EAC2B608ADB}">
              <a16:predDERef xmlns:a16="http://schemas.microsoft.com/office/drawing/2014/main" pred="{0F108DB5-F6F7-49DD-8084-B4EDC8638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123825</xdr:colOff>
      <xdr:row>343</xdr:row>
      <xdr:rowOff>57150</xdr:rowOff>
    </xdr:from>
    <xdr:to>
      <xdr:col>20</xdr:col>
      <xdr:colOff>428625</xdr:colOff>
      <xdr:row>360</xdr:row>
      <xdr:rowOff>47625</xdr:rowOff>
    </xdr:to>
    <xdr:graphicFrame macro="">
      <xdr:nvGraphicFramePr>
        <xdr:cNvPr id="22" name="Chart 22">
          <a:extLst>
            <a:ext uri="{FF2B5EF4-FFF2-40B4-BE49-F238E27FC236}">
              <a16:creationId xmlns:a16="http://schemas.microsoft.com/office/drawing/2014/main" id="{DC6403ED-6240-46C1-9AC3-C3162AED265C}"/>
            </a:ext>
            <a:ext uri="{147F2762-F138-4A5C-976F-8EAC2B608ADB}">
              <a16:predDERef xmlns:a16="http://schemas.microsoft.com/office/drawing/2014/main" pred="{12ED9BFD-A2DA-4DDB-AF14-46544E6B1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133350</xdr:colOff>
      <xdr:row>361</xdr:row>
      <xdr:rowOff>66675</xdr:rowOff>
    </xdr:from>
    <xdr:to>
      <xdr:col>20</xdr:col>
      <xdr:colOff>438150</xdr:colOff>
      <xdr:row>378</xdr:row>
      <xdr:rowOff>57150</xdr:rowOff>
    </xdr:to>
    <xdr:graphicFrame macro="">
      <xdr:nvGraphicFramePr>
        <xdr:cNvPr id="23" name="Chart 23">
          <a:extLst>
            <a:ext uri="{FF2B5EF4-FFF2-40B4-BE49-F238E27FC236}">
              <a16:creationId xmlns:a16="http://schemas.microsoft.com/office/drawing/2014/main" id="{A0C3EE8D-86AB-4AC5-BC4D-31A8A9B63803}"/>
            </a:ext>
            <a:ext uri="{147F2762-F138-4A5C-976F-8EAC2B608ADB}">
              <a16:predDERef xmlns:a16="http://schemas.microsoft.com/office/drawing/2014/main" pred="{DC6403ED-6240-46C1-9AC3-C3162AED2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152400</xdr:colOff>
      <xdr:row>379</xdr:row>
      <xdr:rowOff>57150</xdr:rowOff>
    </xdr:from>
    <xdr:to>
      <xdr:col>20</xdr:col>
      <xdr:colOff>457200</xdr:colOff>
      <xdr:row>396</xdr:row>
      <xdr:rowOff>47625</xdr:rowOff>
    </xdr:to>
    <xdr:graphicFrame macro="">
      <xdr:nvGraphicFramePr>
        <xdr:cNvPr id="24" name="Chart 24">
          <a:extLst>
            <a:ext uri="{FF2B5EF4-FFF2-40B4-BE49-F238E27FC236}">
              <a16:creationId xmlns:a16="http://schemas.microsoft.com/office/drawing/2014/main" id="{4C825B51-4CA8-4FA8-8055-CB8158626393}"/>
            </a:ext>
            <a:ext uri="{147F2762-F138-4A5C-976F-8EAC2B608ADB}">
              <a16:predDERef xmlns:a16="http://schemas.microsoft.com/office/drawing/2014/main" pred="{A0C3EE8D-86AB-4AC5-BC4D-31A8A9B63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104775</xdr:colOff>
      <xdr:row>397</xdr:row>
      <xdr:rowOff>57150</xdr:rowOff>
    </xdr:from>
    <xdr:to>
      <xdr:col>20</xdr:col>
      <xdr:colOff>409575</xdr:colOff>
      <xdr:row>414</xdr:row>
      <xdr:rowOff>47625</xdr:rowOff>
    </xdr:to>
    <xdr:graphicFrame macro="">
      <xdr:nvGraphicFramePr>
        <xdr:cNvPr id="25" name="Chart 25">
          <a:extLst>
            <a:ext uri="{FF2B5EF4-FFF2-40B4-BE49-F238E27FC236}">
              <a16:creationId xmlns:a16="http://schemas.microsoft.com/office/drawing/2014/main" id="{0FF0B8A3-80C6-49DC-A31A-A61684D60B9F}"/>
            </a:ext>
            <a:ext uri="{147F2762-F138-4A5C-976F-8EAC2B608ADB}">
              <a16:predDERef xmlns:a16="http://schemas.microsoft.com/office/drawing/2014/main" pred="{4C825B51-4CA8-4FA8-8055-CB8158626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95250</xdr:colOff>
      <xdr:row>415</xdr:row>
      <xdr:rowOff>38100</xdr:rowOff>
    </xdr:from>
    <xdr:to>
      <xdr:col>20</xdr:col>
      <xdr:colOff>400050</xdr:colOff>
      <xdr:row>432</xdr:row>
      <xdr:rowOff>28575</xdr:rowOff>
    </xdr:to>
    <xdr:graphicFrame macro="">
      <xdr:nvGraphicFramePr>
        <xdr:cNvPr id="26" name="Chart 26">
          <a:extLst>
            <a:ext uri="{FF2B5EF4-FFF2-40B4-BE49-F238E27FC236}">
              <a16:creationId xmlns:a16="http://schemas.microsoft.com/office/drawing/2014/main" id="{754F95CD-48F7-46B4-9E6D-DE8C0AF8AF97}"/>
            </a:ext>
            <a:ext uri="{147F2762-F138-4A5C-976F-8EAC2B608ADB}">
              <a16:predDERef xmlns:a16="http://schemas.microsoft.com/office/drawing/2014/main" pred="{0FF0B8A3-80C6-49DC-A31A-A61684D60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123825</xdr:colOff>
      <xdr:row>433</xdr:row>
      <xdr:rowOff>38100</xdr:rowOff>
    </xdr:from>
    <xdr:to>
      <xdr:col>20</xdr:col>
      <xdr:colOff>428625</xdr:colOff>
      <xdr:row>450</xdr:row>
      <xdr:rowOff>28575</xdr:rowOff>
    </xdr:to>
    <xdr:graphicFrame macro="">
      <xdr:nvGraphicFramePr>
        <xdr:cNvPr id="27" name="Chart 27">
          <a:extLst>
            <a:ext uri="{FF2B5EF4-FFF2-40B4-BE49-F238E27FC236}">
              <a16:creationId xmlns:a16="http://schemas.microsoft.com/office/drawing/2014/main" id="{CE5C5358-9384-43EB-B9BF-73C2B69A8927}"/>
            </a:ext>
            <a:ext uri="{147F2762-F138-4A5C-976F-8EAC2B608ADB}">
              <a16:predDERef xmlns:a16="http://schemas.microsoft.com/office/drawing/2014/main" pred="{754F95CD-48F7-46B4-9E6D-DE8C0AF8A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171450</xdr:colOff>
      <xdr:row>451</xdr:row>
      <xdr:rowOff>47625</xdr:rowOff>
    </xdr:from>
    <xdr:to>
      <xdr:col>20</xdr:col>
      <xdr:colOff>476250</xdr:colOff>
      <xdr:row>468</xdr:row>
      <xdr:rowOff>38100</xdr:rowOff>
    </xdr:to>
    <xdr:graphicFrame macro="">
      <xdr:nvGraphicFramePr>
        <xdr:cNvPr id="28" name="Chart 28">
          <a:extLst>
            <a:ext uri="{FF2B5EF4-FFF2-40B4-BE49-F238E27FC236}">
              <a16:creationId xmlns:a16="http://schemas.microsoft.com/office/drawing/2014/main" id="{E95216F7-D139-43B4-8C9B-9BD40D5A97AE}"/>
            </a:ext>
            <a:ext uri="{147F2762-F138-4A5C-976F-8EAC2B608ADB}">
              <a16:predDERef xmlns:a16="http://schemas.microsoft.com/office/drawing/2014/main" pred="{CE5C5358-9384-43EB-B9BF-73C2B69A8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161925</xdr:colOff>
      <xdr:row>469</xdr:row>
      <xdr:rowOff>47625</xdr:rowOff>
    </xdr:from>
    <xdr:to>
      <xdr:col>20</xdr:col>
      <xdr:colOff>466725</xdr:colOff>
      <xdr:row>486</xdr:row>
      <xdr:rowOff>38100</xdr:rowOff>
    </xdr:to>
    <xdr:graphicFrame macro="">
      <xdr:nvGraphicFramePr>
        <xdr:cNvPr id="29" name="Chart 29">
          <a:extLst>
            <a:ext uri="{FF2B5EF4-FFF2-40B4-BE49-F238E27FC236}">
              <a16:creationId xmlns:a16="http://schemas.microsoft.com/office/drawing/2014/main" id="{C0955F43-D2EA-4486-B441-EA2B48DC08D0}"/>
            </a:ext>
            <a:ext uri="{147F2762-F138-4A5C-976F-8EAC2B608ADB}">
              <a16:predDERef xmlns:a16="http://schemas.microsoft.com/office/drawing/2014/main" pred="{E95216F7-D139-43B4-8C9B-9BD40D5A97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114300</xdr:colOff>
      <xdr:row>487</xdr:row>
      <xdr:rowOff>57150</xdr:rowOff>
    </xdr:from>
    <xdr:to>
      <xdr:col>20</xdr:col>
      <xdr:colOff>419100</xdr:colOff>
      <xdr:row>504</xdr:row>
      <xdr:rowOff>47625</xdr:rowOff>
    </xdr:to>
    <xdr:graphicFrame macro="">
      <xdr:nvGraphicFramePr>
        <xdr:cNvPr id="30" name="Chart 30">
          <a:extLst>
            <a:ext uri="{FF2B5EF4-FFF2-40B4-BE49-F238E27FC236}">
              <a16:creationId xmlns:a16="http://schemas.microsoft.com/office/drawing/2014/main" id="{BEB441F2-41B6-4E8B-A434-697D1A459B09}"/>
            </a:ext>
            <a:ext uri="{147F2762-F138-4A5C-976F-8EAC2B608ADB}">
              <a16:predDERef xmlns:a16="http://schemas.microsoft.com/office/drawing/2014/main" pred="{C0955F43-D2EA-4486-B441-EA2B48DC0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123825</xdr:colOff>
      <xdr:row>505</xdr:row>
      <xdr:rowOff>66675</xdr:rowOff>
    </xdr:from>
    <xdr:to>
      <xdr:col>20</xdr:col>
      <xdr:colOff>428625</xdr:colOff>
      <xdr:row>522</xdr:row>
      <xdr:rowOff>57150</xdr:rowOff>
    </xdr:to>
    <xdr:graphicFrame macro="">
      <xdr:nvGraphicFramePr>
        <xdr:cNvPr id="31" name="Chart 31">
          <a:extLst>
            <a:ext uri="{FF2B5EF4-FFF2-40B4-BE49-F238E27FC236}">
              <a16:creationId xmlns:a16="http://schemas.microsoft.com/office/drawing/2014/main" id="{77BD3A20-B5AB-47D3-A924-907E05B145FA}"/>
            </a:ext>
            <a:ext uri="{147F2762-F138-4A5C-976F-8EAC2B608ADB}">
              <a16:predDERef xmlns:a16="http://schemas.microsoft.com/office/drawing/2014/main" pred="{BEB441F2-41B6-4E8B-A434-697D1A459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152400</xdr:colOff>
      <xdr:row>523</xdr:row>
      <xdr:rowOff>85725</xdr:rowOff>
    </xdr:from>
    <xdr:to>
      <xdr:col>20</xdr:col>
      <xdr:colOff>457200</xdr:colOff>
      <xdr:row>540</xdr:row>
      <xdr:rowOff>76200</xdr:rowOff>
    </xdr:to>
    <xdr:graphicFrame macro="">
      <xdr:nvGraphicFramePr>
        <xdr:cNvPr id="32" name="Chart 32">
          <a:extLst>
            <a:ext uri="{FF2B5EF4-FFF2-40B4-BE49-F238E27FC236}">
              <a16:creationId xmlns:a16="http://schemas.microsoft.com/office/drawing/2014/main" id="{EBF9FDE3-A076-4B1C-AC96-9FF698B455AC}"/>
            </a:ext>
            <a:ext uri="{147F2762-F138-4A5C-976F-8EAC2B608ADB}">
              <a16:predDERef xmlns:a16="http://schemas.microsoft.com/office/drawing/2014/main" pred="{77BD3A20-B5AB-47D3-A924-907E05B14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152400</xdr:colOff>
      <xdr:row>541</xdr:row>
      <xdr:rowOff>66675</xdr:rowOff>
    </xdr:from>
    <xdr:to>
      <xdr:col>20</xdr:col>
      <xdr:colOff>457200</xdr:colOff>
      <xdr:row>558</xdr:row>
      <xdr:rowOff>57150</xdr:rowOff>
    </xdr:to>
    <xdr:graphicFrame macro="">
      <xdr:nvGraphicFramePr>
        <xdr:cNvPr id="33" name="Chart 33">
          <a:extLst>
            <a:ext uri="{FF2B5EF4-FFF2-40B4-BE49-F238E27FC236}">
              <a16:creationId xmlns:a16="http://schemas.microsoft.com/office/drawing/2014/main" id="{5AD2B916-C495-49F8-A48C-330B4F1CEB56}"/>
            </a:ext>
            <a:ext uri="{147F2762-F138-4A5C-976F-8EAC2B608ADB}">
              <a16:predDERef xmlns:a16="http://schemas.microsoft.com/office/drawing/2014/main" pred="{EBF9FDE3-A076-4B1C-AC96-9FF698B45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114300</xdr:colOff>
      <xdr:row>559</xdr:row>
      <xdr:rowOff>66675</xdr:rowOff>
    </xdr:from>
    <xdr:to>
      <xdr:col>20</xdr:col>
      <xdr:colOff>419100</xdr:colOff>
      <xdr:row>576</xdr:row>
      <xdr:rowOff>57150</xdr:rowOff>
    </xdr:to>
    <xdr:graphicFrame macro="">
      <xdr:nvGraphicFramePr>
        <xdr:cNvPr id="34" name="Chart 34">
          <a:extLst>
            <a:ext uri="{FF2B5EF4-FFF2-40B4-BE49-F238E27FC236}">
              <a16:creationId xmlns:a16="http://schemas.microsoft.com/office/drawing/2014/main" id="{C2F99B4E-2F9A-4B26-98D8-72AA7081A2CC}"/>
            </a:ext>
            <a:ext uri="{147F2762-F138-4A5C-976F-8EAC2B608ADB}">
              <a16:predDERef xmlns:a16="http://schemas.microsoft.com/office/drawing/2014/main" pred="{5AD2B916-C495-49F8-A48C-330B4F1CE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85725</xdr:colOff>
      <xdr:row>577</xdr:row>
      <xdr:rowOff>76200</xdr:rowOff>
    </xdr:from>
    <xdr:to>
      <xdr:col>20</xdr:col>
      <xdr:colOff>390525</xdr:colOff>
      <xdr:row>594</xdr:row>
      <xdr:rowOff>66675</xdr:rowOff>
    </xdr:to>
    <xdr:graphicFrame macro="">
      <xdr:nvGraphicFramePr>
        <xdr:cNvPr id="35" name="Chart 35">
          <a:extLst>
            <a:ext uri="{FF2B5EF4-FFF2-40B4-BE49-F238E27FC236}">
              <a16:creationId xmlns:a16="http://schemas.microsoft.com/office/drawing/2014/main" id="{60FBA33D-95F0-48D3-9DB0-33C420E72749}"/>
            </a:ext>
            <a:ext uri="{147F2762-F138-4A5C-976F-8EAC2B608ADB}">
              <a16:predDERef xmlns:a16="http://schemas.microsoft.com/office/drawing/2014/main" pred="{C2F99B4E-2F9A-4B26-98D8-72AA7081A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85725</xdr:colOff>
      <xdr:row>595</xdr:row>
      <xdr:rowOff>57150</xdr:rowOff>
    </xdr:from>
    <xdr:to>
      <xdr:col>20</xdr:col>
      <xdr:colOff>390525</xdr:colOff>
      <xdr:row>612</xdr:row>
      <xdr:rowOff>47625</xdr:rowOff>
    </xdr:to>
    <xdr:graphicFrame macro="">
      <xdr:nvGraphicFramePr>
        <xdr:cNvPr id="36" name="Chart 36">
          <a:extLst>
            <a:ext uri="{FF2B5EF4-FFF2-40B4-BE49-F238E27FC236}">
              <a16:creationId xmlns:a16="http://schemas.microsoft.com/office/drawing/2014/main" id="{86FAF600-DAEE-43D0-BC29-36902C82F664}"/>
            </a:ext>
            <a:ext uri="{147F2762-F138-4A5C-976F-8EAC2B608ADB}">
              <a16:predDERef xmlns:a16="http://schemas.microsoft.com/office/drawing/2014/main" pred="{60FBA33D-95F0-48D3-9DB0-33C420E72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38100</xdr:colOff>
      <xdr:row>613</xdr:row>
      <xdr:rowOff>38100</xdr:rowOff>
    </xdr:from>
    <xdr:to>
      <xdr:col>20</xdr:col>
      <xdr:colOff>342900</xdr:colOff>
      <xdr:row>630</xdr:row>
      <xdr:rowOff>28575</xdr:rowOff>
    </xdr:to>
    <xdr:graphicFrame macro="">
      <xdr:nvGraphicFramePr>
        <xdr:cNvPr id="37" name="Chart 37">
          <a:extLst>
            <a:ext uri="{FF2B5EF4-FFF2-40B4-BE49-F238E27FC236}">
              <a16:creationId xmlns:a16="http://schemas.microsoft.com/office/drawing/2014/main" id="{6908FA10-D1FF-4F26-B36F-AD26DFBACB3D}"/>
            </a:ext>
            <a:ext uri="{147F2762-F138-4A5C-976F-8EAC2B608ADB}">
              <a16:predDERef xmlns:a16="http://schemas.microsoft.com/office/drawing/2014/main" pred="{86FAF600-DAEE-43D0-BC29-36902C82F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66675</xdr:colOff>
      <xdr:row>631</xdr:row>
      <xdr:rowOff>85725</xdr:rowOff>
    </xdr:from>
    <xdr:to>
      <xdr:col>20</xdr:col>
      <xdr:colOff>371475</xdr:colOff>
      <xdr:row>648</xdr:row>
      <xdr:rowOff>76200</xdr:rowOff>
    </xdr:to>
    <xdr:graphicFrame macro="">
      <xdr:nvGraphicFramePr>
        <xdr:cNvPr id="38" name="Chart 38">
          <a:extLst>
            <a:ext uri="{FF2B5EF4-FFF2-40B4-BE49-F238E27FC236}">
              <a16:creationId xmlns:a16="http://schemas.microsoft.com/office/drawing/2014/main" id="{7F6BA76E-CF9C-4A14-93E9-4FDACA962C23}"/>
            </a:ext>
            <a:ext uri="{147F2762-F138-4A5C-976F-8EAC2B608ADB}">
              <a16:predDERef xmlns:a16="http://schemas.microsoft.com/office/drawing/2014/main" pred="{6908FA10-D1FF-4F26-B36F-AD26DFBAC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13</xdr:col>
      <xdr:colOff>66675</xdr:colOff>
      <xdr:row>649</xdr:row>
      <xdr:rowOff>47625</xdr:rowOff>
    </xdr:from>
    <xdr:to>
      <xdr:col>20</xdr:col>
      <xdr:colOff>371475</xdr:colOff>
      <xdr:row>666</xdr:row>
      <xdr:rowOff>38100</xdr:rowOff>
    </xdr:to>
    <xdr:graphicFrame macro="">
      <xdr:nvGraphicFramePr>
        <xdr:cNvPr id="39" name="Chart 39">
          <a:extLst>
            <a:ext uri="{FF2B5EF4-FFF2-40B4-BE49-F238E27FC236}">
              <a16:creationId xmlns:a16="http://schemas.microsoft.com/office/drawing/2014/main" id="{F23F1A74-2211-4ADB-88ED-68115F4FB6B2}"/>
            </a:ext>
            <a:ext uri="{147F2762-F138-4A5C-976F-8EAC2B608ADB}">
              <a16:predDERef xmlns:a16="http://schemas.microsoft.com/office/drawing/2014/main" pred="{7F6BA76E-CF9C-4A14-93E9-4FDACA962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13</xdr:col>
      <xdr:colOff>104775</xdr:colOff>
      <xdr:row>667</xdr:row>
      <xdr:rowOff>76200</xdr:rowOff>
    </xdr:from>
    <xdr:to>
      <xdr:col>20</xdr:col>
      <xdr:colOff>409575</xdr:colOff>
      <xdr:row>684</xdr:row>
      <xdr:rowOff>66675</xdr:rowOff>
    </xdr:to>
    <xdr:graphicFrame macro="">
      <xdr:nvGraphicFramePr>
        <xdr:cNvPr id="40" name="Chart 40">
          <a:extLst>
            <a:ext uri="{FF2B5EF4-FFF2-40B4-BE49-F238E27FC236}">
              <a16:creationId xmlns:a16="http://schemas.microsoft.com/office/drawing/2014/main" id="{30711882-24A9-44B1-B3FD-CF759DB14460}"/>
            </a:ext>
            <a:ext uri="{147F2762-F138-4A5C-976F-8EAC2B608ADB}">
              <a16:predDERef xmlns:a16="http://schemas.microsoft.com/office/drawing/2014/main" pred="{F23F1A74-2211-4ADB-88ED-68115F4FB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104775</xdr:colOff>
      <xdr:row>685</xdr:row>
      <xdr:rowOff>19050</xdr:rowOff>
    </xdr:from>
    <xdr:to>
      <xdr:col>20</xdr:col>
      <xdr:colOff>409575</xdr:colOff>
      <xdr:row>702</xdr:row>
      <xdr:rowOff>9525</xdr:rowOff>
    </xdr:to>
    <xdr:graphicFrame macro="">
      <xdr:nvGraphicFramePr>
        <xdr:cNvPr id="41" name="Chart 41">
          <a:extLst>
            <a:ext uri="{FF2B5EF4-FFF2-40B4-BE49-F238E27FC236}">
              <a16:creationId xmlns:a16="http://schemas.microsoft.com/office/drawing/2014/main" id="{6703F0B4-00AE-4A29-A73D-5B902E0B3925}"/>
            </a:ext>
            <a:ext uri="{147F2762-F138-4A5C-976F-8EAC2B608ADB}">
              <a16:predDERef xmlns:a16="http://schemas.microsoft.com/office/drawing/2014/main" pred="{30711882-24A9-44B1-B3FD-CF759DB14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104775</xdr:colOff>
      <xdr:row>703</xdr:row>
      <xdr:rowOff>85725</xdr:rowOff>
    </xdr:from>
    <xdr:to>
      <xdr:col>20</xdr:col>
      <xdr:colOff>409575</xdr:colOff>
      <xdr:row>720</xdr:row>
      <xdr:rowOff>76200</xdr:rowOff>
    </xdr:to>
    <xdr:graphicFrame macro="">
      <xdr:nvGraphicFramePr>
        <xdr:cNvPr id="42" name="Chart 42">
          <a:extLst>
            <a:ext uri="{FF2B5EF4-FFF2-40B4-BE49-F238E27FC236}">
              <a16:creationId xmlns:a16="http://schemas.microsoft.com/office/drawing/2014/main" id="{34F6FE21-D74F-4BF5-BC68-81BF64FF8B21}"/>
            </a:ext>
            <a:ext uri="{147F2762-F138-4A5C-976F-8EAC2B608ADB}">
              <a16:predDERef xmlns:a16="http://schemas.microsoft.com/office/drawing/2014/main" pred="{6703F0B4-00AE-4A29-A73D-5B902E0B3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123825</xdr:colOff>
      <xdr:row>721</xdr:row>
      <xdr:rowOff>76200</xdr:rowOff>
    </xdr:from>
    <xdr:to>
      <xdr:col>20</xdr:col>
      <xdr:colOff>428625</xdr:colOff>
      <xdr:row>738</xdr:row>
      <xdr:rowOff>66675</xdr:rowOff>
    </xdr:to>
    <xdr:graphicFrame macro="">
      <xdr:nvGraphicFramePr>
        <xdr:cNvPr id="43" name="Chart 43">
          <a:extLst>
            <a:ext uri="{FF2B5EF4-FFF2-40B4-BE49-F238E27FC236}">
              <a16:creationId xmlns:a16="http://schemas.microsoft.com/office/drawing/2014/main" id="{6494D974-CE76-46ED-963D-537AE27DCFB4}"/>
            </a:ext>
            <a:ext uri="{147F2762-F138-4A5C-976F-8EAC2B608ADB}">
              <a16:predDERef xmlns:a16="http://schemas.microsoft.com/office/drawing/2014/main" pred="{34F6FE21-D74F-4BF5-BC68-81BF64FF8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3"/>
  <sheetViews>
    <sheetView tabSelected="1" workbookViewId="0">
      <selection activeCell="B3" sqref="B3:D12"/>
    </sheetView>
  </sheetViews>
  <sheetFormatPr defaultRowHeight="12.75"/>
  <cols>
    <col min="1" max="1" width="38.7109375" customWidth="1"/>
    <col min="2" max="8" width="4.7109375" customWidth="1"/>
    <col min="9" max="9" width="7.42578125" customWidth="1"/>
    <col min="10" max="10" width="10.5703125" customWidth="1"/>
    <col min="11" max="11" width="4.7109375" customWidth="1"/>
    <col min="12" max="12" width="57.7109375" customWidth="1"/>
  </cols>
  <sheetData>
    <row r="1" spans="1:12" ht="18.75">
      <c r="A1" s="12" t="str">
        <f>'Название и список группы'!A1</f>
        <v>ИВТ19-3</v>
      </c>
      <c r="B1" s="85"/>
      <c r="C1" s="85"/>
      <c r="D1" s="85"/>
      <c r="E1" s="85"/>
      <c r="F1" s="85"/>
      <c r="G1" s="85"/>
      <c r="H1" s="77"/>
      <c r="I1" s="77"/>
      <c r="J1" s="1"/>
      <c r="K1" s="1"/>
      <c r="L1" s="1"/>
    </row>
    <row r="2" spans="1:12" ht="18">
      <c r="A2" s="20"/>
      <c r="B2" s="93" t="s">
        <v>0</v>
      </c>
      <c r="C2" s="93" t="s">
        <v>1</v>
      </c>
      <c r="D2" s="93" t="s">
        <v>2</v>
      </c>
      <c r="E2" s="6"/>
      <c r="F2" s="6"/>
      <c r="G2" s="6"/>
      <c r="H2" s="2"/>
      <c r="I2" s="2"/>
      <c r="J2" s="3" t="s">
        <v>3</v>
      </c>
      <c r="K2" s="1"/>
      <c r="L2" s="4" t="s">
        <v>4</v>
      </c>
    </row>
    <row r="3" spans="1:12" ht="18.75">
      <c r="A3" s="95" t="s">
        <v>5</v>
      </c>
      <c r="B3" s="19">
        <f>SUM(B21,B47,B73,B99,B125,B151,B177,B203,B229,B255,B281,B307,B333,B359,B385,B411,B437,B463,B489,B515,B541,B567,B593,B619)+SUM(B645,B671,B697,B723,B749,B775,B801,B827,B853,B879,B905,B931,B957,B983,B1009,B1035)</f>
        <v>0</v>
      </c>
      <c r="C3" s="19">
        <f t="shared" ref="C3:D3" si="0">SUM(C21,C47,C73,C99,C125,C151,C177,C203,C229,C255,C281,C307,C333,C359,C385,C411,C437,C463,C489,C515,C541,C567,C593,C619)+SUM(C645,C671,C697,C723,C749,C775,C801,C827,C853,C879,C905,C931,C957,C983,C1009,C1035)</f>
        <v>0</v>
      </c>
      <c r="D3" s="19">
        <f t="shared" si="0"/>
        <v>0</v>
      </c>
      <c r="E3" s="96"/>
      <c r="F3" s="6"/>
      <c r="G3" s="6"/>
      <c r="H3" s="10"/>
      <c r="I3" s="10"/>
      <c r="J3" s="48">
        <f>SUM(J21,J47,J73,J99,J125,J151,J177,J203,J229,J255,J281,J307,J333,J359,J385,J411,J437,J463,J489,J515,J541,J567,J593,J619)+SUM(J645,J671,J697,J723,J749,J775,J801,J827,J853,J879,J905,J931,J957,J983,J1009,J1035)</f>
        <v>4.0000000000000002E-4</v>
      </c>
      <c r="K3" s="1"/>
      <c r="L3" s="1" t="s">
        <v>6</v>
      </c>
    </row>
    <row r="4" spans="1:12" ht="18.75">
      <c r="A4" s="95" t="s">
        <v>7</v>
      </c>
      <c r="B4" s="19">
        <f t="shared" ref="B4:D4" si="1">SUM(B22,B48,B74,B100,B126,B152,B178,B204,B230,B256,B282,B308,B334,B360,B386,B412,B438,B464,B490,B516,B542,B568,B594,B620)+SUM(B646,B672,B698,B724,B750,B776,B802,B828,B854,B880,B906,B932,B958,B984,B1010,B1036)</f>
        <v>0</v>
      </c>
      <c r="C4" s="19">
        <f t="shared" si="1"/>
        <v>0</v>
      </c>
      <c r="D4" s="19">
        <f t="shared" si="1"/>
        <v>0</v>
      </c>
      <c r="E4" s="96"/>
      <c r="F4" s="6"/>
      <c r="G4" s="6"/>
      <c r="H4" s="10"/>
      <c r="I4" s="10"/>
      <c r="J4" s="1"/>
      <c r="K4" s="1"/>
      <c r="L4" s="1" t="s">
        <v>8</v>
      </c>
    </row>
    <row r="5" spans="1:12" ht="18.75">
      <c r="A5" s="95" t="s">
        <v>9</v>
      </c>
      <c r="B5" s="19">
        <f t="shared" ref="B5:D5" si="2">SUM(B23,B49,B75,B101,B127,B153,B179,B205,B231,B257,B283,B309,B335,B361,B387,B413,B439,B465,B491,B517,B543,B569,B595,B621)+SUM(B647,B673,B699,B725,B751,B777,B803,B829,B855,B881,B907,B933,B959,B985,B1011,B1037)</f>
        <v>0</v>
      </c>
      <c r="C5" s="19">
        <f t="shared" si="2"/>
        <v>0</v>
      </c>
      <c r="D5" s="19">
        <f t="shared" si="2"/>
        <v>0</v>
      </c>
      <c r="E5" s="96"/>
      <c r="F5" s="6"/>
      <c r="G5" s="6"/>
      <c r="H5" s="10"/>
      <c r="I5" s="10"/>
      <c r="J5" s="1"/>
      <c r="K5" s="1"/>
      <c r="L5" s="1" t="s">
        <v>10</v>
      </c>
    </row>
    <row r="6" spans="1:12" ht="18.75">
      <c r="A6" s="95" t="s">
        <v>11</v>
      </c>
      <c r="B6" s="19">
        <f t="shared" ref="B6:D6" si="3">SUM(B24,B50,B76,B102,B128,B154,B180,B206,B232,B258,B284,B310,B336,B362,B388,B414,B440,B466,B492,B518,B544,B570,B596,B622)+SUM(B648,B674,B700,B726,B752,B778,B804,B830,B856,B882,B908,B934,B960,B986,B1012,B1038)</f>
        <v>0</v>
      </c>
      <c r="C6" s="19">
        <f t="shared" si="3"/>
        <v>0</v>
      </c>
      <c r="D6" s="19">
        <f t="shared" si="3"/>
        <v>0</v>
      </c>
      <c r="E6" s="96"/>
      <c r="F6" s="6"/>
      <c r="G6" s="6"/>
      <c r="H6" s="10"/>
      <c r="I6" s="12"/>
      <c r="J6" s="1"/>
      <c r="K6" s="1"/>
      <c r="L6" s="1" t="s">
        <v>12</v>
      </c>
    </row>
    <row r="7" spans="1:12" ht="18.75">
      <c r="A7" s="95" t="s">
        <v>13</v>
      </c>
      <c r="B7" s="19">
        <f t="shared" ref="B7:D7" si="4">SUM(B25,B51,B77,B103,B129,B155,B181,B207,B233,B259,B285,B311,B337,B363,B389,B415,B441,B467,B493,B519,B545,B571,B597,B623)+SUM(B649,B675,B701,B727,B753,B779,B805,B831,B857,B883,B909,B935,B961,B987,B1013,B1039)</f>
        <v>0</v>
      </c>
      <c r="C7" s="19">
        <f t="shared" si="4"/>
        <v>0</v>
      </c>
      <c r="D7" s="19">
        <f t="shared" si="4"/>
        <v>0</v>
      </c>
      <c r="E7" s="96"/>
      <c r="F7" s="6"/>
      <c r="G7" s="6"/>
      <c r="H7" s="10"/>
      <c r="I7" s="12"/>
      <c r="J7" s="1"/>
      <c r="K7" s="1"/>
      <c r="L7" s="1" t="s">
        <v>14</v>
      </c>
    </row>
    <row r="8" spans="1:12" ht="18.75">
      <c r="A8" s="95" t="s">
        <v>15</v>
      </c>
      <c r="B8" s="19">
        <f t="shared" ref="B8:D8" si="5">SUM(B26,B52,B78,B104,B130,B156,B182,B208,B234,B260,B286,B312,B338,B364,B390,B416,B442,B468,B494,B520,B546,B572,B598,B624)+SUM(B650,B676,B702,B728,B754,B780,B806,B832,B858,B884,B910,B936,B962,B988,B1014,B1040)</f>
        <v>0</v>
      </c>
      <c r="C8" s="19">
        <f t="shared" si="5"/>
        <v>0</v>
      </c>
      <c r="D8" s="19">
        <f t="shared" si="5"/>
        <v>0</v>
      </c>
      <c r="E8" s="96"/>
      <c r="F8" s="6"/>
      <c r="G8" s="6"/>
      <c r="H8" s="10"/>
      <c r="I8" s="12"/>
      <c r="J8" s="1"/>
      <c r="K8" s="1"/>
      <c r="L8" s="1" t="s">
        <v>16</v>
      </c>
    </row>
    <row r="9" spans="1:12" ht="18.75">
      <c r="A9" s="95" t="s">
        <v>17</v>
      </c>
      <c r="B9" s="19">
        <f t="shared" ref="B9:D9" si="6">SUM(B27,B53,B79,B105,B131,B157,B183,B209,B235,B261,B287,B313,B339,B365,B391,B417,B443,B469,B495,B521,B547,B573,B599,B625)+SUM(B651,B677,B703,B729,B755,B781,B807,B833,B859,B885,B911,B937,B963,B989,B1015,B1041)</f>
        <v>0</v>
      </c>
      <c r="C9" s="19">
        <f t="shared" si="6"/>
        <v>0</v>
      </c>
      <c r="D9" s="19">
        <f t="shared" si="6"/>
        <v>0</v>
      </c>
      <c r="E9" s="96"/>
      <c r="F9" s="6"/>
      <c r="G9" s="6"/>
      <c r="H9" s="10"/>
      <c r="I9" s="12"/>
      <c r="J9" s="1"/>
      <c r="K9" s="1"/>
      <c r="L9" s="1" t="s">
        <v>18</v>
      </c>
    </row>
    <row r="10" spans="1:12" ht="18.75">
      <c r="A10" s="95" t="s">
        <v>19</v>
      </c>
      <c r="B10" s="19">
        <f t="shared" ref="B10:D10" si="7">SUM(B28,B54,B80,B106,B132,B158,B184,B210,B236,B262,B288,B314,B340,B366,B392,B418,B444,B470,B496,B522,B548,B574,B600,B626)+SUM(B652,B678,B704,B730,B756,B782,B808,B834,B860,B886,B912,B938,B964,B990,B1016,B1042)</f>
        <v>0</v>
      </c>
      <c r="C10" s="19">
        <f t="shared" si="7"/>
        <v>0</v>
      </c>
      <c r="D10" s="19">
        <f t="shared" si="7"/>
        <v>0</v>
      </c>
      <c r="E10" s="96"/>
      <c r="F10" s="6"/>
      <c r="G10" s="6"/>
      <c r="H10" s="10"/>
      <c r="I10" s="12"/>
      <c r="J10" s="1"/>
      <c r="K10" s="1"/>
      <c r="L10" s="1" t="s">
        <v>20</v>
      </c>
    </row>
    <row r="11" spans="1:12" ht="18.75">
      <c r="A11" s="95" t="s">
        <v>21</v>
      </c>
      <c r="B11" s="19">
        <f t="shared" ref="B11:D11" si="8">SUM(B29,B55,B81,B107,B133,B159,B185,B211,B237,B263,B289,B315,B341,B367,B393,B419,B445,B471,B497,B523,B549,B575,B601,B627)+SUM(B653,B679,B705,B731,B757,B783,B809,B835,B861,B887,B913,B939,B965,B991,B1017,B1043)</f>
        <v>0</v>
      </c>
      <c r="C11" s="19">
        <f t="shared" si="8"/>
        <v>0</v>
      </c>
      <c r="D11" s="19">
        <f t="shared" si="8"/>
        <v>0</v>
      </c>
      <c r="E11" s="96"/>
      <c r="F11" s="6"/>
      <c r="G11" s="6"/>
      <c r="H11" s="10"/>
      <c r="I11" s="12"/>
      <c r="J11" s="1"/>
      <c r="K11" s="1"/>
      <c r="L11" s="1"/>
    </row>
    <row r="12" spans="1:12" ht="18.75">
      <c r="A12" s="95" t="s">
        <v>22</v>
      </c>
      <c r="B12" s="19">
        <f t="shared" ref="B12:D12" si="9">SUM(B30,B56,B82,B108,B134,B160,B186,B212,B238,B264,B290,B316,B342,B368,B394,B420,B446,B472,B498,B524,B550,B576,B602,B628)+SUM(B654,B680,B706,B732,B758,B784,B810,B836,B862,B888,B914,B940,B966,B992,B1018,B1044)</f>
        <v>0</v>
      </c>
      <c r="C12" s="19">
        <f t="shared" si="9"/>
        <v>0</v>
      </c>
      <c r="D12" s="19">
        <f t="shared" si="9"/>
        <v>0</v>
      </c>
      <c r="E12" s="97"/>
      <c r="F12" s="94"/>
      <c r="G12" s="94"/>
      <c r="H12" s="10"/>
      <c r="I12" s="12"/>
      <c r="J12" s="1"/>
      <c r="K12" s="1"/>
      <c r="L12" s="1"/>
    </row>
    <row r="13" spans="1:12" ht="18.75">
      <c r="A13" s="92"/>
      <c r="B13" s="92"/>
      <c r="C13" s="92"/>
      <c r="D13" s="92"/>
      <c r="E13" s="92"/>
      <c r="F13" s="92"/>
      <c r="G13" s="92"/>
      <c r="H13" s="10"/>
      <c r="I13" s="12"/>
      <c r="J13" s="1"/>
      <c r="K13" s="1"/>
      <c r="L13" s="1"/>
    </row>
    <row r="14" spans="1:12" ht="18.75">
      <c r="A14" s="92"/>
      <c r="B14" s="92"/>
      <c r="C14" s="92"/>
      <c r="D14" s="92"/>
      <c r="E14" s="92"/>
      <c r="F14" s="92"/>
      <c r="G14" s="92"/>
      <c r="H14" s="10"/>
      <c r="I14" s="12"/>
      <c r="J14" s="1"/>
      <c r="K14" s="1"/>
      <c r="L14" s="1"/>
    </row>
    <row r="15" spans="1:12" ht="18.75">
      <c r="A15" s="92"/>
      <c r="B15" s="92"/>
      <c r="C15" s="92"/>
      <c r="D15" s="92"/>
      <c r="E15" s="92"/>
      <c r="F15" s="92"/>
      <c r="G15" s="92"/>
      <c r="H15" s="10"/>
      <c r="I15" s="12"/>
      <c r="J15" s="1"/>
      <c r="K15" s="1"/>
      <c r="L15" s="1"/>
    </row>
    <row r="16" spans="1:12" ht="18.75">
      <c r="A16" s="92"/>
      <c r="B16" s="92"/>
      <c r="C16" s="92"/>
      <c r="D16" s="92"/>
      <c r="E16" s="92"/>
      <c r="F16" s="92"/>
      <c r="G16" s="92"/>
      <c r="H16" s="10"/>
      <c r="I16" s="12"/>
      <c r="J16" s="1"/>
      <c r="K16" s="1"/>
      <c r="L16" s="1"/>
    </row>
    <row r="17" spans="1:12" ht="18.75">
      <c r="A17" s="92"/>
      <c r="B17" s="92"/>
      <c r="C17" s="92"/>
      <c r="D17" s="92"/>
      <c r="E17" s="92"/>
      <c r="F17" s="92"/>
      <c r="G17" s="92"/>
      <c r="H17" s="10"/>
      <c r="I17" s="12"/>
      <c r="J17" s="1"/>
      <c r="K17" s="1"/>
      <c r="L17" s="1"/>
    </row>
    <row r="18" spans="1:12" ht="18.75">
      <c r="A18" s="12"/>
      <c r="B18" s="12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8.75">
      <c r="A19" s="16" t="str">
        <f>'Название и список группы'!A2</f>
        <v>Ахаррам</v>
      </c>
      <c r="B19" s="84" t="str">
        <f>'Название и список группы'!B2</f>
        <v>Юнесс</v>
      </c>
      <c r="C19" s="84"/>
      <c r="D19" s="84"/>
      <c r="E19" s="84"/>
      <c r="F19" s="84"/>
      <c r="G19" s="84"/>
      <c r="H19" s="84"/>
      <c r="I19" s="84"/>
      <c r="J19" s="84"/>
      <c r="K19" s="1"/>
      <c r="L19" s="1" t="s">
        <v>23</v>
      </c>
    </row>
    <row r="20" spans="1:12" ht="18">
      <c r="A20" s="1" t="s">
        <v>24</v>
      </c>
      <c r="B20" s="8">
        <v>1</v>
      </c>
      <c r="C20" s="8">
        <v>2</v>
      </c>
      <c r="D20" s="8">
        <v>3</v>
      </c>
      <c r="E20" s="8">
        <v>4</v>
      </c>
      <c r="F20" s="8">
        <v>5</v>
      </c>
      <c r="G20" s="8"/>
      <c r="H20" s="2"/>
      <c r="I20" s="2"/>
      <c r="J20" s="3" t="s">
        <v>3</v>
      </c>
      <c r="K20" s="1"/>
      <c r="L20" s="4" t="s">
        <v>25</v>
      </c>
    </row>
    <row r="21" spans="1:12" ht="18.75">
      <c r="A21" s="1" t="s">
        <v>26</v>
      </c>
      <c r="B21" s="17"/>
      <c r="C21" s="17"/>
      <c r="D21" s="17"/>
      <c r="E21" s="17"/>
      <c r="F21" s="17"/>
      <c r="G21" s="6"/>
      <c r="H21" s="10"/>
      <c r="I21" s="10"/>
      <c r="J21" s="21">
        <f>IF(SUM(B21:F30)&gt;0,1,10^(-5))</f>
        <v>1.0000000000000001E-5</v>
      </c>
      <c r="K21" s="1"/>
      <c r="L21" s="12" t="s">
        <v>27</v>
      </c>
    </row>
    <row r="22" spans="1:12" ht="18.75">
      <c r="A22" s="1" t="s">
        <v>28</v>
      </c>
      <c r="B22" s="17"/>
      <c r="C22" s="17"/>
      <c r="D22" s="17"/>
      <c r="E22" s="17"/>
      <c r="F22" s="17"/>
      <c r="G22" s="6"/>
      <c r="H22" s="10"/>
      <c r="I22" s="10"/>
      <c r="J22" s="1"/>
      <c r="K22" s="1"/>
      <c r="L22" s="12" t="s">
        <v>29</v>
      </c>
    </row>
    <row r="23" spans="1:12" ht="18.75">
      <c r="A23" s="1" t="s">
        <v>30</v>
      </c>
      <c r="B23" s="17"/>
      <c r="C23" s="17"/>
      <c r="D23" s="17"/>
      <c r="E23" s="17"/>
      <c r="F23" s="17"/>
      <c r="G23" s="6"/>
      <c r="H23" s="10"/>
      <c r="I23" s="10"/>
      <c r="J23" s="1"/>
      <c r="K23" s="1"/>
      <c r="L23" s="1" t="s">
        <v>31</v>
      </c>
    </row>
    <row r="24" spans="1:12" ht="18.75">
      <c r="A24" s="1" t="s">
        <v>32</v>
      </c>
      <c r="B24" s="17"/>
      <c r="C24" s="17"/>
      <c r="D24" s="17"/>
      <c r="E24" s="17"/>
      <c r="F24" s="17"/>
      <c r="G24" s="6"/>
      <c r="H24" s="10"/>
      <c r="I24" s="12"/>
      <c r="J24" s="1"/>
      <c r="K24" s="1"/>
      <c r="L24" s="1" t="str">
        <f>L$3</f>
        <v>X — число выпавших орлов в</v>
      </c>
    </row>
    <row r="25" spans="1:12" ht="18.75">
      <c r="A25" s="1" t="s">
        <v>33</v>
      </c>
      <c r="B25" s="17"/>
      <c r="C25" s="17"/>
      <c r="D25" s="17"/>
      <c r="E25" s="17"/>
      <c r="F25" s="17"/>
      <c r="G25" s="6"/>
      <c r="H25" s="10"/>
      <c r="I25" s="12"/>
      <c r="J25" s="1"/>
      <c r="K25" s="1"/>
      <c r="L25" s="1" t="str">
        <f>L$4</f>
        <v>серии из 5 бросков</v>
      </c>
    </row>
    <row r="26" spans="1:12" ht="18.75">
      <c r="A26" s="1" t="s">
        <v>34</v>
      </c>
      <c r="B26" s="17"/>
      <c r="C26" s="17"/>
      <c r="D26" s="17"/>
      <c r="E26" s="17"/>
      <c r="F26" s="17"/>
      <c r="G26" s="6"/>
      <c r="H26" s="10"/>
      <c r="I26" s="12"/>
      <c r="J26" s="1"/>
      <c r="K26" s="1"/>
      <c r="L26" s="1" t="str">
        <f>L$5</f>
        <v>Y — номер броска  в серии из</v>
      </c>
    </row>
    <row r="27" spans="1:12" ht="18.75">
      <c r="A27" s="1" t="s">
        <v>35</v>
      </c>
      <c r="B27" s="17"/>
      <c r="C27" s="17"/>
      <c r="D27" s="17"/>
      <c r="E27" s="17"/>
      <c r="F27" s="17"/>
      <c r="G27" s="6"/>
      <c r="H27" s="10"/>
      <c r="I27" s="12"/>
      <c r="J27" s="1"/>
      <c r="K27" s="1"/>
      <c r="L27" s="1" t="str">
        <f>L$6</f>
        <v>5 бросков, когда впервые выпал</v>
      </c>
    </row>
    <row r="28" spans="1:12" ht="18.75">
      <c r="A28" s="1" t="s">
        <v>36</v>
      </c>
      <c r="B28" s="17"/>
      <c r="C28" s="17"/>
      <c r="D28" s="17"/>
      <c r="E28" s="17"/>
      <c r="F28" s="17"/>
      <c r="G28" s="6"/>
      <c r="H28" s="10"/>
      <c r="I28" s="12"/>
      <c r="J28" s="1"/>
      <c r="K28" s="1"/>
      <c r="L28" s="1" t="str">
        <f>L$7</f>
        <v>орел или 0, если были только решки.</v>
      </c>
    </row>
    <row r="29" spans="1:12" ht="18.75">
      <c r="A29" s="1" t="s">
        <v>37</v>
      </c>
      <c r="B29" s="17"/>
      <c r="C29" s="17"/>
      <c r="D29" s="17"/>
      <c r="E29" s="17"/>
      <c r="F29" s="17"/>
      <c r="G29" s="6"/>
      <c r="H29" s="10"/>
      <c r="I29" s="12"/>
      <c r="J29" s="1"/>
      <c r="K29" s="1"/>
      <c r="L29" s="1" t="str">
        <f>L$8</f>
        <v>Z — модуль разности между</v>
      </c>
    </row>
    <row r="30" spans="1:12" ht="18.75">
      <c r="A30" s="1" t="s">
        <v>38</v>
      </c>
      <c r="B30" s="17"/>
      <c r="C30" s="17"/>
      <c r="D30" s="17"/>
      <c r="E30" s="17"/>
      <c r="F30" s="17"/>
      <c r="G30" s="6"/>
      <c r="H30" s="10"/>
      <c r="I30" s="1"/>
      <c r="J30" s="1"/>
      <c r="K30" s="1"/>
      <c r="L30" s="1" t="str">
        <f>L$9</f>
        <v>числом выпавших орлов и</v>
      </c>
    </row>
    <row r="31" spans="1:12" ht="18.75">
      <c r="A31" s="9"/>
      <c r="B31" s="6" t="s">
        <v>0</v>
      </c>
      <c r="C31" s="6" t="s">
        <v>1</v>
      </c>
      <c r="D31" s="6" t="s">
        <v>2</v>
      </c>
      <c r="E31" s="6"/>
      <c r="F31" s="6"/>
      <c r="G31" s="6"/>
      <c r="H31" s="10"/>
      <c r="I31" s="1"/>
      <c r="J31" s="1"/>
      <c r="K31" s="1"/>
      <c r="L31" s="1" t="str">
        <f>L$10</f>
        <v>решек в серии из 5 бросков</v>
      </c>
    </row>
    <row r="32" spans="1:12" ht="18.75">
      <c r="A32" s="1" t="s">
        <v>5</v>
      </c>
      <c r="B32" s="6">
        <f>SUM(B21:F21)</f>
        <v>0</v>
      </c>
      <c r="C32" s="6">
        <f>IF(B21=1,1,IF(C21=1,2,IF(D21=1,3,IF(E21=1,4,IF(F21=1,5,0)))))</f>
        <v>0</v>
      </c>
      <c r="D32" s="6">
        <f>ABS(5-2*SUM(B21:F21))</f>
        <v>5</v>
      </c>
      <c r="E32" s="6"/>
      <c r="F32" s="6"/>
      <c r="G32" s="6"/>
      <c r="H32" s="10"/>
      <c r="I32" s="1"/>
      <c r="J32" s="1"/>
      <c r="K32" s="1"/>
      <c r="L32" s="1" t="s">
        <v>39</v>
      </c>
    </row>
    <row r="33" spans="1:12" ht="18.75">
      <c r="A33" s="1" t="s">
        <v>7</v>
      </c>
      <c r="B33" s="6">
        <f>SUM(B22:F22)</f>
        <v>0</v>
      </c>
      <c r="C33" s="6">
        <f>IF(B22=1,1,IF(C22=1,2,IF(D22=1,3,IF(E22=1,4,IF(F22=1,5,0)))))</f>
        <v>0</v>
      </c>
      <c r="D33" s="6">
        <f>ABS(5-2*SUM(B22:F22))</f>
        <v>5</v>
      </c>
      <c r="E33" s="6"/>
      <c r="F33" s="6"/>
      <c r="G33" s="6"/>
      <c r="H33" s="10"/>
      <c r="I33" s="1"/>
      <c r="J33" s="1"/>
      <c r="K33" s="1"/>
      <c r="L33" s="1"/>
    </row>
    <row r="34" spans="1:12" ht="18.75">
      <c r="A34" s="1" t="s">
        <v>9</v>
      </c>
      <c r="B34" s="6">
        <f>SUM(B23:F23)</f>
        <v>0</v>
      </c>
      <c r="C34" s="6">
        <f>IF(B23=1,1,IF(C23=1,2,IF(D23=1,3,IF(E23=1,4,IF(F23=1,5,0)))))</f>
        <v>0</v>
      </c>
      <c r="D34" s="6">
        <f>ABS(5-2*SUM(B23:F23))</f>
        <v>5</v>
      </c>
      <c r="E34" s="6"/>
      <c r="F34" s="6"/>
      <c r="G34" s="6"/>
      <c r="H34" s="10"/>
      <c r="I34" s="1"/>
      <c r="J34" s="1"/>
      <c r="K34" s="1"/>
      <c r="L34" s="1" t="s">
        <v>40</v>
      </c>
    </row>
    <row r="35" spans="1:12" ht="18.75">
      <c r="A35" s="1" t="s">
        <v>11</v>
      </c>
      <c r="B35" s="6">
        <f>SUM(B24:F24)</f>
        <v>0</v>
      </c>
      <c r="C35" s="6">
        <f>IF(B24=1,1,IF(C24=1,2,IF(D24=1,3,IF(E24=1,4,IF(F24=1,5,0)))))</f>
        <v>0</v>
      </c>
      <c r="D35" s="6">
        <f>ABS(5-2*SUM(B24:F24))</f>
        <v>5</v>
      </c>
      <c r="E35" s="6"/>
      <c r="F35" s="6"/>
      <c r="G35" s="6"/>
      <c r="H35" s="10"/>
      <c r="I35" s="1"/>
      <c r="J35" s="1"/>
      <c r="K35" s="1"/>
      <c r="L35" s="1" t="s">
        <v>41</v>
      </c>
    </row>
    <row r="36" spans="1:12" ht="18.75">
      <c r="A36" s="1" t="s">
        <v>13</v>
      </c>
      <c r="B36" s="6">
        <f>SUM(B25:F25)</f>
        <v>0</v>
      </c>
      <c r="C36" s="6">
        <f>IF(B25=1,1,IF(C25=1,2,IF(D25=1,3,IF(E25=1,4,IF(F25=1,5,0)))))</f>
        <v>0</v>
      </c>
      <c r="D36" s="6">
        <f>ABS(5-2*SUM(B25:F25))</f>
        <v>5</v>
      </c>
      <c r="E36" s="6"/>
      <c r="F36" s="6"/>
      <c r="G36" s="6"/>
      <c r="H36" s="10"/>
      <c r="I36" s="1"/>
      <c r="J36" s="1"/>
      <c r="K36" s="1"/>
      <c r="L36" s="1" t="s">
        <v>42</v>
      </c>
    </row>
    <row r="37" spans="1:12" ht="18.75">
      <c r="A37" s="1" t="s">
        <v>15</v>
      </c>
      <c r="B37" s="6">
        <f t="shared" ref="B37:B41" si="10">SUM(B26:F26)</f>
        <v>0</v>
      </c>
      <c r="C37" s="6">
        <f t="shared" ref="C37:C41" si="11">IF(B26=1,1,IF(C26=1,2,IF(D26=1,3,IF(E26=1,4,IF(F26=1,5,0)))))</f>
        <v>0</v>
      </c>
      <c r="D37" s="6">
        <f t="shared" ref="D37:D41" si="12">ABS(5-2*SUM(B26:F26))</f>
        <v>5</v>
      </c>
      <c r="E37" s="6"/>
      <c r="F37" s="6"/>
      <c r="G37" s="6"/>
      <c r="H37" s="10"/>
      <c r="I37" s="1"/>
      <c r="J37" s="1"/>
      <c r="K37" s="1"/>
      <c r="L37" s="1" t="s">
        <v>43</v>
      </c>
    </row>
    <row r="38" spans="1:12" ht="18.75">
      <c r="A38" s="1" t="s">
        <v>17</v>
      </c>
      <c r="B38" s="6">
        <f t="shared" si="10"/>
        <v>0</v>
      </c>
      <c r="C38" s="6">
        <f t="shared" si="11"/>
        <v>0</v>
      </c>
      <c r="D38" s="6">
        <f t="shared" si="12"/>
        <v>5</v>
      </c>
      <c r="E38" s="6"/>
      <c r="F38" s="6"/>
      <c r="G38" s="6"/>
      <c r="H38" s="10"/>
      <c r="I38" s="1"/>
      <c r="J38" s="1"/>
      <c r="K38" s="1"/>
      <c r="L38" s="1" t="s">
        <v>44</v>
      </c>
    </row>
    <row r="39" spans="1:12" ht="18.75">
      <c r="A39" s="1" t="s">
        <v>19</v>
      </c>
      <c r="B39" s="6">
        <f t="shared" si="10"/>
        <v>0</v>
      </c>
      <c r="C39" s="6">
        <f t="shared" si="11"/>
        <v>0</v>
      </c>
      <c r="D39" s="6">
        <f t="shared" si="12"/>
        <v>5</v>
      </c>
      <c r="E39" s="6"/>
      <c r="F39" s="6"/>
      <c r="G39" s="6"/>
      <c r="H39" s="10"/>
      <c r="I39" s="1"/>
      <c r="J39" s="1"/>
      <c r="K39" s="1"/>
      <c r="L39" s="1" t="s">
        <v>45</v>
      </c>
    </row>
    <row r="40" spans="1:12" ht="18.75">
      <c r="A40" s="1" t="s">
        <v>21</v>
      </c>
      <c r="B40" s="6">
        <f t="shared" si="10"/>
        <v>0</v>
      </c>
      <c r="C40" s="6">
        <f t="shared" si="11"/>
        <v>0</v>
      </c>
      <c r="D40" s="6">
        <f t="shared" si="12"/>
        <v>5</v>
      </c>
      <c r="E40" s="6"/>
      <c r="F40" s="6"/>
      <c r="G40" s="6"/>
      <c r="H40" s="10"/>
      <c r="I40" s="1"/>
      <c r="J40" s="1"/>
      <c r="K40" s="1"/>
      <c r="L40" s="1" t="s">
        <v>46</v>
      </c>
    </row>
    <row r="41" spans="1:12" ht="18.75">
      <c r="A41" s="1" t="s">
        <v>22</v>
      </c>
      <c r="B41" s="6">
        <f t="shared" si="10"/>
        <v>0</v>
      </c>
      <c r="C41" s="6">
        <f t="shared" si="11"/>
        <v>0</v>
      </c>
      <c r="D41" s="6">
        <f t="shared" si="12"/>
        <v>5</v>
      </c>
      <c r="E41" s="6"/>
      <c r="F41" s="6"/>
      <c r="G41" s="6"/>
      <c r="H41" s="10"/>
      <c r="I41" s="1"/>
      <c r="J41" s="1"/>
      <c r="K41" s="1"/>
      <c r="L41" s="1" t="s">
        <v>47</v>
      </c>
    </row>
    <row r="42" spans="1:12" ht="18.75">
      <c r="A42" s="9"/>
      <c r="B42" s="6"/>
      <c r="C42" s="6"/>
      <c r="D42" s="6"/>
      <c r="E42" s="6"/>
      <c r="F42" s="6"/>
      <c r="G42" s="6"/>
      <c r="H42" s="10"/>
      <c r="I42" s="1"/>
      <c r="J42" s="1"/>
      <c r="K42" s="1"/>
      <c r="L42" s="1" t="s">
        <v>48</v>
      </c>
    </row>
    <row r="43" spans="1:12" ht="18.75">
      <c r="A43" s="9"/>
      <c r="B43" s="6"/>
      <c r="C43" s="6"/>
      <c r="D43" s="6"/>
      <c r="E43" s="6"/>
      <c r="F43" s="6"/>
      <c r="G43" s="6"/>
      <c r="H43" s="10"/>
      <c r="I43" s="1"/>
      <c r="J43" s="1"/>
      <c r="K43" s="1"/>
      <c r="L43" s="1" t="s">
        <v>49</v>
      </c>
    </row>
    <row r="44" spans="1:12" ht="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.75">
      <c r="A45" s="16" t="str">
        <f>'Название и список группы'!A3</f>
        <v>Дауд</v>
      </c>
      <c r="B45" s="84" t="str">
        <f>'Название и список группы'!B3</f>
        <v>Мохамед Оссама Мохамед Абдраббу</v>
      </c>
      <c r="C45" s="84"/>
      <c r="D45" s="84"/>
      <c r="E45" s="84"/>
      <c r="F45" s="84"/>
      <c r="G45" s="84"/>
      <c r="H45" s="84"/>
      <c r="I45" s="84"/>
      <c r="J45" s="84"/>
      <c r="K45" s="1"/>
      <c r="L45" s="1" t="str">
        <f>L$19</f>
        <v>Заполните только желтые поля!!!</v>
      </c>
    </row>
    <row r="46" spans="1:12" ht="18">
      <c r="A46" s="1" t="s">
        <v>24</v>
      </c>
      <c r="B46" s="8">
        <v>1</v>
      </c>
      <c r="C46" s="8">
        <v>2</v>
      </c>
      <c r="D46" s="8">
        <v>3</v>
      </c>
      <c r="E46" s="8">
        <v>4</v>
      </c>
      <c r="F46" s="8">
        <v>5</v>
      </c>
      <c r="G46" s="8"/>
      <c r="H46" s="2"/>
      <c r="I46" s="2"/>
      <c r="J46" s="3" t="s">
        <v>3</v>
      </c>
      <c r="K46" s="1"/>
      <c r="L46" s="4" t="str">
        <f>L$20</f>
        <v>Выполните 10 серий по 5 бросков монеты</v>
      </c>
    </row>
    <row r="47" spans="1:12" ht="18.75">
      <c r="A47" s="1" t="s">
        <v>26</v>
      </c>
      <c r="B47" s="17"/>
      <c r="C47" s="17"/>
      <c r="D47" s="17"/>
      <c r="E47" s="17"/>
      <c r="F47" s="17"/>
      <c r="G47" s="6"/>
      <c r="H47" s="10"/>
      <c r="I47" s="10"/>
      <c r="J47" s="21">
        <f>IF(SUM(B47:F56)&gt;0,1,10^(-5))</f>
        <v>1.0000000000000001E-5</v>
      </c>
      <c r="K47" s="1"/>
      <c r="L47" s="12" t="str">
        <f>L$21</f>
        <v>В протоколе испытаний</v>
      </c>
    </row>
    <row r="48" spans="1:12" ht="18.75">
      <c r="A48" s="1" t="s">
        <v>28</v>
      </c>
      <c r="B48" s="17"/>
      <c r="C48" s="17"/>
      <c r="D48" s="17"/>
      <c r="E48" s="17"/>
      <c r="F48" s="17"/>
      <c r="G48" s="6"/>
      <c r="H48" s="10"/>
      <c r="I48" s="10"/>
      <c r="J48" s="1"/>
      <c r="K48" s="1"/>
      <c r="L48" s="12" t="str">
        <f>L$22</f>
        <v>заполните только желтые поля.</v>
      </c>
    </row>
    <row r="49" spans="1:12" ht="18.75">
      <c r="A49" s="1" t="s">
        <v>30</v>
      </c>
      <c r="B49" s="17"/>
      <c r="C49" s="17"/>
      <c r="D49" s="17"/>
      <c r="E49" s="17"/>
      <c r="F49" s="17"/>
      <c r="G49" s="6"/>
      <c r="H49" s="10"/>
      <c r="I49" s="10"/>
      <c r="J49" s="1"/>
      <c r="K49" s="1"/>
      <c r="L49" s="1" t="str">
        <f>L$23</f>
        <v>X,Y,Z вычисляются автоматически, где</v>
      </c>
    </row>
    <row r="50" spans="1:12" ht="18.75">
      <c r="A50" s="1" t="s">
        <v>32</v>
      </c>
      <c r="B50" s="17"/>
      <c r="C50" s="17"/>
      <c r="D50" s="17"/>
      <c r="E50" s="17"/>
      <c r="F50" s="17"/>
      <c r="G50" s="6"/>
      <c r="H50" s="10"/>
      <c r="I50" s="12"/>
      <c r="J50" s="1"/>
      <c r="K50" s="1"/>
      <c r="L50" s="1" t="str">
        <f>L$24</f>
        <v>X — число выпавших орлов в</v>
      </c>
    </row>
    <row r="51" spans="1:12" ht="18.75">
      <c r="A51" s="1" t="s">
        <v>33</v>
      </c>
      <c r="B51" s="17"/>
      <c r="C51" s="17"/>
      <c r="D51" s="17"/>
      <c r="E51" s="17"/>
      <c r="F51" s="17"/>
      <c r="G51" s="6"/>
      <c r="H51" s="10"/>
      <c r="I51" s="12"/>
      <c r="J51" s="1"/>
      <c r="K51" s="1"/>
      <c r="L51" s="1" t="str">
        <f>L$25</f>
        <v>серии из 5 бросков</v>
      </c>
    </row>
    <row r="52" spans="1:12" ht="18.75">
      <c r="A52" s="1" t="s">
        <v>34</v>
      </c>
      <c r="B52" s="17"/>
      <c r="C52" s="17"/>
      <c r="D52" s="17"/>
      <c r="E52" s="17"/>
      <c r="F52" s="17"/>
      <c r="G52" s="6"/>
      <c r="H52" s="10"/>
      <c r="I52" s="12"/>
      <c r="J52" s="1"/>
      <c r="K52" s="1"/>
      <c r="L52" s="1" t="str">
        <f>L$26</f>
        <v>Y — номер броска  в серии из</v>
      </c>
    </row>
    <row r="53" spans="1:12" ht="18.75">
      <c r="A53" s="1" t="s">
        <v>35</v>
      </c>
      <c r="B53" s="17"/>
      <c r="C53" s="17"/>
      <c r="D53" s="17"/>
      <c r="E53" s="17"/>
      <c r="F53" s="17"/>
      <c r="G53" s="6"/>
      <c r="H53" s="10"/>
      <c r="I53" s="12"/>
      <c r="J53" s="1"/>
      <c r="K53" s="1"/>
      <c r="L53" s="1" t="str">
        <f>L$27</f>
        <v>5 бросков, когда впервые выпал</v>
      </c>
    </row>
    <row r="54" spans="1:12" ht="18.75">
      <c r="A54" s="1" t="s">
        <v>36</v>
      </c>
      <c r="B54" s="17"/>
      <c r="C54" s="17"/>
      <c r="D54" s="17"/>
      <c r="E54" s="17"/>
      <c r="F54" s="17"/>
      <c r="G54" s="6"/>
      <c r="H54" s="10"/>
      <c r="I54" s="12"/>
      <c r="J54" s="1"/>
      <c r="K54" s="1"/>
      <c r="L54" s="1" t="str">
        <f>L$28</f>
        <v>орел или 0, если были только решки.</v>
      </c>
    </row>
    <row r="55" spans="1:12" ht="18.75">
      <c r="A55" s="1" t="s">
        <v>37</v>
      </c>
      <c r="B55" s="17"/>
      <c r="C55" s="17"/>
      <c r="D55" s="17"/>
      <c r="E55" s="17"/>
      <c r="F55" s="17"/>
      <c r="G55" s="6"/>
      <c r="H55" s="10"/>
      <c r="I55" s="12"/>
      <c r="J55" s="1"/>
      <c r="K55" s="1"/>
      <c r="L55" s="1" t="str">
        <f>L$29</f>
        <v>Z — модуль разности между</v>
      </c>
    </row>
    <row r="56" spans="1:12" ht="18.75">
      <c r="A56" s="1" t="s">
        <v>38</v>
      </c>
      <c r="B56" s="17"/>
      <c r="C56" s="17"/>
      <c r="D56" s="17"/>
      <c r="E56" s="17"/>
      <c r="F56" s="17"/>
      <c r="G56" s="6"/>
      <c r="H56" s="10"/>
      <c r="I56" s="1"/>
      <c r="J56" s="1"/>
      <c r="K56" s="1"/>
      <c r="L56" s="1" t="str">
        <f>L$30</f>
        <v>числом выпавших орлов и</v>
      </c>
    </row>
    <row r="57" spans="1:12" ht="18.75">
      <c r="A57" s="9"/>
      <c r="B57" s="6" t="s">
        <v>0</v>
      </c>
      <c r="C57" s="6" t="s">
        <v>1</v>
      </c>
      <c r="D57" s="6" t="s">
        <v>2</v>
      </c>
      <c r="E57" s="6"/>
      <c r="F57" s="6"/>
      <c r="G57" s="6"/>
      <c r="H57" s="10"/>
      <c r="I57" s="1"/>
      <c r="J57" s="1"/>
      <c r="K57" s="1"/>
      <c r="L57" s="1" t="str">
        <f>L$31</f>
        <v>решек в серии из 5 бросков</v>
      </c>
    </row>
    <row r="58" spans="1:12" ht="18.75">
      <c r="A58" s="1" t="s">
        <v>5</v>
      </c>
      <c r="B58" s="6">
        <f>SUM(B47:F47)</f>
        <v>0</v>
      </c>
      <c r="C58" s="6">
        <f>IF(B47=1,1,IF(C47=1,2,IF(D47=1,3,IF(E47=1,4,IF(F47=1,5,0)))))</f>
        <v>0</v>
      </c>
      <c r="D58" s="6">
        <f>ABS(5-2*SUM(B47:F47))</f>
        <v>5</v>
      </c>
      <c r="E58" s="6"/>
      <c r="F58" s="6"/>
      <c r="G58" s="6"/>
      <c r="H58" s="10"/>
      <c r="I58" s="1"/>
      <c r="J58" s="1"/>
      <c r="K58" s="1"/>
      <c r="L58" s="1" t="str">
        <f>L$32</f>
        <v>Частоты появления событий X=0, X=1 и др.</v>
      </c>
    </row>
    <row r="59" spans="1:12" ht="18.75">
      <c r="A59" s="1" t="s">
        <v>7</v>
      </c>
      <c r="B59" s="6">
        <f>SUM(B48:F48)</f>
        <v>0</v>
      </c>
      <c r="C59" s="6">
        <f>IF(B48=1,1,IF(C48=1,2,IF(D48=1,3,IF(E48=1,4,IF(F48=1,5,0)))))</f>
        <v>0</v>
      </c>
      <c r="D59" s="6">
        <f>ABS(5-2*SUM(B48:F48))</f>
        <v>5</v>
      </c>
      <c r="E59" s="6"/>
      <c r="F59" s="6"/>
      <c r="G59" s="6"/>
      <c r="H59" s="10"/>
      <c r="I59" s="1"/>
      <c r="J59" s="1"/>
      <c r="K59" s="1"/>
      <c r="L59" s="1">
        <f>L$33</f>
        <v>0</v>
      </c>
    </row>
    <row r="60" spans="1:12" ht="18.75">
      <c r="A60" s="1" t="s">
        <v>9</v>
      </c>
      <c r="B60" s="6">
        <f>SUM(B49:F49)</f>
        <v>0</v>
      </c>
      <c r="C60" s="6">
        <f>IF(B49=1,1,IF(C49=1,2,IF(D49=1,3,IF(E49=1,4,IF(F49=1,5,0)))))</f>
        <v>0</v>
      </c>
      <c r="D60" s="6">
        <f>ABS(5-2*SUM(B49:F49))</f>
        <v>5</v>
      </c>
      <c r="E60" s="6"/>
      <c r="F60" s="6"/>
      <c r="G60" s="6"/>
      <c r="H60" s="10"/>
      <c r="I60" s="1"/>
      <c r="J60" s="1"/>
      <c r="K60" s="1"/>
      <c r="L60" s="1" t="str">
        <f>L$34</f>
        <v>Занесите результаты эксперимента</v>
      </c>
    </row>
    <row r="61" spans="1:12" ht="18.75">
      <c r="A61" s="1" t="s">
        <v>11</v>
      </c>
      <c r="B61" s="6">
        <f>SUM(B50:F50)</f>
        <v>0</v>
      </c>
      <c r="C61" s="6">
        <f>IF(B50=1,1,IF(C50=1,2,IF(D50=1,3,IF(E50=1,4,IF(F50=1,5,0)))))</f>
        <v>0</v>
      </c>
      <c r="D61" s="6">
        <f>ABS(5-2*SUM(B50:F50))</f>
        <v>5</v>
      </c>
      <c r="E61" s="6"/>
      <c r="F61" s="6"/>
      <c r="G61" s="6"/>
      <c r="H61" s="10"/>
      <c r="I61" s="1"/>
      <c r="J61" s="1"/>
      <c r="K61" s="1"/>
      <c r="L61" s="1" t="str">
        <f>L$35</f>
        <v>в лист "Закон X-Y".</v>
      </c>
    </row>
    <row r="62" spans="1:12" ht="18.75">
      <c r="A62" s="1" t="s">
        <v>13</v>
      </c>
      <c r="B62" s="6">
        <f>SUM(B51:F51)</f>
        <v>0</v>
      </c>
      <c r="C62" s="6">
        <f>IF(B51=1,1,IF(C51=1,2,IF(D51=1,3,IF(E51=1,4,IF(F51=1,5,0)))))</f>
        <v>0</v>
      </c>
      <c r="D62" s="6">
        <f>ABS(5-2*SUM(B51:F51))</f>
        <v>5</v>
      </c>
      <c r="E62" s="6"/>
      <c r="F62" s="6"/>
      <c r="G62" s="6"/>
      <c r="H62" s="10"/>
      <c r="I62" s="1"/>
      <c r="J62" s="1"/>
      <c r="K62" s="1"/>
      <c r="L62" s="1" t="str">
        <f>L$36</f>
        <v>Найдите регрессию Y по X, регрессию X по Y,</v>
      </c>
    </row>
    <row r="63" spans="1:12" ht="18.75">
      <c r="A63" s="1" t="s">
        <v>15</v>
      </c>
      <c r="B63" s="6">
        <f t="shared" ref="B63:B67" si="13">SUM(B52:F52)</f>
        <v>0</v>
      </c>
      <c r="C63" s="6">
        <f t="shared" ref="C63:C67" si="14">IF(B52=1,1,IF(C52=1,2,IF(D52=1,3,IF(E52=1,4,IF(F52=1,5,0)))))</f>
        <v>0</v>
      </c>
      <c r="D63" s="6">
        <f t="shared" ref="D63:D67" si="15">ABS(5-2*SUM(B52:F52))</f>
        <v>5</v>
      </c>
      <c r="E63" s="6"/>
      <c r="F63" s="6"/>
      <c r="G63" s="6"/>
      <c r="H63" s="10"/>
      <c r="I63" s="1"/>
      <c r="J63" s="1"/>
      <c r="K63" s="1"/>
      <c r="L63" s="1" t="str">
        <f>L$37</f>
        <v xml:space="preserve">выборочный корреляционый момент, </v>
      </c>
    </row>
    <row r="64" spans="1:12" ht="18.75">
      <c r="A64" s="1" t="s">
        <v>17</v>
      </c>
      <c r="B64" s="6">
        <f t="shared" si="13"/>
        <v>0</v>
      </c>
      <c r="C64" s="6">
        <f t="shared" si="14"/>
        <v>0</v>
      </c>
      <c r="D64" s="6">
        <f t="shared" si="15"/>
        <v>5</v>
      </c>
      <c r="E64" s="6"/>
      <c r="F64" s="6"/>
      <c r="G64" s="6"/>
      <c r="H64" s="10"/>
      <c r="I64" s="1"/>
      <c r="J64" s="1"/>
      <c r="K64" s="1"/>
      <c r="L64" s="1" t="str">
        <f>L$38</f>
        <v>выборочный коэффициент корреляции,</v>
      </c>
    </row>
    <row r="65" spans="1:12" ht="18.75">
      <c r="A65" s="1" t="s">
        <v>19</v>
      </c>
      <c r="B65" s="6">
        <f t="shared" si="13"/>
        <v>0</v>
      </c>
      <c r="C65" s="6">
        <f t="shared" si="14"/>
        <v>0</v>
      </c>
      <c r="D65" s="6">
        <f t="shared" si="15"/>
        <v>5</v>
      </c>
      <c r="E65" s="6"/>
      <c r="F65" s="6"/>
      <c r="G65" s="6"/>
      <c r="H65" s="10"/>
      <c r="I65" s="1"/>
      <c r="J65" s="1"/>
      <c r="K65" s="1"/>
      <c r="L65" s="1" t="str">
        <f>L$39</f>
        <v>средние значения величин X и Y,</v>
      </c>
    </row>
    <row r="66" spans="1:12" ht="18.75">
      <c r="A66" s="1" t="s">
        <v>21</v>
      </c>
      <c r="B66" s="6">
        <f t="shared" si="13"/>
        <v>0</v>
      </c>
      <c r="C66" s="6">
        <f t="shared" si="14"/>
        <v>0</v>
      </c>
      <c r="D66" s="6">
        <f t="shared" si="15"/>
        <v>5</v>
      </c>
      <c r="E66" s="6"/>
      <c r="F66" s="6"/>
      <c r="G66" s="6"/>
      <c r="H66" s="10"/>
      <c r="I66" s="1"/>
      <c r="J66" s="1"/>
      <c r="K66" s="1"/>
      <c r="L66" s="1" t="str">
        <f>L$40</f>
        <v>выборочные дисперсии величин X и Y,</v>
      </c>
    </row>
    <row r="67" spans="1:12" ht="18.75">
      <c r="A67" s="1" t="s">
        <v>22</v>
      </c>
      <c r="B67" s="6">
        <f t="shared" si="13"/>
        <v>0</v>
      </c>
      <c r="C67" s="6">
        <f t="shared" si="14"/>
        <v>0</v>
      </c>
      <c r="D67" s="6">
        <f t="shared" si="15"/>
        <v>5</v>
      </c>
      <c r="E67" s="6"/>
      <c r="F67" s="6"/>
      <c r="G67" s="6"/>
      <c r="H67" s="10"/>
      <c r="I67" s="1"/>
      <c r="J67" s="1"/>
      <c r="K67" s="1"/>
      <c r="L67" s="1" t="str">
        <f>L$41</f>
        <v>занесите из на лист "Регрессия X-Y".</v>
      </c>
    </row>
    <row r="68" spans="1:12" ht="18.75">
      <c r="A68" s="9"/>
      <c r="B68" s="6"/>
      <c r="C68" s="6"/>
      <c r="D68" s="6"/>
      <c r="E68" s="6"/>
      <c r="F68" s="6"/>
      <c r="G68" s="6"/>
      <c r="H68" s="10"/>
      <c r="I68" s="1"/>
      <c r="J68" s="1"/>
      <c r="K68" s="1"/>
      <c r="L68" s="1" t="str">
        <f>L$42</f>
        <v>Оцените адекватность результата вычислений</v>
      </c>
    </row>
    <row r="69" spans="1:12" ht="18.75">
      <c r="A69" s="9"/>
      <c r="B69" s="6"/>
      <c r="C69" s="6"/>
      <c r="D69" s="6"/>
      <c r="E69" s="6"/>
      <c r="F69" s="6"/>
      <c r="G69" s="6"/>
      <c r="H69" s="10"/>
      <c r="I69" s="1"/>
      <c r="J69" s="1"/>
      <c r="K69" s="1"/>
      <c r="L69" s="1" t="str">
        <f>L$43</f>
        <v>с помощью диаграммы</v>
      </c>
    </row>
    <row r="70" spans="1:12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8.75">
      <c r="A71" s="16" t="str">
        <f>'Название и список группы'!A4</f>
        <v>Дехиби</v>
      </c>
      <c r="B71" s="84" t="str">
        <f>'Название и список группы'!B4</f>
        <v>Хишем</v>
      </c>
      <c r="C71" s="84"/>
      <c r="D71" s="84"/>
      <c r="E71" s="84"/>
      <c r="F71" s="84"/>
      <c r="G71" s="84"/>
      <c r="H71" s="84"/>
      <c r="I71" s="84"/>
      <c r="J71" s="84"/>
      <c r="K71" s="1"/>
      <c r="L71" s="1" t="str">
        <f>L$19</f>
        <v>Заполните только желтые поля!!!</v>
      </c>
    </row>
    <row r="72" spans="1:12" ht="18">
      <c r="A72" s="1" t="s">
        <v>24</v>
      </c>
      <c r="B72" s="8">
        <v>1</v>
      </c>
      <c r="C72" s="8">
        <v>2</v>
      </c>
      <c r="D72" s="8">
        <v>3</v>
      </c>
      <c r="E72" s="8">
        <v>4</v>
      </c>
      <c r="F72" s="8">
        <v>5</v>
      </c>
      <c r="G72" s="8"/>
      <c r="H72" s="2"/>
      <c r="I72" s="2"/>
      <c r="J72" s="3" t="s">
        <v>3</v>
      </c>
      <c r="K72" s="1"/>
      <c r="L72" s="4" t="str">
        <f>L$20</f>
        <v>Выполните 10 серий по 5 бросков монеты</v>
      </c>
    </row>
    <row r="73" spans="1:12" ht="18.75">
      <c r="A73" s="1" t="s">
        <v>26</v>
      </c>
      <c r="B73" s="17"/>
      <c r="C73" s="17"/>
      <c r="D73" s="17"/>
      <c r="E73" s="17"/>
      <c r="F73" s="17"/>
      <c r="G73" s="6"/>
      <c r="H73" s="10"/>
      <c r="I73" s="10"/>
      <c r="J73" s="21">
        <f>IF(SUM(B73:F82)&gt;0,1,10^(-5))</f>
        <v>1.0000000000000001E-5</v>
      </c>
      <c r="K73" s="1"/>
      <c r="L73" s="12" t="str">
        <f>L$21</f>
        <v>В протоколе испытаний</v>
      </c>
    </row>
    <row r="74" spans="1:12" ht="18.75">
      <c r="A74" s="1" t="s">
        <v>28</v>
      </c>
      <c r="B74" s="17"/>
      <c r="C74" s="17"/>
      <c r="D74" s="17"/>
      <c r="E74" s="17"/>
      <c r="F74" s="17"/>
      <c r="G74" s="6"/>
      <c r="H74" s="10"/>
      <c r="I74" s="10"/>
      <c r="J74" s="1"/>
      <c r="K74" s="1"/>
      <c r="L74" s="12" t="str">
        <f>L$22</f>
        <v>заполните только желтые поля.</v>
      </c>
    </row>
    <row r="75" spans="1:12" ht="18.75">
      <c r="A75" s="1" t="s">
        <v>30</v>
      </c>
      <c r="B75" s="17"/>
      <c r="C75" s="17"/>
      <c r="D75" s="17"/>
      <c r="E75" s="17"/>
      <c r="F75" s="17"/>
      <c r="G75" s="6"/>
      <c r="H75" s="10"/>
      <c r="I75" s="10"/>
      <c r="J75" s="1"/>
      <c r="K75" s="1"/>
      <c r="L75" s="1" t="str">
        <f>L$23</f>
        <v>X,Y,Z вычисляются автоматически, где</v>
      </c>
    </row>
    <row r="76" spans="1:12" ht="18.75">
      <c r="A76" s="1" t="s">
        <v>32</v>
      </c>
      <c r="B76" s="17"/>
      <c r="C76" s="17"/>
      <c r="D76" s="17"/>
      <c r="E76" s="17"/>
      <c r="F76" s="17"/>
      <c r="G76" s="6"/>
      <c r="H76" s="10"/>
      <c r="I76" s="12"/>
      <c r="J76" s="1"/>
      <c r="K76" s="1"/>
      <c r="L76" s="1" t="str">
        <f>L$24</f>
        <v>X — число выпавших орлов в</v>
      </c>
    </row>
    <row r="77" spans="1:12" ht="18.75">
      <c r="A77" s="1" t="s">
        <v>33</v>
      </c>
      <c r="B77" s="17"/>
      <c r="C77" s="17"/>
      <c r="D77" s="17"/>
      <c r="E77" s="17"/>
      <c r="F77" s="17"/>
      <c r="G77" s="6"/>
      <c r="H77" s="10"/>
      <c r="I77" s="12"/>
      <c r="J77" s="1"/>
      <c r="K77" s="1"/>
      <c r="L77" s="1" t="str">
        <f>L$25</f>
        <v>серии из 5 бросков</v>
      </c>
    </row>
    <row r="78" spans="1:12" ht="18.75">
      <c r="A78" s="1" t="s">
        <v>34</v>
      </c>
      <c r="B78" s="17"/>
      <c r="C78" s="17"/>
      <c r="D78" s="17"/>
      <c r="E78" s="17"/>
      <c r="F78" s="17"/>
      <c r="G78" s="6"/>
      <c r="H78" s="10"/>
      <c r="I78" s="12"/>
      <c r="J78" s="1"/>
      <c r="K78" s="1"/>
      <c r="L78" s="1" t="str">
        <f>L$26</f>
        <v>Y — номер броска  в серии из</v>
      </c>
    </row>
    <row r="79" spans="1:12" ht="18.75">
      <c r="A79" s="1" t="s">
        <v>35</v>
      </c>
      <c r="B79" s="17"/>
      <c r="C79" s="17"/>
      <c r="D79" s="17"/>
      <c r="E79" s="17"/>
      <c r="F79" s="17"/>
      <c r="G79" s="6"/>
      <c r="H79" s="10"/>
      <c r="I79" s="12"/>
      <c r="J79" s="1"/>
      <c r="K79" s="1"/>
      <c r="L79" s="1" t="str">
        <f>L$27</f>
        <v>5 бросков, когда впервые выпал</v>
      </c>
    </row>
    <row r="80" spans="1:12" ht="18.75">
      <c r="A80" s="1" t="s">
        <v>36</v>
      </c>
      <c r="B80" s="17"/>
      <c r="C80" s="17"/>
      <c r="D80" s="17"/>
      <c r="E80" s="17"/>
      <c r="F80" s="17"/>
      <c r="G80" s="6"/>
      <c r="H80" s="10"/>
      <c r="I80" s="12"/>
      <c r="J80" s="1"/>
      <c r="K80" s="1"/>
      <c r="L80" s="1" t="str">
        <f>L$28</f>
        <v>орел или 0, если были только решки.</v>
      </c>
    </row>
    <row r="81" spans="1:12" ht="18.75">
      <c r="A81" s="1" t="s">
        <v>37</v>
      </c>
      <c r="B81" s="17"/>
      <c r="C81" s="17"/>
      <c r="D81" s="17"/>
      <c r="E81" s="17"/>
      <c r="F81" s="17"/>
      <c r="G81" s="6"/>
      <c r="H81" s="10"/>
      <c r="I81" s="12"/>
      <c r="J81" s="1"/>
      <c r="K81" s="1"/>
      <c r="L81" s="1" t="str">
        <f>L$29</f>
        <v>Z — модуль разности между</v>
      </c>
    </row>
    <row r="82" spans="1:12" ht="18.75">
      <c r="A82" s="1" t="s">
        <v>38</v>
      </c>
      <c r="B82" s="17"/>
      <c r="C82" s="17"/>
      <c r="D82" s="17"/>
      <c r="E82" s="17"/>
      <c r="F82" s="17"/>
      <c r="G82" s="6"/>
      <c r="H82" s="10"/>
      <c r="I82" s="1"/>
      <c r="J82" s="1"/>
      <c r="K82" s="1"/>
      <c r="L82" s="1" t="str">
        <f>L$30</f>
        <v>числом выпавших орлов и</v>
      </c>
    </row>
    <row r="83" spans="1:12" ht="18.75">
      <c r="A83" s="9"/>
      <c r="B83" s="6" t="s">
        <v>0</v>
      </c>
      <c r="C83" s="6" t="s">
        <v>1</v>
      </c>
      <c r="D83" s="6" t="s">
        <v>2</v>
      </c>
      <c r="E83" s="6"/>
      <c r="F83" s="6"/>
      <c r="G83" s="6"/>
      <c r="H83" s="10"/>
      <c r="I83" s="1"/>
      <c r="J83" s="1"/>
      <c r="K83" s="1"/>
      <c r="L83" s="1" t="str">
        <f>L$31</f>
        <v>решек в серии из 5 бросков</v>
      </c>
    </row>
    <row r="84" spans="1:12" ht="18.75">
      <c r="A84" s="1" t="s">
        <v>5</v>
      </c>
      <c r="B84" s="6">
        <f>SUM(B73:F73)</f>
        <v>0</v>
      </c>
      <c r="C84" s="6">
        <f>IF(B73=1,1,IF(C73=1,2,IF(D73=1,3,IF(E73=1,4,IF(F73=1,5,0)))))</f>
        <v>0</v>
      </c>
      <c r="D84" s="6">
        <f>ABS(5-2*SUM(B73:F73))</f>
        <v>5</v>
      </c>
      <c r="E84" s="6"/>
      <c r="F84" s="6"/>
      <c r="G84" s="6"/>
      <c r="H84" s="10"/>
      <c r="I84" s="1"/>
      <c r="J84" s="1"/>
      <c r="K84" s="1"/>
      <c r="L84" s="1" t="str">
        <f>L$32</f>
        <v>Частоты появления событий X=0, X=1 и др.</v>
      </c>
    </row>
    <row r="85" spans="1:12" ht="18.75">
      <c r="A85" s="1" t="s">
        <v>7</v>
      </c>
      <c r="B85" s="6">
        <f>SUM(B74:F74)</f>
        <v>0</v>
      </c>
      <c r="C85" s="6">
        <f>IF(B74=1,1,IF(C74=1,2,IF(D74=1,3,IF(E74=1,4,IF(F74=1,5,0)))))</f>
        <v>0</v>
      </c>
      <c r="D85" s="6">
        <f>ABS(5-2*SUM(B74:F74))</f>
        <v>5</v>
      </c>
      <c r="E85" s="6"/>
      <c r="F85" s="6"/>
      <c r="G85" s="6"/>
      <c r="H85" s="10"/>
      <c r="I85" s="1"/>
      <c r="J85" s="1"/>
      <c r="K85" s="1"/>
      <c r="L85" s="1">
        <f>L$33</f>
        <v>0</v>
      </c>
    </row>
    <row r="86" spans="1:12" ht="18.75">
      <c r="A86" s="1" t="s">
        <v>9</v>
      </c>
      <c r="B86" s="6">
        <f>SUM(B75:F75)</f>
        <v>0</v>
      </c>
      <c r="C86" s="6">
        <f>IF(B75=1,1,IF(C75=1,2,IF(D75=1,3,IF(E75=1,4,IF(F75=1,5,0)))))</f>
        <v>0</v>
      </c>
      <c r="D86" s="6">
        <f>ABS(5-2*SUM(B75:F75))</f>
        <v>5</v>
      </c>
      <c r="E86" s="6"/>
      <c r="F86" s="6"/>
      <c r="G86" s="6"/>
      <c r="H86" s="10"/>
      <c r="I86" s="1"/>
      <c r="J86" s="1"/>
      <c r="K86" s="1"/>
      <c r="L86" s="1" t="str">
        <f>L$34</f>
        <v>Занесите результаты эксперимента</v>
      </c>
    </row>
    <row r="87" spans="1:12" ht="18.75">
      <c r="A87" s="1" t="s">
        <v>11</v>
      </c>
      <c r="B87" s="6">
        <f>SUM(B76:F76)</f>
        <v>0</v>
      </c>
      <c r="C87" s="6">
        <f>IF(B76=1,1,IF(C76=1,2,IF(D76=1,3,IF(E76=1,4,IF(F76=1,5,0)))))</f>
        <v>0</v>
      </c>
      <c r="D87" s="6">
        <f>ABS(5-2*SUM(B76:F76))</f>
        <v>5</v>
      </c>
      <c r="E87" s="6"/>
      <c r="F87" s="6"/>
      <c r="G87" s="6"/>
      <c r="H87" s="10"/>
      <c r="I87" s="1"/>
      <c r="J87" s="1"/>
      <c r="K87" s="1"/>
      <c r="L87" s="1" t="str">
        <f>L$35</f>
        <v>в лист "Закон X-Y".</v>
      </c>
    </row>
    <row r="88" spans="1:12" ht="18.75">
      <c r="A88" s="1" t="s">
        <v>13</v>
      </c>
      <c r="B88" s="6">
        <f>SUM(B77:F77)</f>
        <v>0</v>
      </c>
      <c r="C88" s="6">
        <f>IF(B77=1,1,IF(C77=1,2,IF(D77=1,3,IF(E77=1,4,IF(F77=1,5,0)))))</f>
        <v>0</v>
      </c>
      <c r="D88" s="6">
        <f>ABS(5-2*SUM(B77:F77))</f>
        <v>5</v>
      </c>
      <c r="E88" s="6"/>
      <c r="F88" s="6"/>
      <c r="G88" s="6"/>
      <c r="H88" s="10"/>
      <c r="I88" s="1"/>
      <c r="J88" s="1"/>
      <c r="K88" s="1"/>
      <c r="L88" s="1" t="str">
        <f>L$36</f>
        <v>Найдите регрессию Y по X, регрессию X по Y,</v>
      </c>
    </row>
    <row r="89" spans="1:12" ht="18.75">
      <c r="A89" s="1" t="s">
        <v>15</v>
      </c>
      <c r="B89" s="6">
        <f t="shared" ref="B89:B93" si="16">SUM(B78:F78)</f>
        <v>0</v>
      </c>
      <c r="C89" s="6">
        <f t="shared" ref="C89:C93" si="17">IF(B78=1,1,IF(C78=1,2,IF(D78=1,3,IF(E78=1,4,IF(F78=1,5,0)))))</f>
        <v>0</v>
      </c>
      <c r="D89" s="6">
        <f t="shared" ref="D89:D93" si="18">ABS(5-2*SUM(B78:F78))</f>
        <v>5</v>
      </c>
      <c r="E89" s="6"/>
      <c r="F89" s="6"/>
      <c r="G89" s="6"/>
      <c r="H89" s="10"/>
      <c r="I89" s="1"/>
      <c r="J89" s="1"/>
      <c r="K89" s="1"/>
      <c r="L89" s="1" t="str">
        <f>L$37</f>
        <v xml:space="preserve">выборочный корреляционый момент, </v>
      </c>
    </row>
    <row r="90" spans="1:12" ht="18.75">
      <c r="A90" s="1" t="s">
        <v>17</v>
      </c>
      <c r="B90" s="6">
        <f t="shared" si="16"/>
        <v>0</v>
      </c>
      <c r="C90" s="6">
        <f t="shared" si="17"/>
        <v>0</v>
      </c>
      <c r="D90" s="6">
        <f t="shared" si="18"/>
        <v>5</v>
      </c>
      <c r="E90" s="6"/>
      <c r="F90" s="6"/>
      <c r="G90" s="6"/>
      <c r="H90" s="10"/>
      <c r="I90" s="1"/>
      <c r="J90" s="1"/>
      <c r="K90" s="1"/>
      <c r="L90" s="1" t="str">
        <f>L$38</f>
        <v>выборочный коэффициент корреляции,</v>
      </c>
    </row>
    <row r="91" spans="1:12" ht="18.75">
      <c r="A91" s="1" t="s">
        <v>19</v>
      </c>
      <c r="B91" s="6">
        <f t="shared" si="16"/>
        <v>0</v>
      </c>
      <c r="C91" s="6">
        <f t="shared" si="17"/>
        <v>0</v>
      </c>
      <c r="D91" s="6">
        <f t="shared" si="18"/>
        <v>5</v>
      </c>
      <c r="E91" s="6"/>
      <c r="F91" s="6"/>
      <c r="G91" s="6"/>
      <c r="H91" s="10"/>
      <c r="I91" s="1"/>
      <c r="J91" s="1"/>
      <c r="K91" s="1"/>
      <c r="L91" s="1" t="str">
        <f>L$39</f>
        <v>средние значения величин X и Y,</v>
      </c>
    </row>
    <row r="92" spans="1:12" ht="18.75">
      <c r="A92" s="1" t="s">
        <v>21</v>
      </c>
      <c r="B92" s="6">
        <f t="shared" si="16"/>
        <v>0</v>
      </c>
      <c r="C92" s="6">
        <f t="shared" si="17"/>
        <v>0</v>
      </c>
      <c r="D92" s="6">
        <f t="shared" si="18"/>
        <v>5</v>
      </c>
      <c r="E92" s="6"/>
      <c r="F92" s="6"/>
      <c r="G92" s="6"/>
      <c r="H92" s="10"/>
      <c r="I92" s="1"/>
      <c r="J92" s="1"/>
      <c r="K92" s="1"/>
      <c r="L92" s="1" t="str">
        <f>L$40</f>
        <v>выборочные дисперсии величин X и Y,</v>
      </c>
    </row>
    <row r="93" spans="1:12" ht="18.75">
      <c r="A93" s="1" t="s">
        <v>22</v>
      </c>
      <c r="B93" s="6">
        <f t="shared" si="16"/>
        <v>0</v>
      </c>
      <c r="C93" s="6">
        <f t="shared" si="17"/>
        <v>0</v>
      </c>
      <c r="D93" s="6">
        <f t="shared" si="18"/>
        <v>5</v>
      </c>
      <c r="E93" s="6"/>
      <c r="F93" s="6"/>
      <c r="G93" s="6"/>
      <c r="H93" s="10"/>
      <c r="I93" s="1"/>
      <c r="J93" s="1"/>
      <c r="K93" s="1"/>
      <c r="L93" s="1" t="str">
        <f>L$41</f>
        <v>занесите из на лист "Регрессия X-Y".</v>
      </c>
    </row>
    <row r="94" spans="1:12" ht="18.75">
      <c r="A94" s="9"/>
      <c r="B94" s="6"/>
      <c r="C94" s="6"/>
      <c r="D94" s="6"/>
      <c r="E94" s="6"/>
      <c r="F94" s="6"/>
      <c r="G94" s="6"/>
      <c r="H94" s="10"/>
      <c r="I94" s="1"/>
      <c r="J94" s="1"/>
      <c r="K94" s="1"/>
      <c r="L94" s="1" t="str">
        <f>L$42</f>
        <v>Оцените адекватность результата вычислений</v>
      </c>
    </row>
    <row r="95" spans="1:12" ht="18.75">
      <c r="A95" s="9"/>
      <c r="B95" s="6"/>
      <c r="C95" s="6"/>
      <c r="D95" s="6"/>
      <c r="E95" s="6"/>
      <c r="F95" s="6"/>
      <c r="G95" s="6"/>
      <c r="H95" s="10"/>
      <c r="I95" s="1"/>
      <c r="J95" s="1"/>
      <c r="K95" s="1"/>
      <c r="L95" s="1" t="str">
        <f>L$43</f>
        <v>с помощью диаграммы</v>
      </c>
    </row>
    <row r="96" spans="1:12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8.75">
      <c r="A97" s="16" t="str">
        <f>'Название и список группы'!A5</f>
        <v>Исмаили</v>
      </c>
      <c r="B97" s="84" t="str">
        <f>'Название и список группы'!B5</f>
        <v>Исмаил</v>
      </c>
      <c r="C97" s="84"/>
      <c r="D97" s="84"/>
      <c r="E97" s="84"/>
      <c r="F97" s="84"/>
      <c r="G97" s="84"/>
      <c r="H97" s="84"/>
      <c r="I97" s="84"/>
      <c r="J97" s="84"/>
      <c r="K97" s="1"/>
      <c r="L97" s="1" t="str">
        <f>L$19</f>
        <v>Заполните только желтые поля!!!</v>
      </c>
    </row>
    <row r="98" spans="1:12" ht="18">
      <c r="A98" s="1" t="s">
        <v>24</v>
      </c>
      <c r="B98" s="8">
        <v>1</v>
      </c>
      <c r="C98" s="8">
        <v>2</v>
      </c>
      <c r="D98" s="8">
        <v>3</v>
      </c>
      <c r="E98" s="8">
        <v>4</v>
      </c>
      <c r="F98" s="8">
        <v>5</v>
      </c>
      <c r="G98" s="8"/>
      <c r="H98" s="2"/>
      <c r="I98" s="2"/>
      <c r="J98" s="3" t="s">
        <v>3</v>
      </c>
      <c r="K98" s="1"/>
      <c r="L98" s="4" t="str">
        <f>L$20</f>
        <v>Выполните 10 серий по 5 бросков монеты</v>
      </c>
    </row>
    <row r="99" spans="1:12" ht="18.75">
      <c r="A99" s="1" t="s">
        <v>26</v>
      </c>
      <c r="B99" s="17"/>
      <c r="C99" s="17"/>
      <c r="D99" s="17"/>
      <c r="E99" s="17"/>
      <c r="F99" s="17"/>
      <c r="G99" s="6"/>
      <c r="H99" s="10"/>
      <c r="I99" s="10"/>
      <c r="J99" s="21">
        <f>IF(SUM(B99:F108)&gt;0,1,10^(-5))</f>
        <v>1.0000000000000001E-5</v>
      </c>
      <c r="K99" s="1"/>
      <c r="L99" s="12" t="str">
        <f>L$21</f>
        <v>В протоколе испытаний</v>
      </c>
    </row>
    <row r="100" spans="1:12" ht="18.75">
      <c r="A100" s="1" t="s">
        <v>28</v>
      </c>
      <c r="B100" s="17"/>
      <c r="C100" s="17"/>
      <c r="D100" s="17"/>
      <c r="E100" s="17"/>
      <c r="F100" s="17"/>
      <c r="G100" s="6"/>
      <c r="H100" s="10"/>
      <c r="I100" s="10"/>
      <c r="J100" s="1"/>
      <c r="K100" s="1"/>
      <c r="L100" s="12" t="str">
        <f>L$22</f>
        <v>заполните только желтые поля.</v>
      </c>
    </row>
    <row r="101" spans="1:12" ht="18.75">
      <c r="A101" s="1" t="s">
        <v>30</v>
      </c>
      <c r="B101" s="17"/>
      <c r="C101" s="17"/>
      <c r="D101" s="17"/>
      <c r="E101" s="17"/>
      <c r="F101" s="17"/>
      <c r="G101" s="6"/>
      <c r="H101" s="10"/>
      <c r="I101" s="10"/>
      <c r="J101" s="1"/>
      <c r="K101" s="1"/>
      <c r="L101" s="1" t="str">
        <f>L$23</f>
        <v>X,Y,Z вычисляются автоматически, где</v>
      </c>
    </row>
    <row r="102" spans="1:12" ht="18.75">
      <c r="A102" s="1" t="s">
        <v>32</v>
      </c>
      <c r="B102" s="17"/>
      <c r="C102" s="17"/>
      <c r="D102" s="17"/>
      <c r="E102" s="17"/>
      <c r="F102" s="17"/>
      <c r="G102" s="6"/>
      <c r="H102" s="10"/>
      <c r="I102" s="12"/>
      <c r="J102" s="1"/>
      <c r="K102" s="1"/>
      <c r="L102" s="1" t="str">
        <f>L$24</f>
        <v>X — число выпавших орлов в</v>
      </c>
    </row>
    <row r="103" spans="1:12" ht="18.75">
      <c r="A103" s="1" t="s">
        <v>33</v>
      </c>
      <c r="B103" s="17"/>
      <c r="C103" s="17"/>
      <c r="D103" s="17"/>
      <c r="E103" s="17"/>
      <c r="F103" s="17"/>
      <c r="G103" s="6"/>
      <c r="H103" s="10"/>
      <c r="I103" s="12"/>
      <c r="J103" s="1"/>
      <c r="K103" s="1"/>
      <c r="L103" s="1" t="str">
        <f>L$25</f>
        <v>серии из 5 бросков</v>
      </c>
    </row>
    <row r="104" spans="1:12" ht="18.75">
      <c r="A104" s="1" t="s">
        <v>34</v>
      </c>
      <c r="B104" s="17"/>
      <c r="C104" s="17"/>
      <c r="D104" s="17"/>
      <c r="E104" s="17"/>
      <c r="F104" s="17"/>
      <c r="G104" s="6"/>
      <c r="H104" s="10"/>
      <c r="I104" s="12"/>
      <c r="J104" s="1"/>
      <c r="K104" s="1"/>
      <c r="L104" s="1" t="str">
        <f>L$26</f>
        <v>Y — номер броска  в серии из</v>
      </c>
    </row>
    <row r="105" spans="1:12" ht="18.75">
      <c r="A105" s="1" t="s">
        <v>35</v>
      </c>
      <c r="B105" s="17"/>
      <c r="C105" s="17"/>
      <c r="D105" s="17"/>
      <c r="E105" s="17"/>
      <c r="F105" s="17"/>
      <c r="G105" s="6"/>
      <c r="H105" s="10"/>
      <c r="I105" s="12"/>
      <c r="J105" s="1"/>
      <c r="K105" s="1"/>
      <c r="L105" s="1" t="str">
        <f>L$27</f>
        <v>5 бросков, когда впервые выпал</v>
      </c>
    </row>
    <row r="106" spans="1:12" ht="18.75">
      <c r="A106" s="1" t="s">
        <v>36</v>
      </c>
      <c r="B106" s="17"/>
      <c r="C106" s="17"/>
      <c r="D106" s="17"/>
      <c r="E106" s="17"/>
      <c r="F106" s="17"/>
      <c r="G106" s="6"/>
      <c r="H106" s="10"/>
      <c r="I106" s="12"/>
      <c r="J106" s="1"/>
      <c r="K106" s="1"/>
      <c r="L106" s="1" t="str">
        <f>L$28</f>
        <v>орел или 0, если были только решки.</v>
      </c>
    </row>
    <row r="107" spans="1:12" ht="18.75">
      <c r="A107" s="1" t="s">
        <v>37</v>
      </c>
      <c r="B107" s="17"/>
      <c r="C107" s="17"/>
      <c r="D107" s="17"/>
      <c r="E107" s="17"/>
      <c r="F107" s="17"/>
      <c r="G107" s="6"/>
      <c r="H107" s="10"/>
      <c r="I107" s="12"/>
      <c r="J107" s="1"/>
      <c r="K107" s="1"/>
      <c r="L107" s="1" t="str">
        <f>L$29</f>
        <v>Z — модуль разности между</v>
      </c>
    </row>
    <row r="108" spans="1:12" ht="18.75">
      <c r="A108" s="1" t="s">
        <v>38</v>
      </c>
      <c r="B108" s="17"/>
      <c r="C108" s="17"/>
      <c r="D108" s="17"/>
      <c r="E108" s="17"/>
      <c r="F108" s="17"/>
      <c r="G108" s="6"/>
      <c r="H108" s="10"/>
      <c r="I108" s="1"/>
      <c r="J108" s="1"/>
      <c r="K108" s="1"/>
      <c r="L108" s="1" t="str">
        <f>L$30</f>
        <v>числом выпавших орлов и</v>
      </c>
    </row>
    <row r="109" spans="1:12" ht="18.75">
      <c r="A109" s="9"/>
      <c r="B109" s="6" t="s">
        <v>0</v>
      </c>
      <c r="C109" s="6" t="s">
        <v>1</v>
      </c>
      <c r="D109" s="6" t="s">
        <v>2</v>
      </c>
      <c r="E109" s="6"/>
      <c r="F109" s="6"/>
      <c r="G109" s="6"/>
      <c r="H109" s="10"/>
      <c r="I109" s="1"/>
      <c r="J109" s="1"/>
      <c r="K109" s="1"/>
      <c r="L109" s="1" t="str">
        <f>L$31</f>
        <v>решек в серии из 5 бросков</v>
      </c>
    </row>
    <row r="110" spans="1:12" ht="18.75">
      <c r="A110" s="1" t="s">
        <v>5</v>
      </c>
      <c r="B110" s="6">
        <f>SUM(B99:F99)</f>
        <v>0</v>
      </c>
      <c r="C110" s="6">
        <f>IF(B99=1,1,IF(C99=1,2,IF(D99=1,3,IF(E99=1,4,IF(F99=1,5,0)))))</f>
        <v>0</v>
      </c>
      <c r="D110" s="6">
        <f>ABS(5-2*SUM(B99:F99))</f>
        <v>5</v>
      </c>
      <c r="E110" s="6"/>
      <c r="F110" s="6"/>
      <c r="G110" s="6"/>
      <c r="H110" s="10"/>
      <c r="I110" s="1"/>
      <c r="J110" s="1"/>
      <c r="K110" s="1"/>
      <c r="L110" s="1" t="str">
        <f>L$32</f>
        <v>Частоты появления событий X=0, X=1 и др.</v>
      </c>
    </row>
    <row r="111" spans="1:12" ht="18.75">
      <c r="A111" s="1" t="s">
        <v>7</v>
      </c>
      <c r="B111" s="6">
        <f>SUM(B100:F100)</f>
        <v>0</v>
      </c>
      <c r="C111" s="6">
        <f>IF(B100=1,1,IF(C100=1,2,IF(D100=1,3,IF(E100=1,4,IF(F100=1,5,0)))))</f>
        <v>0</v>
      </c>
      <c r="D111" s="6">
        <f>ABS(5-2*SUM(B100:F100))</f>
        <v>5</v>
      </c>
      <c r="E111" s="6"/>
      <c r="F111" s="6"/>
      <c r="G111" s="6"/>
      <c r="H111" s="10"/>
      <c r="I111" s="1"/>
      <c r="J111" s="1"/>
      <c r="K111" s="1"/>
      <c r="L111" s="1">
        <f>L$33</f>
        <v>0</v>
      </c>
    </row>
    <row r="112" spans="1:12" ht="18.75">
      <c r="A112" s="1" t="s">
        <v>9</v>
      </c>
      <c r="B112" s="6">
        <f>SUM(B101:F101)</f>
        <v>0</v>
      </c>
      <c r="C112" s="6">
        <f>IF(B101=1,1,IF(C101=1,2,IF(D101=1,3,IF(E101=1,4,IF(F101=1,5,0)))))</f>
        <v>0</v>
      </c>
      <c r="D112" s="6">
        <f>ABS(5-2*SUM(B101:F101))</f>
        <v>5</v>
      </c>
      <c r="E112" s="6"/>
      <c r="F112" s="6"/>
      <c r="G112" s="6"/>
      <c r="H112" s="10"/>
      <c r="I112" s="1"/>
      <c r="J112" s="1"/>
      <c r="K112" s="1"/>
      <c r="L112" s="1" t="str">
        <f>L$34</f>
        <v>Занесите результаты эксперимента</v>
      </c>
    </row>
    <row r="113" spans="1:12" ht="18.75">
      <c r="A113" s="1" t="s">
        <v>11</v>
      </c>
      <c r="B113" s="6">
        <f>SUM(B102:F102)</f>
        <v>0</v>
      </c>
      <c r="C113" s="6">
        <f>IF(B102=1,1,IF(C102=1,2,IF(D102=1,3,IF(E102=1,4,IF(F102=1,5,0)))))</f>
        <v>0</v>
      </c>
      <c r="D113" s="6">
        <f>ABS(5-2*SUM(B102:F102))</f>
        <v>5</v>
      </c>
      <c r="E113" s="6"/>
      <c r="F113" s="6"/>
      <c r="G113" s="6"/>
      <c r="H113" s="10"/>
      <c r="I113" s="1"/>
      <c r="J113" s="1"/>
      <c r="K113" s="1"/>
      <c r="L113" s="1" t="str">
        <f>L$35</f>
        <v>в лист "Закон X-Y".</v>
      </c>
    </row>
    <row r="114" spans="1:12" ht="18.75">
      <c r="A114" s="1" t="s">
        <v>13</v>
      </c>
      <c r="B114" s="6">
        <f>SUM(B103:F103)</f>
        <v>0</v>
      </c>
      <c r="C114" s="6">
        <f>IF(B103=1,1,IF(C103=1,2,IF(D103=1,3,IF(E103=1,4,IF(F103=1,5,0)))))</f>
        <v>0</v>
      </c>
      <c r="D114" s="6">
        <f>ABS(5-2*SUM(B103:F103))</f>
        <v>5</v>
      </c>
      <c r="E114" s="6"/>
      <c r="F114" s="6"/>
      <c r="G114" s="6"/>
      <c r="H114" s="10"/>
      <c r="I114" s="1"/>
      <c r="J114" s="1"/>
      <c r="K114" s="1"/>
      <c r="L114" s="1" t="str">
        <f>L$36</f>
        <v>Найдите регрессию Y по X, регрессию X по Y,</v>
      </c>
    </row>
    <row r="115" spans="1:12" ht="18.75">
      <c r="A115" s="1" t="s">
        <v>15</v>
      </c>
      <c r="B115" s="6">
        <f t="shared" ref="B115:B119" si="19">SUM(B104:F104)</f>
        <v>0</v>
      </c>
      <c r="C115" s="6">
        <f t="shared" ref="C115:C119" si="20">IF(B104=1,1,IF(C104=1,2,IF(D104=1,3,IF(E104=1,4,IF(F104=1,5,0)))))</f>
        <v>0</v>
      </c>
      <c r="D115" s="6">
        <f t="shared" ref="D115:D119" si="21">ABS(5-2*SUM(B104:F104))</f>
        <v>5</v>
      </c>
      <c r="E115" s="6"/>
      <c r="F115" s="6"/>
      <c r="G115" s="6"/>
      <c r="H115" s="10"/>
      <c r="I115" s="1"/>
      <c r="J115" s="1"/>
      <c r="K115" s="1"/>
      <c r="L115" s="1" t="str">
        <f>L$37</f>
        <v xml:space="preserve">выборочный корреляционый момент, </v>
      </c>
    </row>
    <row r="116" spans="1:12" ht="18.75">
      <c r="A116" s="1" t="s">
        <v>17</v>
      </c>
      <c r="B116" s="6">
        <f t="shared" si="19"/>
        <v>0</v>
      </c>
      <c r="C116" s="6">
        <f t="shared" si="20"/>
        <v>0</v>
      </c>
      <c r="D116" s="6">
        <f t="shared" si="21"/>
        <v>5</v>
      </c>
      <c r="E116" s="6"/>
      <c r="F116" s="6"/>
      <c r="G116" s="6"/>
      <c r="H116" s="10"/>
      <c r="I116" s="1"/>
      <c r="J116" s="1"/>
      <c r="K116" s="1"/>
      <c r="L116" s="1" t="str">
        <f>L$38</f>
        <v>выборочный коэффициент корреляции,</v>
      </c>
    </row>
    <row r="117" spans="1:12" ht="18.75">
      <c r="A117" s="1" t="s">
        <v>19</v>
      </c>
      <c r="B117" s="6">
        <f t="shared" si="19"/>
        <v>0</v>
      </c>
      <c r="C117" s="6">
        <f t="shared" si="20"/>
        <v>0</v>
      </c>
      <c r="D117" s="6">
        <f t="shared" si="21"/>
        <v>5</v>
      </c>
      <c r="E117" s="6"/>
      <c r="F117" s="6"/>
      <c r="G117" s="6"/>
      <c r="H117" s="10"/>
      <c r="I117" s="1"/>
      <c r="J117" s="1"/>
      <c r="K117" s="1"/>
      <c r="L117" s="1" t="str">
        <f>L$39</f>
        <v>средние значения величин X и Y,</v>
      </c>
    </row>
    <row r="118" spans="1:12" ht="18.75">
      <c r="A118" s="1" t="s">
        <v>21</v>
      </c>
      <c r="B118" s="6">
        <f t="shared" si="19"/>
        <v>0</v>
      </c>
      <c r="C118" s="6">
        <f t="shared" si="20"/>
        <v>0</v>
      </c>
      <c r="D118" s="6">
        <f t="shared" si="21"/>
        <v>5</v>
      </c>
      <c r="E118" s="6"/>
      <c r="F118" s="6"/>
      <c r="G118" s="6"/>
      <c r="H118" s="10"/>
      <c r="I118" s="1"/>
      <c r="J118" s="1"/>
      <c r="K118" s="1"/>
      <c r="L118" s="1" t="str">
        <f>L$40</f>
        <v>выборочные дисперсии величин X и Y,</v>
      </c>
    </row>
    <row r="119" spans="1:12" ht="18.75">
      <c r="A119" s="1" t="s">
        <v>22</v>
      </c>
      <c r="B119" s="6">
        <f t="shared" si="19"/>
        <v>0</v>
      </c>
      <c r="C119" s="6">
        <f t="shared" si="20"/>
        <v>0</v>
      </c>
      <c r="D119" s="6">
        <f t="shared" si="21"/>
        <v>5</v>
      </c>
      <c r="E119" s="6"/>
      <c r="F119" s="6"/>
      <c r="G119" s="6"/>
      <c r="H119" s="10"/>
      <c r="I119" s="1"/>
      <c r="J119" s="1"/>
      <c r="K119" s="1"/>
      <c r="L119" s="1" t="str">
        <f>L$41</f>
        <v>занесите из на лист "Регрессия X-Y".</v>
      </c>
    </row>
    <row r="120" spans="1:12" ht="18.75">
      <c r="A120" s="9"/>
      <c r="B120" s="6"/>
      <c r="C120" s="6"/>
      <c r="D120" s="6"/>
      <c r="E120" s="6"/>
      <c r="F120" s="6"/>
      <c r="G120" s="6"/>
      <c r="H120" s="10"/>
      <c r="I120" s="1"/>
      <c r="J120" s="1"/>
      <c r="K120" s="1"/>
      <c r="L120" s="1" t="str">
        <f>L$42</f>
        <v>Оцените адекватность результата вычислений</v>
      </c>
    </row>
    <row r="121" spans="1:12" ht="18.75">
      <c r="A121" s="9"/>
      <c r="B121" s="6"/>
      <c r="C121" s="6"/>
      <c r="D121" s="6"/>
      <c r="E121" s="6"/>
      <c r="F121" s="6"/>
      <c r="G121" s="6"/>
      <c r="H121" s="10"/>
      <c r="I121" s="1"/>
      <c r="J121" s="1"/>
      <c r="K121" s="1"/>
      <c r="L121" s="1" t="str">
        <f>L$43</f>
        <v>с помощью диаграммы</v>
      </c>
    </row>
    <row r="122" spans="1:12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8.75">
      <c r="A123" s="16" t="str">
        <f>'Название и список группы'!A6</f>
        <v>Камалов</v>
      </c>
      <c r="B123" s="84" t="str">
        <f>'Название и список группы'!B6</f>
        <v>Владислав Валерьевич</v>
      </c>
      <c r="C123" s="84"/>
      <c r="D123" s="84"/>
      <c r="E123" s="84"/>
      <c r="F123" s="84"/>
      <c r="G123" s="84"/>
      <c r="H123" s="84"/>
      <c r="I123" s="84"/>
      <c r="J123" s="84"/>
      <c r="K123" s="1"/>
      <c r="L123" s="1" t="str">
        <f>L$19</f>
        <v>Заполните только желтые поля!!!</v>
      </c>
    </row>
    <row r="124" spans="1:12" ht="18">
      <c r="A124" s="1" t="s">
        <v>24</v>
      </c>
      <c r="B124" s="8">
        <v>1</v>
      </c>
      <c r="C124" s="8">
        <v>2</v>
      </c>
      <c r="D124" s="8">
        <v>3</v>
      </c>
      <c r="E124" s="8">
        <v>4</v>
      </c>
      <c r="F124" s="8">
        <v>5</v>
      </c>
      <c r="G124" s="8"/>
      <c r="H124" s="2"/>
      <c r="I124" s="2"/>
      <c r="J124" s="3" t="s">
        <v>3</v>
      </c>
      <c r="K124" s="1"/>
      <c r="L124" s="4" t="str">
        <f>L$20</f>
        <v>Выполните 10 серий по 5 бросков монеты</v>
      </c>
    </row>
    <row r="125" spans="1:12" ht="18.75">
      <c r="A125" s="1" t="s">
        <v>26</v>
      </c>
      <c r="B125" s="17"/>
      <c r="C125" s="17"/>
      <c r="D125" s="17"/>
      <c r="E125" s="17"/>
      <c r="F125" s="17"/>
      <c r="G125" s="6"/>
      <c r="H125" s="10"/>
      <c r="I125" s="10"/>
      <c r="J125" s="21">
        <f>IF(SUM(B125:F134)&gt;0,1,10^(-5))</f>
        <v>1.0000000000000001E-5</v>
      </c>
      <c r="K125" s="1"/>
      <c r="L125" s="12" t="str">
        <f>L$21</f>
        <v>В протоколе испытаний</v>
      </c>
    </row>
    <row r="126" spans="1:12" ht="18.75">
      <c r="A126" s="1" t="s">
        <v>28</v>
      </c>
      <c r="B126" s="17"/>
      <c r="C126" s="17"/>
      <c r="D126" s="17"/>
      <c r="E126" s="17"/>
      <c r="F126" s="17"/>
      <c r="G126" s="6"/>
      <c r="H126" s="10"/>
      <c r="I126" s="10"/>
      <c r="J126" s="1"/>
      <c r="K126" s="1"/>
      <c r="L126" s="12" t="str">
        <f>L$22</f>
        <v>заполните только желтые поля.</v>
      </c>
    </row>
    <row r="127" spans="1:12" ht="18.75">
      <c r="A127" s="1" t="s">
        <v>30</v>
      </c>
      <c r="B127" s="17"/>
      <c r="C127" s="17"/>
      <c r="D127" s="17"/>
      <c r="E127" s="17"/>
      <c r="F127" s="17"/>
      <c r="G127" s="6"/>
      <c r="H127" s="10"/>
      <c r="I127" s="10"/>
      <c r="J127" s="1"/>
      <c r="K127" s="1"/>
      <c r="L127" s="1" t="str">
        <f>L$23</f>
        <v>X,Y,Z вычисляются автоматически, где</v>
      </c>
    </row>
    <row r="128" spans="1:12" ht="18.75">
      <c r="A128" s="1" t="s">
        <v>32</v>
      </c>
      <c r="B128" s="17"/>
      <c r="C128" s="17"/>
      <c r="D128" s="17"/>
      <c r="E128" s="17"/>
      <c r="F128" s="17"/>
      <c r="G128" s="6"/>
      <c r="H128" s="10"/>
      <c r="I128" s="12"/>
      <c r="J128" s="1"/>
      <c r="K128" s="1"/>
      <c r="L128" s="1" t="str">
        <f>L$24</f>
        <v>X — число выпавших орлов в</v>
      </c>
    </row>
    <row r="129" spans="1:12" ht="18.75">
      <c r="A129" s="1" t="s">
        <v>33</v>
      </c>
      <c r="B129" s="17"/>
      <c r="C129" s="17"/>
      <c r="D129" s="17"/>
      <c r="E129" s="17"/>
      <c r="F129" s="17"/>
      <c r="G129" s="6"/>
      <c r="H129" s="10"/>
      <c r="I129" s="12"/>
      <c r="J129" s="1"/>
      <c r="K129" s="1"/>
      <c r="L129" s="1" t="str">
        <f>L$25</f>
        <v>серии из 5 бросков</v>
      </c>
    </row>
    <row r="130" spans="1:12" ht="18.75">
      <c r="A130" s="1" t="s">
        <v>34</v>
      </c>
      <c r="B130" s="17"/>
      <c r="C130" s="17"/>
      <c r="D130" s="17"/>
      <c r="E130" s="17"/>
      <c r="F130" s="17"/>
      <c r="G130" s="6"/>
      <c r="H130" s="10"/>
      <c r="I130" s="12"/>
      <c r="J130" s="1"/>
      <c r="K130" s="1"/>
      <c r="L130" s="1" t="str">
        <f>L$26</f>
        <v>Y — номер броска  в серии из</v>
      </c>
    </row>
    <row r="131" spans="1:12" ht="18.75">
      <c r="A131" s="1" t="s">
        <v>35</v>
      </c>
      <c r="B131" s="17"/>
      <c r="C131" s="17"/>
      <c r="D131" s="17"/>
      <c r="E131" s="17"/>
      <c r="F131" s="17"/>
      <c r="G131" s="6"/>
      <c r="H131" s="10"/>
      <c r="I131" s="12"/>
      <c r="J131" s="1"/>
      <c r="K131" s="1"/>
      <c r="L131" s="1" t="str">
        <f>L$27</f>
        <v>5 бросков, когда впервые выпал</v>
      </c>
    </row>
    <row r="132" spans="1:12" ht="18.75">
      <c r="A132" s="1" t="s">
        <v>36</v>
      </c>
      <c r="B132" s="17"/>
      <c r="C132" s="17"/>
      <c r="D132" s="17"/>
      <c r="E132" s="17"/>
      <c r="F132" s="17"/>
      <c r="G132" s="6"/>
      <c r="H132" s="10"/>
      <c r="I132" s="12"/>
      <c r="J132" s="1"/>
      <c r="K132" s="1"/>
      <c r="L132" s="1" t="str">
        <f>L$28</f>
        <v>орел или 0, если были только решки.</v>
      </c>
    </row>
    <row r="133" spans="1:12" ht="18.75">
      <c r="A133" s="1" t="s">
        <v>37</v>
      </c>
      <c r="B133" s="17"/>
      <c r="C133" s="17"/>
      <c r="D133" s="17"/>
      <c r="E133" s="17"/>
      <c r="F133" s="17"/>
      <c r="G133" s="6"/>
      <c r="H133" s="10"/>
      <c r="I133" s="12"/>
      <c r="J133" s="1"/>
      <c r="K133" s="1"/>
      <c r="L133" s="1" t="str">
        <f>L$29</f>
        <v>Z — модуль разности между</v>
      </c>
    </row>
    <row r="134" spans="1:12" ht="18.75">
      <c r="A134" s="1" t="s">
        <v>38</v>
      </c>
      <c r="B134" s="17"/>
      <c r="C134" s="17"/>
      <c r="D134" s="17"/>
      <c r="E134" s="17"/>
      <c r="F134" s="17"/>
      <c r="G134" s="6"/>
      <c r="H134" s="10"/>
      <c r="I134" s="1"/>
      <c r="J134" s="1"/>
      <c r="K134" s="1"/>
      <c r="L134" s="1" t="str">
        <f>L$30</f>
        <v>числом выпавших орлов и</v>
      </c>
    </row>
    <row r="135" spans="1:12" ht="18.75">
      <c r="A135" s="9"/>
      <c r="B135" s="6" t="s">
        <v>0</v>
      </c>
      <c r="C135" s="6" t="s">
        <v>1</v>
      </c>
      <c r="D135" s="6" t="s">
        <v>2</v>
      </c>
      <c r="E135" s="6"/>
      <c r="F135" s="6"/>
      <c r="G135" s="6"/>
      <c r="H135" s="10"/>
      <c r="I135" s="1"/>
      <c r="J135" s="1"/>
      <c r="K135" s="1"/>
      <c r="L135" s="1" t="str">
        <f>L$31</f>
        <v>решек в серии из 5 бросков</v>
      </c>
    </row>
    <row r="136" spans="1:12" ht="18.75">
      <c r="A136" s="1" t="s">
        <v>5</v>
      </c>
      <c r="B136" s="6">
        <f>SUM(B125:F125)</f>
        <v>0</v>
      </c>
      <c r="C136" s="6">
        <f>IF(B125=1,1,IF(C125=1,2,IF(D125=1,3,IF(E125=1,4,IF(F125=1,5,0)))))</f>
        <v>0</v>
      </c>
      <c r="D136" s="6">
        <f>ABS(5-2*SUM(B125:F125))</f>
        <v>5</v>
      </c>
      <c r="E136" s="6"/>
      <c r="F136" s="6"/>
      <c r="G136" s="6"/>
      <c r="H136" s="10"/>
      <c r="I136" s="1"/>
      <c r="J136" s="1"/>
      <c r="K136" s="1"/>
      <c r="L136" s="1" t="str">
        <f>L$32</f>
        <v>Частоты появления событий X=0, X=1 и др.</v>
      </c>
    </row>
    <row r="137" spans="1:12" ht="18.75">
      <c r="A137" s="1" t="s">
        <v>7</v>
      </c>
      <c r="B137" s="6">
        <f>SUM(B126:F126)</f>
        <v>0</v>
      </c>
      <c r="C137" s="6">
        <f>IF(B126=1,1,IF(C126=1,2,IF(D126=1,3,IF(E126=1,4,IF(F126=1,5,0)))))</f>
        <v>0</v>
      </c>
      <c r="D137" s="6">
        <f>ABS(5-2*SUM(B126:F126))</f>
        <v>5</v>
      </c>
      <c r="E137" s="6"/>
      <c r="F137" s="6"/>
      <c r="G137" s="6"/>
      <c r="H137" s="10"/>
      <c r="I137" s="1"/>
      <c r="J137" s="1"/>
      <c r="K137" s="1"/>
      <c r="L137" s="1">
        <f>L$33</f>
        <v>0</v>
      </c>
    </row>
    <row r="138" spans="1:12" ht="18.75">
      <c r="A138" s="1" t="s">
        <v>9</v>
      </c>
      <c r="B138" s="6">
        <f>SUM(B127:F127)</f>
        <v>0</v>
      </c>
      <c r="C138" s="6">
        <f>IF(B127=1,1,IF(C127=1,2,IF(D127=1,3,IF(E127=1,4,IF(F127=1,5,0)))))</f>
        <v>0</v>
      </c>
      <c r="D138" s="6">
        <f>ABS(5-2*SUM(B127:F127))</f>
        <v>5</v>
      </c>
      <c r="E138" s="6"/>
      <c r="F138" s="6"/>
      <c r="G138" s="6"/>
      <c r="H138" s="10"/>
      <c r="I138" s="1"/>
      <c r="J138" s="1"/>
      <c r="K138" s="1"/>
      <c r="L138" s="1" t="str">
        <f>L$34</f>
        <v>Занесите результаты эксперимента</v>
      </c>
    </row>
    <row r="139" spans="1:12" ht="18.75">
      <c r="A139" s="1" t="s">
        <v>11</v>
      </c>
      <c r="B139" s="6">
        <f>SUM(B128:F128)</f>
        <v>0</v>
      </c>
      <c r="C139" s="6">
        <f>IF(B128=1,1,IF(C128=1,2,IF(D128=1,3,IF(E128=1,4,IF(F128=1,5,0)))))</f>
        <v>0</v>
      </c>
      <c r="D139" s="6">
        <f>ABS(5-2*SUM(B128:F128))</f>
        <v>5</v>
      </c>
      <c r="E139" s="6"/>
      <c r="F139" s="6"/>
      <c r="G139" s="6"/>
      <c r="H139" s="10"/>
      <c r="I139" s="1"/>
      <c r="J139" s="1"/>
      <c r="K139" s="1"/>
      <c r="L139" s="1" t="str">
        <f>L$35</f>
        <v>в лист "Закон X-Y".</v>
      </c>
    </row>
    <row r="140" spans="1:12" ht="18.75">
      <c r="A140" s="1" t="s">
        <v>13</v>
      </c>
      <c r="B140" s="6">
        <f>SUM(B129:F129)</f>
        <v>0</v>
      </c>
      <c r="C140" s="6">
        <f>IF(B129=1,1,IF(C129=1,2,IF(D129=1,3,IF(E129=1,4,IF(F129=1,5,0)))))</f>
        <v>0</v>
      </c>
      <c r="D140" s="6">
        <f>ABS(5-2*SUM(B129:F129))</f>
        <v>5</v>
      </c>
      <c r="E140" s="6"/>
      <c r="F140" s="6"/>
      <c r="G140" s="6"/>
      <c r="H140" s="10"/>
      <c r="I140" s="1"/>
      <c r="J140" s="1"/>
      <c r="K140" s="1"/>
      <c r="L140" s="1" t="str">
        <f>L$36</f>
        <v>Найдите регрессию Y по X, регрессию X по Y,</v>
      </c>
    </row>
    <row r="141" spans="1:12" ht="18.75">
      <c r="A141" s="1" t="s">
        <v>15</v>
      </c>
      <c r="B141" s="6">
        <f t="shared" ref="B141:B145" si="22">SUM(B130:F130)</f>
        <v>0</v>
      </c>
      <c r="C141" s="6">
        <f t="shared" ref="C141:C145" si="23">IF(B130=1,1,IF(C130=1,2,IF(D130=1,3,IF(E130=1,4,IF(F130=1,5,0)))))</f>
        <v>0</v>
      </c>
      <c r="D141" s="6">
        <f t="shared" ref="D141:D145" si="24">ABS(5-2*SUM(B130:F130))</f>
        <v>5</v>
      </c>
      <c r="E141" s="6"/>
      <c r="F141" s="6"/>
      <c r="G141" s="6"/>
      <c r="H141" s="10"/>
      <c r="I141" s="1"/>
      <c r="J141" s="1"/>
      <c r="K141" s="1"/>
      <c r="L141" s="1" t="str">
        <f>L$37</f>
        <v xml:space="preserve">выборочный корреляционый момент, </v>
      </c>
    </row>
    <row r="142" spans="1:12" ht="18.75">
      <c r="A142" s="1" t="s">
        <v>17</v>
      </c>
      <c r="B142" s="6">
        <f t="shared" si="22"/>
        <v>0</v>
      </c>
      <c r="C142" s="6">
        <f t="shared" si="23"/>
        <v>0</v>
      </c>
      <c r="D142" s="6">
        <f t="shared" si="24"/>
        <v>5</v>
      </c>
      <c r="E142" s="6"/>
      <c r="F142" s="6"/>
      <c r="G142" s="6"/>
      <c r="H142" s="10"/>
      <c r="I142" s="1"/>
      <c r="J142" s="1"/>
      <c r="K142" s="1"/>
      <c r="L142" s="1" t="str">
        <f>L$38</f>
        <v>выборочный коэффициент корреляции,</v>
      </c>
    </row>
    <row r="143" spans="1:12" ht="18.75">
      <c r="A143" s="1" t="s">
        <v>19</v>
      </c>
      <c r="B143" s="6">
        <f t="shared" si="22"/>
        <v>0</v>
      </c>
      <c r="C143" s="6">
        <f t="shared" si="23"/>
        <v>0</v>
      </c>
      <c r="D143" s="6">
        <f t="shared" si="24"/>
        <v>5</v>
      </c>
      <c r="E143" s="6"/>
      <c r="F143" s="6"/>
      <c r="G143" s="6"/>
      <c r="H143" s="10"/>
      <c r="I143" s="1"/>
      <c r="J143" s="1"/>
      <c r="K143" s="1"/>
      <c r="L143" s="1" t="str">
        <f>L$39</f>
        <v>средние значения величин X и Y,</v>
      </c>
    </row>
    <row r="144" spans="1:12" ht="18.75">
      <c r="A144" s="1" t="s">
        <v>21</v>
      </c>
      <c r="B144" s="6">
        <f t="shared" si="22"/>
        <v>0</v>
      </c>
      <c r="C144" s="6">
        <f t="shared" si="23"/>
        <v>0</v>
      </c>
      <c r="D144" s="6">
        <f t="shared" si="24"/>
        <v>5</v>
      </c>
      <c r="E144" s="6"/>
      <c r="F144" s="6"/>
      <c r="G144" s="6"/>
      <c r="H144" s="10"/>
      <c r="I144" s="1"/>
      <c r="J144" s="1"/>
      <c r="K144" s="1"/>
      <c r="L144" s="1" t="str">
        <f>L$40</f>
        <v>выборочные дисперсии величин X и Y,</v>
      </c>
    </row>
    <row r="145" spans="1:12" ht="18.75">
      <c r="A145" s="1" t="s">
        <v>22</v>
      </c>
      <c r="B145" s="6">
        <f t="shared" si="22"/>
        <v>0</v>
      </c>
      <c r="C145" s="6">
        <f t="shared" si="23"/>
        <v>0</v>
      </c>
      <c r="D145" s="6">
        <f t="shared" si="24"/>
        <v>5</v>
      </c>
      <c r="E145" s="6"/>
      <c r="F145" s="6"/>
      <c r="G145" s="6"/>
      <c r="H145" s="10"/>
      <c r="I145" s="1"/>
      <c r="J145" s="1"/>
      <c r="K145" s="1"/>
      <c r="L145" s="1" t="str">
        <f>L$41</f>
        <v>занесите из на лист "Регрессия X-Y".</v>
      </c>
    </row>
    <row r="146" spans="1:12" ht="18.75">
      <c r="A146" s="9"/>
      <c r="B146" s="6"/>
      <c r="C146" s="6"/>
      <c r="D146" s="6"/>
      <c r="E146" s="6"/>
      <c r="F146" s="6"/>
      <c r="G146" s="6"/>
      <c r="H146" s="10"/>
      <c r="I146" s="1"/>
      <c r="J146" s="1"/>
      <c r="K146" s="1"/>
      <c r="L146" s="1" t="str">
        <f>L$42</f>
        <v>Оцените адекватность результата вычислений</v>
      </c>
    </row>
    <row r="147" spans="1:12" ht="18.75">
      <c r="A147" s="9"/>
      <c r="B147" s="6"/>
      <c r="C147" s="6"/>
      <c r="D147" s="6"/>
      <c r="E147" s="6"/>
      <c r="F147" s="6"/>
      <c r="G147" s="6"/>
      <c r="H147" s="10"/>
      <c r="I147" s="1"/>
      <c r="J147" s="1"/>
      <c r="K147" s="1"/>
      <c r="L147" s="1" t="str">
        <f>L$43</f>
        <v>с помощью диаграммы</v>
      </c>
    </row>
    <row r="148" spans="1:12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8.75">
      <c r="A149" s="16" t="str">
        <f>'Название и список группы'!A7</f>
        <v>Касымов</v>
      </c>
      <c r="B149" s="84" t="str">
        <f>'Название и список группы'!B7</f>
        <v>Мухаммад Анварджонович</v>
      </c>
      <c r="C149" s="84"/>
      <c r="D149" s="84"/>
      <c r="E149" s="84"/>
      <c r="F149" s="84"/>
      <c r="G149" s="84"/>
      <c r="H149" s="84"/>
      <c r="I149" s="84"/>
      <c r="J149" s="84"/>
      <c r="K149" s="1"/>
      <c r="L149" s="1" t="str">
        <f>L$19</f>
        <v>Заполните только желтые поля!!!</v>
      </c>
    </row>
    <row r="150" spans="1:12" ht="18">
      <c r="A150" s="1" t="s">
        <v>24</v>
      </c>
      <c r="B150" s="8">
        <v>1</v>
      </c>
      <c r="C150" s="8">
        <v>2</v>
      </c>
      <c r="D150" s="8">
        <v>3</v>
      </c>
      <c r="E150" s="8">
        <v>4</v>
      </c>
      <c r="F150" s="8">
        <v>5</v>
      </c>
      <c r="G150" s="8"/>
      <c r="H150" s="2"/>
      <c r="I150" s="2"/>
      <c r="J150" s="3" t="s">
        <v>3</v>
      </c>
      <c r="K150" s="1"/>
      <c r="L150" s="4" t="str">
        <f>L$20</f>
        <v>Выполните 10 серий по 5 бросков монеты</v>
      </c>
    </row>
    <row r="151" spans="1:12" ht="18.75">
      <c r="A151" s="1" t="s">
        <v>26</v>
      </c>
      <c r="B151" s="17"/>
      <c r="C151" s="17"/>
      <c r="D151" s="17"/>
      <c r="E151" s="17"/>
      <c r="F151" s="17"/>
      <c r="G151" s="6"/>
      <c r="H151" s="10"/>
      <c r="I151" s="10"/>
      <c r="J151" s="21">
        <f>IF(SUM(B151:F160)&gt;0,1,10^(-5))</f>
        <v>1.0000000000000001E-5</v>
      </c>
      <c r="K151" s="1"/>
      <c r="L151" s="12" t="str">
        <f>L$21</f>
        <v>В протоколе испытаний</v>
      </c>
    </row>
    <row r="152" spans="1:12" ht="18.75">
      <c r="A152" s="1" t="s">
        <v>28</v>
      </c>
      <c r="B152" s="17"/>
      <c r="C152" s="17"/>
      <c r="D152" s="17"/>
      <c r="E152" s="17"/>
      <c r="F152" s="17"/>
      <c r="G152" s="6"/>
      <c r="H152" s="10"/>
      <c r="I152" s="10"/>
      <c r="J152" s="1"/>
      <c r="K152" s="1"/>
      <c r="L152" s="12" t="str">
        <f>L$22</f>
        <v>заполните только желтые поля.</v>
      </c>
    </row>
    <row r="153" spans="1:12" ht="18.75">
      <c r="A153" s="1" t="s">
        <v>30</v>
      </c>
      <c r="B153" s="17"/>
      <c r="C153" s="17"/>
      <c r="D153" s="17"/>
      <c r="E153" s="17"/>
      <c r="F153" s="17"/>
      <c r="G153" s="6"/>
      <c r="H153" s="10"/>
      <c r="I153" s="10"/>
      <c r="J153" s="1"/>
      <c r="K153" s="1"/>
      <c r="L153" s="1" t="str">
        <f>L$23</f>
        <v>X,Y,Z вычисляются автоматически, где</v>
      </c>
    </row>
    <row r="154" spans="1:12" ht="18.75">
      <c r="A154" s="1" t="s">
        <v>32</v>
      </c>
      <c r="B154" s="17"/>
      <c r="C154" s="17"/>
      <c r="D154" s="17"/>
      <c r="E154" s="17"/>
      <c r="F154" s="17"/>
      <c r="G154" s="6"/>
      <c r="H154" s="10"/>
      <c r="I154" s="12"/>
      <c r="J154" s="1"/>
      <c r="K154" s="1"/>
      <c r="L154" s="1" t="str">
        <f>L$24</f>
        <v>X — число выпавших орлов в</v>
      </c>
    </row>
    <row r="155" spans="1:12" ht="18.75">
      <c r="A155" s="1" t="s">
        <v>33</v>
      </c>
      <c r="B155" s="17"/>
      <c r="C155" s="17"/>
      <c r="D155" s="17"/>
      <c r="E155" s="17"/>
      <c r="F155" s="17"/>
      <c r="G155" s="6"/>
      <c r="H155" s="10"/>
      <c r="I155" s="12"/>
      <c r="J155" s="1"/>
      <c r="K155" s="1"/>
      <c r="L155" s="1" t="str">
        <f>L$25</f>
        <v>серии из 5 бросков</v>
      </c>
    </row>
    <row r="156" spans="1:12" ht="18.75">
      <c r="A156" s="1" t="s">
        <v>34</v>
      </c>
      <c r="B156" s="17"/>
      <c r="C156" s="17"/>
      <c r="D156" s="17"/>
      <c r="E156" s="17"/>
      <c r="F156" s="17"/>
      <c r="G156" s="6"/>
      <c r="H156" s="10"/>
      <c r="I156" s="12"/>
      <c r="J156" s="1"/>
      <c r="K156" s="1"/>
      <c r="L156" s="1" t="str">
        <f>L$26</f>
        <v>Y — номер броска  в серии из</v>
      </c>
    </row>
    <row r="157" spans="1:12" ht="18.75">
      <c r="A157" s="1" t="s">
        <v>35</v>
      </c>
      <c r="B157" s="17"/>
      <c r="C157" s="17"/>
      <c r="D157" s="17"/>
      <c r="E157" s="17"/>
      <c r="F157" s="17"/>
      <c r="G157" s="6"/>
      <c r="H157" s="10"/>
      <c r="I157" s="12"/>
      <c r="J157" s="1"/>
      <c r="K157" s="1"/>
      <c r="L157" s="1" t="str">
        <f>L$27</f>
        <v>5 бросков, когда впервые выпал</v>
      </c>
    </row>
    <row r="158" spans="1:12" ht="18.75">
      <c r="A158" s="1" t="s">
        <v>36</v>
      </c>
      <c r="B158" s="17"/>
      <c r="C158" s="17"/>
      <c r="D158" s="17"/>
      <c r="E158" s="17"/>
      <c r="F158" s="17"/>
      <c r="G158" s="6"/>
      <c r="H158" s="10"/>
      <c r="I158" s="12"/>
      <c r="J158" s="1"/>
      <c r="K158" s="1"/>
      <c r="L158" s="1" t="str">
        <f>L$28</f>
        <v>орел или 0, если были только решки.</v>
      </c>
    </row>
    <row r="159" spans="1:12" ht="18.75">
      <c r="A159" s="1" t="s">
        <v>37</v>
      </c>
      <c r="B159" s="17"/>
      <c r="C159" s="17"/>
      <c r="D159" s="17"/>
      <c r="E159" s="17"/>
      <c r="F159" s="17"/>
      <c r="G159" s="6"/>
      <c r="H159" s="10"/>
      <c r="I159" s="12"/>
      <c r="J159" s="1"/>
      <c r="K159" s="1"/>
      <c r="L159" s="1" t="str">
        <f>L$29</f>
        <v>Z — модуль разности между</v>
      </c>
    </row>
    <row r="160" spans="1:12" ht="18.75">
      <c r="A160" s="1" t="s">
        <v>38</v>
      </c>
      <c r="B160" s="17"/>
      <c r="C160" s="17"/>
      <c r="D160" s="17"/>
      <c r="E160" s="17"/>
      <c r="F160" s="17"/>
      <c r="G160" s="6"/>
      <c r="H160" s="10"/>
      <c r="I160" s="1"/>
      <c r="J160" s="1"/>
      <c r="K160" s="1"/>
      <c r="L160" s="1" t="str">
        <f>L$30</f>
        <v>числом выпавших орлов и</v>
      </c>
    </row>
    <row r="161" spans="1:12" ht="18.75">
      <c r="A161" s="9"/>
      <c r="B161" s="6" t="s">
        <v>0</v>
      </c>
      <c r="C161" s="6" t="s">
        <v>1</v>
      </c>
      <c r="D161" s="6" t="s">
        <v>2</v>
      </c>
      <c r="E161" s="6"/>
      <c r="F161" s="6"/>
      <c r="G161" s="6"/>
      <c r="H161" s="10"/>
      <c r="I161" s="1"/>
      <c r="J161" s="1"/>
      <c r="K161" s="1"/>
      <c r="L161" s="1" t="str">
        <f>L$31</f>
        <v>решек в серии из 5 бросков</v>
      </c>
    </row>
    <row r="162" spans="1:12" ht="18.75">
      <c r="A162" s="1" t="s">
        <v>5</v>
      </c>
      <c r="B162" s="6">
        <f>SUM(B151:F151)</f>
        <v>0</v>
      </c>
      <c r="C162" s="6">
        <f>IF(B151=1,1,IF(C151=1,2,IF(D151=1,3,IF(E151=1,4,IF(F151=1,5,0)))))</f>
        <v>0</v>
      </c>
      <c r="D162" s="6">
        <f>ABS(5-2*SUM(B151:F151))</f>
        <v>5</v>
      </c>
      <c r="E162" s="6"/>
      <c r="F162" s="6"/>
      <c r="G162" s="6"/>
      <c r="H162" s="10"/>
      <c r="I162" s="1"/>
      <c r="J162" s="1"/>
      <c r="K162" s="1"/>
      <c r="L162" s="1" t="str">
        <f>L$32</f>
        <v>Частоты появления событий X=0, X=1 и др.</v>
      </c>
    </row>
    <row r="163" spans="1:12" ht="18.75">
      <c r="A163" s="1" t="s">
        <v>7</v>
      </c>
      <c r="B163" s="6">
        <f>SUM(B152:F152)</f>
        <v>0</v>
      </c>
      <c r="C163" s="6">
        <f>IF(B152=1,1,IF(C152=1,2,IF(D152=1,3,IF(E152=1,4,IF(F152=1,5,0)))))</f>
        <v>0</v>
      </c>
      <c r="D163" s="6">
        <f>ABS(5-2*SUM(B152:F152))</f>
        <v>5</v>
      </c>
      <c r="E163" s="6"/>
      <c r="F163" s="6"/>
      <c r="G163" s="6"/>
      <c r="H163" s="10"/>
      <c r="I163" s="1"/>
      <c r="J163" s="1"/>
      <c r="K163" s="1"/>
      <c r="L163" s="1">
        <f>L$33</f>
        <v>0</v>
      </c>
    </row>
    <row r="164" spans="1:12" ht="18.75">
      <c r="A164" s="1" t="s">
        <v>9</v>
      </c>
      <c r="B164" s="6">
        <f>SUM(B153:F153)</f>
        <v>0</v>
      </c>
      <c r="C164" s="6">
        <f>IF(B153=1,1,IF(C153=1,2,IF(D153=1,3,IF(E153=1,4,IF(F153=1,5,0)))))</f>
        <v>0</v>
      </c>
      <c r="D164" s="6">
        <f>ABS(5-2*SUM(B153:F153))</f>
        <v>5</v>
      </c>
      <c r="E164" s="6"/>
      <c r="F164" s="6"/>
      <c r="G164" s="6"/>
      <c r="H164" s="10"/>
      <c r="I164" s="1"/>
      <c r="J164" s="1"/>
      <c r="K164" s="1"/>
      <c r="L164" s="1" t="str">
        <f>L$34</f>
        <v>Занесите результаты эксперимента</v>
      </c>
    </row>
    <row r="165" spans="1:12" ht="18.75">
      <c r="A165" s="1" t="s">
        <v>11</v>
      </c>
      <c r="B165" s="6">
        <f>SUM(B154:F154)</f>
        <v>0</v>
      </c>
      <c r="C165" s="6">
        <f>IF(B154=1,1,IF(C154=1,2,IF(D154=1,3,IF(E154=1,4,IF(F154=1,5,0)))))</f>
        <v>0</v>
      </c>
      <c r="D165" s="6">
        <f>ABS(5-2*SUM(B154:F154))</f>
        <v>5</v>
      </c>
      <c r="E165" s="6"/>
      <c r="F165" s="6"/>
      <c r="G165" s="6"/>
      <c r="H165" s="10"/>
      <c r="I165" s="1"/>
      <c r="J165" s="1"/>
      <c r="K165" s="1"/>
      <c r="L165" s="1" t="str">
        <f>L$35</f>
        <v>в лист "Закон X-Y".</v>
      </c>
    </row>
    <row r="166" spans="1:12" ht="18.75">
      <c r="A166" s="1" t="s">
        <v>13</v>
      </c>
      <c r="B166" s="6">
        <f>SUM(B155:F155)</f>
        <v>0</v>
      </c>
      <c r="C166" s="6">
        <f>IF(B155=1,1,IF(C155=1,2,IF(D155=1,3,IF(E155=1,4,IF(F155=1,5,0)))))</f>
        <v>0</v>
      </c>
      <c r="D166" s="6">
        <f>ABS(5-2*SUM(B155:F155))</f>
        <v>5</v>
      </c>
      <c r="E166" s="6"/>
      <c r="F166" s="6"/>
      <c r="G166" s="6"/>
      <c r="H166" s="10"/>
      <c r="I166" s="1"/>
      <c r="J166" s="1"/>
      <c r="K166" s="1"/>
      <c r="L166" s="1" t="str">
        <f>L$36</f>
        <v>Найдите регрессию Y по X, регрессию X по Y,</v>
      </c>
    </row>
    <row r="167" spans="1:12" ht="18.75">
      <c r="A167" s="1" t="s">
        <v>15</v>
      </c>
      <c r="B167" s="6">
        <f t="shared" ref="B167:B171" si="25">SUM(B156:F156)</f>
        <v>0</v>
      </c>
      <c r="C167" s="6">
        <f t="shared" ref="C167:C171" si="26">IF(B156=1,1,IF(C156=1,2,IF(D156=1,3,IF(E156=1,4,IF(F156=1,5,0)))))</f>
        <v>0</v>
      </c>
      <c r="D167" s="6">
        <f t="shared" ref="D167:D171" si="27">ABS(5-2*SUM(B156:F156))</f>
        <v>5</v>
      </c>
      <c r="E167" s="6"/>
      <c r="F167" s="6"/>
      <c r="G167" s="6"/>
      <c r="H167" s="10"/>
      <c r="I167" s="1"/>
      <c r="J167" s="1"/>
      <c r="K167" s="1"/>
      <c r="L167" s="1" t="str">
        <f>L$37</f>
        <v xml:space="preserve">выборочный корреляционый момент, </v>
      </c>
    </row>
    <row r="168" spans="1:12" ht="18.75">
      <c r="A168" s="1" t="s">
        <v>17</v>
      </c>
      <c r="B168" s="6">
        <f t="shared" si="25"/>
        <v>0</v>
      </c>
      <c r="C168" s="6">
        <f t="shared" si="26"/>
        <v>0</v>
      </c>
      <c r="D168" s="6">
        <f t="shared" si="27"/>
        <v>5</v>
      </c>
      <c r="E168" s="6"/>
      <c r="F168" s="6"/>
      <c r="G168" s="6"/>
      <c r="H168" s="10"/>
      <c r="I168" s="1"/>
      <c r="J168" s="1"/>
      <c r="K168" s="1"/>
      <c r="L168" s="1" t="str">
        <f>L$38</f>
        <v>выборочный коэффициент корреляции,</v>
      </c>
    </row>
    <row r="169" spans="1:12" ht="18.75">
      <c r="A169" s="1" t="s">
        <v>19</v>
      </c>
      <c r="B169" s="6">
        <f t="shared" si="25"/>
        <v>0</v>
      </c>
      <c r="C169" s="6">
        <f t="shared" si="26"/>
        <v>0</v>
      </c>
      <c r="D169" s="6">
        <f t="shared" si="27"/>
        <v>5</v>
      </c>
      <c r="E169" s="6"/>
      <c r="F169" s="6"/>
      <c r="G169" s="6"/>
      <c r="H169" s="10"/>
      <c r="I169" s="1"/>
      <c r="J169" s="1"/>
      <c r="K169" s="1"/>
      <c r="L169" s="1" t="str">
        <f>L$39</f>
        <v>средние значения величин X и Y,</v>
      </c>
    </row>
    <row r="170" spans="1:12" ht="18.75">
      <c r="A170" s="1" t="s">
        <v>21</v>
      </c>
      <c r="B170" s="6">
        <f t="shared" si="25"/>
        <v>0</v>
      </c>
      <c r="C170" s="6">
        <f t="shared" si="26"/>
        <v>0</v>
      </c>
      <c r="D170" s="6">
        <f t="shared" si="27"/>
        <v>5</v>
      </c>
      <c r="E170" s="6"/>
      <c r="F170" s="6"/>
      <c r="G170" s="6"/>
      <c r="H170" s="10"/>
      <c r="I170" s="1"/>
      <c r="J170" s="1"/>
      <c r="K170" s="1"/>
      <c r="L170" s="1" t="str">
        <f>L$40</f>
        <v>выборочные дисперсии величин X и Y,</v>
      </c>
    </row>
    <row r="171" spans="1:12" ht="18.75">
      <c r="A171" s="1" t="s">
        <v>22</v>
      </c>
      <c r="B171" s="6">
        <f t="shared" si="25"/>
        <v>0</v>
      </c>
      <c r="C171" s="6">
        <f t="shared" si="26"/>
        <v>0</v>
      </c>
      <c r="D171" s="6">
        <f t="shared" si="27"/>
        <v>5</v>
      </c>
      <c r="E171" s="6"/>
      <c r="F171" s="6"/>
      <c r="G171" s="6"/>
      <c r="H171" s="10"/>
      <c r="I171" s="1"/>
      <c r="J171" s="1"/>
      <c r="K171" s="1"/>
      <c r="L171" s="1" t="str">
        <f>L$41</f>
        <v>занесите из на лист "Регрессия X-Y".</v>
      </c>
    </row>
    <row r="172" spans="1:12" ht="18.75">
      <c r="A172" s="9"/>
      <c r="B172" s="6"/>
      <c r="C172" s="6"/>
      <c r="D172" s="6"/>
      <c r="E172" s="6"/>
      <c r="F172" s="6"/>
      <c r="G172" s="6"/>
      <c r="H172" s="10"/>
      <c r="I172" s="1"/>
      <c r="J172" s="1"/>
      <c r="K172" s="1"/>
      <c r="L172" s="1" t="str">
        <f>L$42</f>
        <v>Оцените адекватность результата вычислений</v>
      </c>
    </row>
    <row r="173" spans="1:12" ht="18.75">
      <c r="A173" s="9"/>
      <c r="B173" s="6"/>
      <c r="C173" s="6"/>
      <c r="D173" s="6"/>
      <c r="E173" s="6"/>
      <c r="F173" s="6"/>
      <c r="G173" s="6"/>
      <c r="H173" s="10"/>
      <c r="I173" s="1"/>
      <c r="J173" s="1"/>
      <c r="K173" s="1"/>
      <c r="L173" s="1" t="str">
        <f>L$43</f>
        <v>с помощью диаграммы</v>
      </c>
    </row>
    <row r="174" spans="1:12" ht="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8.75">
      <c r="A175" s="16" t="str">
        <f>'Название и список группы'!A8</f>
        <v>Лотфи</v>
      </c>
      <c r="B175" s="84" t="str">
        <f>'Название и список группы'!B8</f>
        <v>Мохамед</v>
      </c>
      <c r="C175" s="84"/>
      <c r="D175" s="84"/>
      <c r="E175" s="84"/>
      <c r="F175" s="84"/>
      <c r="G175" s="84"/>
      <c r="H175" s="84"/>
      <c r="I175" s="84"/>
      <c r="J175" s="84"/>
      <c r="K175" s="1"/>
      <c r="L175" s="1" t="str">
        <f>L$19</f>
        <v>Заполните только желтые поля!!!</v>
      </c>
    </row>
    <row r="176" spans="1:12" ht="18">
      <c r="A176" s="1" t="s">
        <v>24</v>
      </c>
      <c r="B176" s="8">
        <v>1</v>
      </c>
      <c r="C176" s="8">
        <v>2</v>
      </c>
      <c r="D176" s="8">
        <v>3</v>
      </c>
      <c r="E176" s="8">
        <v>4</v>
      </c>
      <c r="F176" s="8">
        <v>5</v>
      </c>
      <c r="G176" s="8"/>
      <c r="H176" s="2"/>
      <c r="I176" s="2"/>
      <c r="J176" s="3" t="s">
        <v>3</v>
      </c>
      <c r="K176" s="1"/>
      <c r="L176" s="4" t="str">
        <f>L$20</f>
        <v>Выполните 10 серий по 5 бросков монеты</v>
      </c>
    </row>
    <row r="177" spans="1:12" ht="18.75">
      <c r="A177" s="1" t="s">
        <v>26</v>
      </c>
      <c r="B177" s="17"/>
      <c r="C177" s="17"/>
      <c r="D177" s="17"/>
      <c r="E177" s="17"/>
      <c r="F177" s="17"/>
      <c r="G177" s="6"/>
      <c r="H177" s="10"/>
      <c r="I177" s="10"/>
      <c r="J177" s="21">
        <f>IF(SUM(B177:F186)&gt;0,1,10^(-5))</f>
        <v>1.0000000000000001E-5</v>
      </c>
      <c r="K177" s="1"/>
      <c r="L177" s="12" t="str">
        <f>L$21</f>
        <v>В протоколе испытаний</v>
      </c>
    </row>
    <row r="178" spans="1:12" ht="18.75">
      <c r="A178" s="1" t="s">
        <v>28</v>
      </c>
      <c r="B178" s="17"/>
      <c r="C178" s="17"/>
      <c r="D178" s="17"/>
      <c r="E178" s="17"/>
      <c r="F178" s="17"/>
      <c r="G178" s="6"/>
      <c r="H178" s="10"/>
      <c r="I178" s="10"/>
      <c r="J178" s="1"/>
      <c r="K178" s="1"/>
      <c r="L178" s="12" t="str">
        <f>L$22</f>
        <v>заполните только желтые поля.</v>
      </c>
    </row>
    <row r="179" spans="1:12" ht="18.75">
      <c r="A179" s="1" t="s">
        <v>30</v>
      </c>
      <c r="B179" s="17"/>
      <c r="C179" s="17"/>
      <c r="D179" s="17"/>
      <c r="E179" s="17"/>
      <c r="F179" s="17"/>
      <c r="G179" s="6"/>
      <c r="H179" s="10"/>
      <c r="I179" s="10"/>
      <c r="J179" s="1"/>
      <c r="K179" s="1"/>
      <c r="L179" s="1" t="str">
        <f>L$23</f>
        <v>X,Y,Z вычисляются автоматически, где</v>
      </c>
    </row>
    <row r="180" spans="1:12" ht="18.75">
      <c r="A180" s="1" t="s">
        <v>32</v>
      </c>
      <c r="B180" s="17"/>
      <c r="C180" s="17"/>
      <c r="D180" s="17"/>
      <c r="E180" s="17"/>
      <c r="F180" s="17"/>
      <c r="G180" s="6"/>
      <c r="H180" s="10"/>
      <c r="I180" s="12"/>
      <c r="J180" s="1"/>
      <c r="K180" s="1"/>
      <c r="L180" s="1" t="str">
        <f>L$24</f>
        <v>X — число выпавших орлов в</v>
      </c>
    </row>
    <row r="181" spans="1:12" ht="18.75">
      <c r="A181" s="1" t="s">
        <v>33</v>
      </c>
      <c r="B181" s="17"/>
      <c r="C181" s="17"/>
      <c r="D181" s="17"/>
      <c r="E181" s="17"/>
      <c r="F181" s="17"/>
      <c r="G181" s="6"/>
      <c r="H181" s="10"/>
      <c r="I181" s="12"/>
      <c r="J181" s="1"/>
      <c r="K181" s="1"/>
      <c r="L181" s="1" t="str">
        <f>L$25</f>
        <v>серии из 5 бросков</v>
      </c>
    </row>
    <row r="182" spans="1:12" ht="18.75">
      <c r="A182" s="1" t="s">
        <v>34</v>
      </c>
      <c r="B182" s="17"/>
      <c r="C182" s="17"/>
      <c r="D182" s="17"/>
      <c r="E182" s="17"/>
      <c r="F182" s="17"/>
      <c r="G182" s="6"/>
      <c r="H182" s="10"/>
      <c r="I182" s="12"/>
      <c r="J182" s="1"/>
      <c r="K182" s="1"/>
      <c r="L182" s="1" t="str">
        <f>L$26</f>
        <v>Y — номер броска  в серии из</v>
      </c>
    </row>
    <row r="183" spans="1:12" ht="18.75">
      <c r="A183" s="1" t="s">
        <v>35</v>
      </c>
      <c r="B183" s="17"/>
      <c r="C183" s="17"/>
      <c r="D183" s="17"/>
      <c r="E183" s="17"/>
      <c r="F183" s="17"/>
      <c r="G183" s="6"/>
      <c r="H183" s="10"/>
      <c r="I183" s="12"/>
      <c r="J183" s="1"/>
      <c r="K183" s="1"/>
      <c r="L183" s="1" t="str">
        <f>L$27</f>
        <v>5 бросков, когда впервые выпал</v>
      </c>
    </row>
    <row r="184" spans="1:12" ht="18.75">
      <c r="A184" s="1" t="s">
        <v>36</v>
      </c>
      <c r="B184" s="17"/>
      <c r="C184" s="17"/>
      <c r="D184" s="17"/>
      <c r="E184" s="17"/>
      <c r="F184" s="17"/>
      <c r="G184" s="6"/>
      <c r="H184" s="10"/>
      <c r="I184" s="12"/>
      <c r="J184" s="1"/>
      <c r="K184" s="1"/>
      <c r="L184" s="1" t="str">
        <f>L$28</f>
        <v>орел или 0, если были только решки.</v>
      </c>
    </row>
    <row r="185" spans="1:12" ht="18.75">
      <c r="A185" s="1" t="s">
        <v>37</v>
      </c>
      <c r="B185" s="17"/>
      <c r="C185" s="17"/>
      <c r="D185" s="17"/>
      <c r="E185" s="17"/>
      <c r="F185" s="17"/>
      <c r="G185" s="6"/>
      <c r="H185" s="10"/>
      <c r="I185" s="12"/>
      <c r="J185" s="1"/>
      <c r="K185" s="1"/>
      <c r="L185" s="1" t="str">
        <f>L$29</f>
        <v>Z — модуль разности между</v>
      </c>
    </row>
    <row r="186" spans="1:12" ht="18.75">
      <c r="A186" s="1" t="s">
        <v>38</v>
      </c>
      <c r="B186" s="17"/>
      <c r="C186" s="17"/>
      <c r="D186" s="17"/>
      <c r="E186" s="17"/>
      <c r="F186" s="17"/>
      <c r="G186" s="6"/>
      <c r="H186" s="10"/>
      <c r="I186" s="1"/>
      <c r="J186" s="1"/>
      <c r="K186" s="1"/>
      <c r="L186" s="1" t="str">
        <f>L$30</f>
        <v>числом выпавших орлов и</v>
      </c>
    </row>
    <row r="187" spans="1:12" ht="18.75">
      <c r="A187" s="9"/>
      <c r="B187" s="6" t="s">
        <v>0</v>
      </c>
      <c r="C187" s="6" t="s">
        <v>1</v>
      </c>
      <c r="D187" s="6" t="s">
        <v>2</v>
      </c>
      <c r="E187" s="6"/>
      <c r="F187" s="6"/>
      <c r="G187" s="6"/>
      <c r="H187" s="10"/>
      <c r="I187" s="1"/>
      <c r="J187" s="1"/>
      <c r="K187" s="1"/>
      <c r="L187" s="1" t="str">
        <f>L$31</f>
        <v>решек в серии из 5 бросков</v>
      </c>
    </row>
    <row r="188" spans="1:12" ht="18.75">
      <c r="A188" s="1" t="s">
        <v>5</v>
      </c>
      <c r="B188" s="6">
        <f>SUM(B177:F177)</f>
        <v>0</v>
      </c>
      <c r="C188" s="6">
        <f>IF(B177=1,1,IF(C177=1,2,IF(D177=1,3,IF(E177=1,4,IF(F177=1,5,0)))))</f>
        <v>0</v>
      </c>
      <c r="D188" s="6">
        <f>ABS(5-2*SUM(B177:F177))</f>
        <v>5</v>
      </c>
      <c r="E188" s="6"/>
      <c r="F188" s="6"/>
      <c r="G188" s="6"/>
      <c r="H188" s="10"/>
      <c r="I188" s="1"/>
      <c r="J188" s="1"/>
      <c r="K188" s="1"/>
      <c r="L188" s="1" t="str">
        <f>L$32</f>
        <v>Частоты появления событий X=0, X=1 и др.</v>
      </c>
    </row>
    <row r="189" spans="1:12" ht="18.75">
      <c r="A189" s="1" t="s">
        <v>7</v>
      </c>
      <c r="B189" s="6">
        <f>SUM(B178:F178)</f>
        <v>0</v>
      </c>
      <c r="C189" s="6">
        <f>IF(B178=1,1,IF(C178=1,2,IF(D178=1,3,IF(E178=1,4,IF(F178=1,5,0)))))</f>
        <v>0</v>
      </c>
      <c r="D189" s="6">
        <f>ABS(5-2*SUM(B178:F178))</f>
        <v>5</v>
      </c>
      <c r="E189" s="6"/>
      <c r="F189" s="6"/>
      <c r="G189" s="6"/>
      <c r="H189" s="10"/>
      <c r="I189" s="1"/>
      <c r="J189" s="1"/>
      <c r="K189" s="1"/>
      <c r="L189" s="1">
        <f>L$33</f>
        <v>0</v>
      </c>
    </row>
    <row r="190" spans="1:12" ht="18.75">
      <c r="A190" s="1" t="s">
        <v>9</v>
      </c>
      <c r="B190" s="6">
        <f>SUM(B179:F179)</f>
        <v>0</v>
      </c>
      <c r="C190" s="6">
        <f>IF(B179=1,1,IF(C179=1,2,IF(D179=1,3,IF(E179=1,4,IF(F179=1,5,0)))))</f>
        <v>0</v>
      </c>
      <c r="D190" s="6">
        <f>ABS(5-2*SUM(B179:F179))</f>
        <v>5</v>
      </c>
      <c r="E190" s="6"/>
      <c r="F190" s="6"/>
      <c r="G190" s="6"/>
      <c r="H190" s="10"/>
      <c r="I190" s="1"/>
      <c r="J190" s="1"/>
      <c r="K190" s="1"/>
      <c r="L190" s="1" t="str">
        <f>L$34</f>
        <v>Занесите результаты эксперимента</v>
      </c>
    </row>
    <row r="191" spans="1:12" ht="18.75">
      <c r="A191" s="1" t="s">
        <v>11</v>
      </c>
      <c r="B191" s="6">
        <f>SUM(B180:F180)</f>
        <v>0</v>
      </c>
      <c r="C191" s="6">
        <f>IF(B180=1,1,IF(C180=1,2,IF(D180=1,3,IF(E180=1,4,IF(F180=1,5,0)))))</f>
        <v>0</v>
      </c>
      <c r="D191" s="6">
        <f>ABS(5-2*SUM(B180:F180))</f>
        <v>5</v>
      </c>
      <c r="E191" s="6"/>
      <c r="F191" s="6"/>
      <c r="G191" s="6"/>
      <c r="H191" s="10"/>
      <c r="I191" s="1"/>
      <c r="J191" s="1"/>
      <c r="K191" s="1"/>
      <c r="L191" s="1" t="str">
        <f>L$35</f>
        <v>в лист "Закон X-Y".</v>
      </c>
    </row>
    <row r="192" spans="1:12" ht="18.75">
      <c r="A192" s="1" t="s">
        <v>13</v>
      </c>
      <c r="B192" s="6">
        <f>SUM(B181:F181)</f>
        <v>0</v>
      </c>
      <c r="C192" s="6">
        <f>IF(B181=1,1,IF(C181=1,2,IF(D181=1,3,IF(E181=1,4,IF(F181=1,5,0)))))</f>
        <v>0</v>
      </c>
      <c r="D192" s="6">
        <f>ABS(5-2*SUM(B181:F181))</f>
        <v>5</v>
      </c>
      <c r="E192" s="6"/>
      <c r="F192" s="6"/>
      <c r="G192" s="6"/>
      <c r="H192" s="10"/>
      <c r="I192" s="1"/>
      <c r="J192" s="1"/>
      <c r="K192" s="1"/>
      <c r="L192" s="1" t="str">
        <f>L$36</f>
        <v>Найдите регрессию Y по X, регрессию X по Y,</v>
      </c>
    </row>
    <row r="193" spans="1:12" ht="18.75">
      <c r="A193" s="1" t="s">
        <v>15</v>
      </c>
      <c r="B193" s="6">
        <f t="shared" ref="B193:B197" si="28">SUM(B182:F182)</f>
        <v>0</v>
      </c>
      <c r="C193" s="6">
        <f t="shared" ref="C193:C197" si="29">IF(B182=1,1,IF(C182=1,2,IF(D182=1,3,IF(E182=1,4,IF(F182=1,5,0)))))</f>
        <v>0</v>
      </c>
      <c r="D193" s="6">
        <f t="shared" ref="D193:D197" si="30">ABS(5-2*SUM(B182:F182))</f>
        <v>5</v>
      </c>
      <c r="E193" s="6"/>
      <c r="F193" s="6"/>
      <c r="G193" s="6"/>
      <c r="H193" s="10"/>
      <c r="I193" s="1"/>
      <c r="J193" s="1"/>
      <c r="K193" s="1"/>
      <c r="L193" s="1" t="str">
        <f>L$37</f>
        <v xml:space="preserve">выборочный корреляционый момент, </v>
      </c>
    </row>
    <row r="194" spans="1:12" ht="18.75">
      <c r="A194" s="1" t="s">
        <v>17</v>
      </c>
      <c r="B194" s="6">
        <f t="shared" si="28"/>
        <v>0</v>
      </c>
      <c r="C194" s="6">
        <f t="shared" si="29"/>
        <v>0</v>
      </c>
      <c r="D194" s="6">
        <f t="shared" si="30"/>
        <v>5</v>
      </c>
      <c r="E194" s="6"/>
      <c r="F194" s="6"/>
      <c r="G194" s="6"/>
      <c r="H194" s="10"/>
      <c r="I194" s="1"/>
      <c r="J194" s="1"/>
      <c r="K194" s="1"/>
      <c r="L194" s="1" t="str">
        <f>L$38</f>
        <v>выборочный коэффициент корреляции,</v>
      </c>
    </row>
    <row r="195" spans="1:12" ht="18.75">
      <c r="A195" s="1" t="s">
        <v>19</v>
      </c>
      <c r="B195" s="6">
        <f t="shared" si="28"/>
        <v>0</v>
      </c>
      <c r="C195" s="6">
        <f t="shared" si="29"/>
        <v>0</v>
      </c>
      <c r="D195" s="6">
        <f t="shared" si="30"/>
        <v>5</v>
      </c>
      <c r="E195" s="6"/>
      <c r="F195" s="6"/>
      <c r="G195" s="6"/>
      <c r="H195" s="10"/>
      <c r="I195" s="1"/>
      <c r="J195" s="1"/>
      <c r="K195" s="1"/>
      <c r="L195" s="1" t="str">
        <f>L$39</f>
        <v>средние значения величин X и Y,</v>
      </c>
    </row>
    <row r="196" spans="1:12" ht="18.75">
      <c r="A196" s="1" t="s">
        <v>21</v>
      </c>
      <c r="B196" s="6">
        <f t="shared" si="28"/>
        <v>0</v>
      </c>
      <c r="C196" s="6">
        <f t="shared" si="29"/>
        <v>0</v>
      </c>
      <c r="D196" s="6">
        <f t="shared" si="30"/>
        <v>5</v>
      </c>
      <c r="E196" s="6"/>
      <c r="F196" s="6"/>
      <c r="G196" s="6"/>
      <c r="H196" s="10"/>
      <c r="I196" s="1"/>
      <c r="J196" s="1"/>
      <c r="K196" s="1"/>
      <c r="L196" s="1" t="str">
        <f>L$40</f>
        <v>выборочные дисперсии величин X и Y,</v>
      </c>
    </row>
    <row r="197" spans="1:12" ht="18.75">
      <c r="A197" s="1" t="s">
        <v>22</v>
      </c>
      <c r="B197" s="6">
        <f t="shared" si="28"/>
        <v>0</v>
      </c>
      <c r="C197" s="6">
        <f t="shared" si="29"/>
        <v>0</v>
      </c>
      <c r="D197" s="6">
        <f t="shared" si="30"/>
        <v>5</v>
      </c>
      <c r="E197" s="6"/>
      <c r="F197" s="6"/>
      <c r="G197" s="6"/>
      <c r="H197" s="10"/>
      <c r="I197" s="1"/>
      <c r="J197" s="1"/>
      <c r="K197" s="1"/>
      <c r="L197" s="1" t="str">
        <f>L$41</f>
        <v>занесите из на лист "Регрессия X-Y".</v>
      </c>
    </row>
    <row r="198" spans="1:12" ht="18.75">
      <c r="A198" s="9"/>
      <c r="B198" s="6"/>
      <c r="C198" s="6"/>
      <c r="D198" s="6"/>
      <c r="E198" s="6"/>
      <c r="F198" s="6"/>
      <c r="G198" s="6"/>
      <c r="H198" s="10"/>
      <c r="I198" s="1"/>
      <c r="J198" s="1"/>
      <c r="K198" s="1"/>
      <c r="L198" s="1" t="str">
        <f>L$42</f>
        <v>Оцените адекватность результата вычислений</v>
      </c>
    </row>
    <row r="199" spans="1:12" ht="18.75">
      <c r="A199" s="9"/>
      <c r="B199" s="6"/>
      <c r="C199" s="6"/>
      <c r="D199" s="6"/>
      <c r="E199" s="6"/>
      <c r="F199" s="6"/>
      <c r="G199" s="6"/>
      <c r="H199" s="10"/>
      <c r="I199" s="1"/>
      <c r="J199" s="1"/>
      <c r="K199" s="1"/>
      <c r="L199" s="1" t="str">
        <f>L$43</f>
        <v>с помощью диаграммы</v>
      </c>
    </row>
    <row r="200" spans="1:12" ht="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8.75">
      <c r="A201" s="16" t="str">
        <f>'Название и список группы'!A9</f>
        <v>Мохамед Ахмед Нурелдин Саид</v>
      </c>
      <c r="B201" s="84" t="str">
        <f>'Название и список группы'!B9</f>
        <v>Махмуд Ахмед Нурелдин</v>
      </c>
      <c r="C201" s="84"/>
      <c r="D201" s="84"/>
      <c r="E201" s="84"/>
      <c r="F201" s="84"/>
      <c r="G201" s="84"/>
      <c r="H201" s="84"/>
      <c r="I201" s="84"/>
      <c r="J201" s="84"/>
      <c r="K201" s="1"/>
      <c r="L201" s="1" t="str">
        <f>L$19</f>
        <v>Заполните только желтые поля!!!</v>
      </c>
    </row>
    <row r="202" spans="1:12" ht="18">
      <c r="A202" s="1" t="s">
        <v>24</v>
      </c>
      <c r="B202" s="8">
        <v>1</v>
      </c>
      <c r="C202" s="8">
        <v>2</v>
      </c>
      <c r="D202" s="8">
        <v>3</v>
      </c>
      <c r="E202" s="8">
        <v>4</v>
      </c>
      <c r="F202" s="8">
        <v>5</v>
      </c>
      <c r="G202" s="8"/>
      <c r="H202" s="2"/>
      <c r="I202" s="2"/>
      <c r="J202" s="3" t="s">
        <v>3</v>
      </c>
      <c r="K202" s="1"/>
      <c r="L202" s="4" t="str">
        <f>L$20</f>
        <v>Выполните 10 серий по 5 бросков монеты</v>
      </c>
    </row>
    <row r="203" spans="1:12" ht="18.75">
      <c r="A203" s="1" t="s">
        <v>26</v>
      </c>
      <c r="B203" s="17"/>
      <c r="C203" s="17"/>
      <c r="D203" s="17"/>
      <c r="E203" s="17"/>
      <c r="F203" s="17"/>
      <c r="G203" s="6"/>
      <c r="H203" s="10"/>
      <c r="I203" s="10"/>
      <c r="J203" s="21">
        <f>IF(SUM(B203:F212)&gt;0,1,10^(-5))</f>
        <v>1.0000000000000001E-5</v>
      </c>
      <c r="K203" s="1"/>
      <c r="L203" s="12" t="str">
        <f>L$21</f>
        <v>В протоколе испытаний</v>
      </c>
    </row>
    <row r="204" spans="1:12" ht="18.75">
      <c r="A204" s="1" t="s">
        <v>28</v>
      </c>
      <c r="B204" s="17"/>
      <c r="C204" s="17"/>
      <c r="D204" s="17"/>
      <c r="E204" s="17"/>
      <c r="F204" s="17"/>
      <c r="G204" s="6"/>
      <c r="H204" s="10"/>
      <c r="I204" s="10"/>
      <c r="J204" s="1"/>
      <c r="K204" s="1"/>
      <c r="L204" s="12" t="str">
        <f>L$22</f>
        <v>заполните только желтые поля.</v>
      </c>
    </row>
    <row r="205" spans="1:12" ht="18.75">
      <c r="A205" s="1" t="s">
        <v>30</v>
      </c>
      <c r="B205" s="17"/>
      <c r="C205" s="17"/>
      <c r="D205" s="17"/>
      <c r="E205" s="17"/>
      <c r="F205" s="17"/>
      <c r="G205" s="6"/>
      <c r="H205" s="10"/>
      <c r="I205" s="10"/>
      <c r="J205" s="1"/>
      <c r="K205" s="1"/>
      <c r="L205" s="1" t="str">
        <f>L$23</f>
        <v>X,Y,Z вычисляются автоматически, где</v>
      </c>
    </row>
    <row r="206" spans="1:12" ht="18.75">
      <c r="A206" s="1" t="s">
        <v>32</v>
      </c>
      <c r="B206" s="17"/>
      <c r="C206" s="17"/>
      <c r="D206" s="17"/>
      <c r="E206" s="17"/>
      <c r="F206" s="17"/>
      <c r="G206" s="6"/>
      <c r="H206" s="10"/>
      <c r="I206" s="12"/>
      <c r="J206" s="1"/>
      <c r="K206" s="1"/>
      <c r="L206" s="1" t="str">
        <f>L$24</f>
        <v>X — число выпавших орлов в</v>
      </c>
    </row>
    <row r="207" spans="1:12" ht="18.75">
      <c r="A207" s="1" t="s">
        <v>33</v>
      </c>
      <c r="B207" s="17"/>
      <c r="C207" s="17"/>
      <c r="D207" s="17"/>
      <c r="E207" s="17"/>
      <c r="F207" s="17"/>
      <c r="G207" s="6"/>
      <c r="H207" s="10"/>
      <c r="I207" s="12"/>
      <c r="J207" s="1"/>
      <c r="K207" s="1"/>
      <c r="L207" s="1" t="str">
        <f>L$25</f>
        <v>серии из 5 бросков</v>
      </c>
    </row>
    <row r="208" spans="1:12" ht="18.75">
      <c r="A208" s="1" t="s">
        <v>34</v>
      </c>
      <c r="B208" s="17"/>
      <c r="C208" s="17"/>
      <c r="D208" s="17"/>
      <c r="E208" s="17"/>
      <c r="F208" s="17"/>
      <c r="G208" s="6"/>
      <c r="H208" s="10"/>
      <c r="I208" s="12"/>
      <c r="J208" s="1"/>
      <c r="K208" s="1"/>
      <c r="L208" s="1" t="str">
        <f>L$26</f>
        <v>Y — номер броска  в серии из</v>
      </c>
    </row>
    <row r="209" spans="1:12" ht="18.75">
      <c r="A209" s="1" t="s">
        <v>35</v>
      </c>
      <c r="B209" s="17"/>
      <c r="C209" s="17"/>
      <c r="D209" s="17"/>
      <c r="E209" s="17"/>
      <c r="F209" s="17"/>
      <c r="G209" s="6"/>
      <c r="H209" s="10"/>
      <c r="I209" s="12"/>
      <c r="J209" s="1"/>
      <c r="K209" s="1"/>
      <c r="L209" s="1" t="str">
        <f>L$27</f>
        <v>5 бросков, когда впервые выпал</v>
      </c>
    </row>
    <row r="210" spans="1:12" ht="18.75">
      <c r="A210" s="1" t="s">
        <v>36</v>
      </c>
      <c r="B210" s="17"/>
      <c r="C210" s="17"/>
      <c r="D210" s="17"/>
      <c r="E210" s="17"/>
      <c r="F210" s="17"/>
      <c r="G210" s="6"/>
      <c r="H210" s="10"/>
      <c r="I210" s="12"/>
      <c r="J210" s="1"/>
      <c r="K210" s="1"/>
      <c r="L210" s="1" t="str">
        <f>L$28</f>
        <v>орел или 0, если были только решки.</v>
      </c>
    </row>
    <row r="211" spans="1:12" ht="18.75">
      <c r="A211" s="1" t="s">
        <v>37</v>
      </c>
      <c r="B211" s="17"/>
      <c r="C211" s="17"/>
      <c r="D211" s="17"/>
      <c r="E211" s="17"/>
      <c r="F211" s="17"/>
      <c r="G211" s="6"/>
      <c r="H211" s="10"/>
      <c r="I211" s="12"/>
      <c r="J211" s="1"/>
      <c r="K211" s="1"/>
      <c r="L211" s="1" t="str">
        <f>L$29</f>
        <v>Z — модуль разности между</v>
      </c>
    </row>
    <row r="212" spans="1:12" ht="18.75">
      <c r="A212" s="1" t="s">
        <v>38</v>
      </c>
      <c r="B212" s="17"/>
      <c r="C212" s="17"/>
      <c r="D212" s="17"/>
      <c r="E212" s="17"/>
      <c r="F212" s="17"/>
      <c r="G212" s="6"/>
      <c r="H212" s="10"/>
      <c r="I212" s="1"/>
      <c r="J212" s="1"/>
      <c r="K212" s="1"/>
      <c r="L212" s="1" t="str">
        <f>L$30</f>
        <v>числом выпавших орлов и</v>
      </c>
    </row>
    <row r="213" spans="1:12" ht="18.75">
      <c r="A213" s="9"/>
      <c r="B213" s="6" t="s">
        <v>0</v>
      </c>
      <c r="C213" s="6" t="s">
        <v>1</v>
      </c>
      <c r="D213" s="6" t="s">
        <v>2</v>
      </c>
      <c r="E213" s="6"/>
      <c r="F213" s="6"/>
      <c r="G213" s="6"/>
      <c r="H213" s="10"/>
      <c r="I213" s="1"/>
      <c r="J213" s="1"/>
      <c r="K213" s="1"/>
      <c r="L213" s="1" t="str">
        <f>L$31</f>
        <v>решек в серии из 5 бросков</v>
      </c>
    </row>
    <row r="214" spans="1:12" ht="18.75">
      <c r="A214" s="1" t="s">
        <v>5</v>
      </c>
      <c r="B214" s="6">
        <f>SUM(B203:F203)</f>
        <v>0</v>
      </c>
      <c r="C214" s="6">
        <f>IF(B203=1,1,IF(C203=1,2,IF(D203=1,3,IF(E203=1,4,IF(F203=1,5,0)))))</f>
        <v>0</v>
      </c>
      <c r="D214" s="6">
        <f>ABS(5-2*SUM(B203:F203))</f>
        <v>5</v>
      </c>
      <c r="E214" s="6"/>
      <c r="F214" s="6"/>
      <c r="G214" s="6"/>
      <c r="H214" s="10"/>
      <c r="I214" s="1"/>
      <c r="J214" s="1"/>
      <c r="K214" s="1"/>
      <c r="L214" s="1" t="str">
        <f>L$32</f>
        <v>Частоты появления событий X=0, X=1 и др.</v>
      </c>
    </row>
    <row r="215" spans="1:12" ht="18.75">
      <c r="A215" s="1" t="s">
        <v>7</v>
      </c>
      <c r="B215" s="6">
        <f>SUM(B204:F204)</f>
        <v>0</v>
      </c>
      <c r="C215" s="6">
        <f>IF(B204=1,1,IF(C204=1,2,IF(D204=1,3,IF(E204=1,4,IF(F204=1,5,0)))))</f>
        <v>0</v>
      </c>
      <c r="D215" s="6">
        <f>ABS(5-2*SUM(B204:F204))</f>
        <v>5</v>
      </c>
      <c r="E215" s="6"/>
      <c r="F215" s="6"/>
      <c r="G215" s="6"/>
      <c r="H215" s="10"/>
      <c r="I215" s="1"/>
      <c r="J215" s="1"/>
      <c r="K215" s="1"/>
      <c r="L215" s="1">
        <f>L$33</f>
        <v>0</v>
      </c>
    </row>
    <row r="216" spans="1:12" ht="18.75">
      <c r="A216" s="1" t="s">
        <v>9</v>
      </c>
      <c r="B216" s="6">
        <f>SUM(B205:F205)</f>
        <v>0</v>
      </c>
      <c r="C216" s="6">
        <f>IF(B205=1,1,IF(C205=1,2,IF(D205=1,3,IF(E205=1,4,IF(F205=1,5,0)))))</f>
        <v>0</v>
      </c>
      <c r="D216" s="6">
        <f>ABS(5-2*SUM(B205:F205))</f>
        <v>5</v>
      </c>
      <c r="E216" s="6"/>
      <c r="F216" s="6"/>
      <c r="G216" s="6"/>
      <c r="H216" s="10"/>
      <c r="I216" s="1"/>
      <c r="J216" s="1"/>
      <c r="K216" s="1"/>
      <c r="L216" s="1" t="str">
        <f>L$34</f>
        <v>Занесите результаты эксперимента</v>
      </c>
    </row>
    <row r="217" spans="1:12" ht="18.75">
      <c r="A217" s="1" t="s">
        <v>11</v>
      </c>
      <c r="B217" s="6">
        <f>SUM(B206:F206)</f>
        <v>0</v>
      </c>
      <c r="C217" s="6">
        <f>IF(B206=1,1,IF(C206=1,2,IF(D206=1,3,IF(E206=1,4,IF(F206=1,5,0)))))</f>
        <v>0</v>
      </c>
      <c r="D217" s="6">
        <f>ABS(5-2*SUM(B206:F206))</f>
        <v>5</v>
      </c>
      <c r="E217" s="6"/>
      <c r="F217" s="6"/>
      <c r="G217" s="6"/>
      <c r="H217" s="10"/>
      <c r="I217" s="1"/>
      <c r="J217" s="1"/>
      <c r="K217" s="1"/>
      <c r="L217" s="1" t="str">
        <f>L$35</f>
        <v>в лист "Закон X-Y".</v>
      </c>
    </row>
    <row r="218" spans="1:12" ht="18.75">
      <c r="A218" s="1" t="s">
        <v>13</v>
      </c>
      <c r="B218" s="6">
        <f>SUM(B207:F207)</f>
        <v>0</v>
      </c>
      <c r="C218" s="6">
        <f>IF(B207=1,1,IF(C207=1,2,IF(D207=1,3,IF(E207=1,4,IF(F207=1,5,0)))))</f>
        <v>0</v>
      </c>
      <c r="D218" s="6">
        <f>ABS(5-2*SUM(B207:F207))</f>
        <v>5</v>
      </c>
      <c r="E218" s="6"/>
      <c r="F218" s="6"/>
      <c r="G218" s="6"/>
      <c r="H218" s="10"/>
      <c r="I218" s="1"/>
      <c r="J218" s="1"/>
      <c r="K218" s="1"/>
      <c r="L218" s="1" t="str">
        <f>L$36</f>
        <v>Найдите регрессию Y по X, регрессию X по Y,</v>
      </c>
    </row>
    <row r="219" spans="1:12" ht="18.75">
      <c r="A219" s="1" t="s">
        <v>15</v>
      </c>
      <c r="B219" s="6">
        <f t="shared" ref="B219:B223" si="31">SUM(B208:F208)</f>
        <v>0</v>
      </c>
      <c r="C219" s="6">
        <f t="shared" ref="C219:C223" si="32">IF(B208=1,1,IF(C208=1,2,IF(D208=1,3,IF(E208=1,4,IF(F208=1,5,0)))))</f>
        <v>0</v>
      </c>
      <c r="D219" s="6">
        <f t="shared" ref="D219:D223" si="33">ABS(5-2*SUM(B208:F208))</f>
        <v>5</v>
      </c>
      <c r="E219" s="6"/>
      <c r="F219" s="6"/>
      <c r="G219" s="6"/>
      <c r="H219" s="10"/>
      <c r="I219" s="1"/>
      <c r="J219" s="1"/>
      <c r="K219" s="1"/>
      <c r="L219" s="1" t="str">
        <f>L$37</f>
        <v xml:space="preserve">выборочный корреляционый момент, </v>
      </c>
    </row>
    <row r="220" spans="1:12" ht="18.75">
      <c r="A220" s="1" t="s">
        <v>17</v>
      </c>
      <c r="B220" s="6">
        <f t="shared" si="31"/>
        <v>0</v>
      </c>
      <c r="C220" s="6">
        <f t="shared" si="32"/>
        <v>0</v>
      </c>
      <c r="D220" s="6">
        <f t="shared" si="33"/>
        <v>5</v>
      </c>
      <c r="E220" s="6"/>
      <c r="F220" s="6"/>
      <c r="G220" s="6"/>
      <c r="H220" s="10"/>
      <c r="I220" s="1"/>
      <c r="J220" s="1"/>
      <c r="K220" s="1"/>
      <c r="L220" s="1" t="str">
        <f>L$38</f>
        <v>выборочный коэффициент корреляции,</v>
      </c>
    </row>
    <row r="221" spans="1:12" ht="18.75">
      <c r="A221" s="1" t="s">
        <v>19</v>
      </c>
      <c r="B221" s="6">
        <f t="shared" si="31"/>
        <v>0</v>
      </c>
      <c r="C221" s="6">
        <f t="shared" si="32"/>
        <v>0</v>
      </c>
      <c r="D221" s="6">
        <f t="shared" si="33"/>
        <v>5</v>
      </c>
      <c r="E221" s="6"/>
      <c r="F221" s="6"/>
      <c r="G221" s="6"/>
      <c r="H221" s="10"/>
      <c r="I221" s="1"/>
      <c r="J221" s="1"/>
      <c r="K221" s="1"/>
      <c r="L221" s="1" t="str">
        <f>L$39</f>
        <v>средние значения величин X и Y,</v>
      </c>
    </row>
    <row r="222" spans="1:12" ht="18.75">
      <c r="A222" s="1" t="s">
        <v>21</v>
      </c>
      <c r="B222" s="6">
        <f t="shared" si="31"/>
        <v>0</v>
      </c>
      <c r="C222" s="6">
        <f t="shared" si="32"/>
        <v>0</v>
      </c>
      <c r="D222" s="6">
        <f t="shared" si="33"/>
        <v>5</v>
      </c>
      <c r="E222" s="6"/>
      <c r="F222" s="6"/>
      <c r="G222" s="6"/>
      <c r="H222" s="10"/>
      <c r="I222" s="1"/>
      <c r="J222" s="1"/>
      <c r="K222" s="1"/>
      <c r="L222" s="1" t="str">
        <f>L$40</f>
        <v>выборочные дисперсии величин X и Y,</v>
      </c>
    </row>
    <row r="223" spans="1:12" ht="18.75">
      <c r="A223" s="1" t="s">
        <v>22</v>
      </c>
      <c r="B223" s="6">
        <f t="shared" si="31"/>
        <v>0</v>
      </c>
      <c r="C223" s="6">
        <f t="shared" si="32"/>
        <v>0</v>
      </c>
      <c r="D223" s="6">
        <f t="shared" si="33"/>
        <v>5</v>
      </c>
      <c r="E223" s="6"/>
      <c r="F223" s="6"/>
      <c r="G223" s="6"/>
      <c r="H223" s="10"/>
      <c r="I223" s="1"/>
      <c r="J223" s="1"/>
      <c r="K223" s="1"/>
      <c r="L223" s="1" t="str">
        <f>L$41</f>
        <v>занесите из на лист "Регрессия X-Y".</v>
      </c>
    </row>
    <row r="224" spans="1:12" ht="18.75">
      <c r="A224" s="9"/>
      <c r="B224" s="6"/>
      <c r="C224" s="6"/>
      <c r="D224" s="6"/>
      <c r="E224" s="6"/>
      <c r="F224" s="6"/>
      <c r="G224" s="6"/>
      <c r="H224" s="10"/>
      <c r="I224" s="1"/>
      <c r="J224" s="1"/>
      <c r="K224" s="1"/>
      <c r="L224" s="1" t="str">
        <f>L$42</f>
        <v>Оцените адекватность результата вычислений</v>
      </c>
    </row>
    <row r="225" spans="1:12" ht="18.75">
      <c r="A225" s="9"/>
      <c r="B225" s="6"/>
      <c r="C225" s="6"/>
      <c r="D225" s="6"/>
      <c r="E225" s="6"/>
      <c r="F225" s="6"/>
      <c r="G225" s="6"/>
      <c r="H225" s="10"/>
      <c r="I225" s="1"/>
      <c r="J225" s="1"/>
      <c r="K225" s="1"/>
      <c r="L225" s="1" t="str">
        <f>L$43</f>
        <v>с помощью диаграммы</v>
      </c>
    </row>
    <row r="226" spans="1:12" ht="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8.75">
      <c r="A227" s="16" t="str">
        <f>'Название и список группы'!A10</f>
        <v>Петрова</v>
      </c>
      <c r="B227" s="84" t="str">
        <f>'Название и список группы'!B10</f>
        <v>Ольга Александровна</v>
      </c>
      <c r="C227" s="84"/>
      <c r="D227" s="84"/>
      <c r="E227" s="84"/>
      <c r="F227" s="84"/>
      <c r="G227" s="84"/>
      <c r="H227" s="84"/>
      <c r="I227" s="84"/>
      <c r="J227" s="84"/>
      <c r="K227" s="1"/>
      <c r="L227" s="1" t="str">
        <f>L$19</f>
        <v>Заполните только желтые поля!!!</v>
      </c>
    </row>
    <row r="228" spans="1:12" ht="18">
      <c r="A228" s="1" t="s">
        <v>24</v>
      </c>
      <c r="B228" s="8">
        <v>1</v>
      </c>
      <c r="C228" s="8">
        <v>2</v>
      </c>
      <c r="D228" s="8">
        <v>3</v>
      </c>
      <c r="E228" s="8">
        <v>4</v>
      </c>
      <c r="F228" s="8">
        <v>5</v>
      </c>
      <c r="G228" s="8"/>
      <c r="H228" s="2"/>
      <c r="I228" s="2"/>
      <c r="J228" s="3" t="s">
        <v>3</v>
      </c>
      <c r="K228" s="1"/>
      <c r="L228" s="4" t="str">
        <f>L$20</f>
        <v>Выполните 10 серий по 5 бросков монеты</v>
      </c>
    </row>
    <row r="229" spans="1:12" ht="18.75">
      <c r="A229" s="1" t="s">
        <v>26</v>
      </c>
      <c r="B229" s="17"/>
      <c r="C229" s="17"/>
      <c r="D229" s="17"/>
      <c r="E229" s="17"/>
      <c r="F229" s="17"/>
      <c r="G229" s="6"/>
      <c r="H229" s="10"/>
      <c r="I229" s="10"/>
      <c r="J229" s="21">
        <f>IF(SUM(B229:F238)&gt;0,1,10^(-5))</f>
        <v>1.0000000000000001E-5</v>
      </c>
      <c r="K229" s="1"/>
      <c r="L229" s="12" t="str">
        <f>L$21</f>
        <v>В протоколе испытаний</v>
      </c>
    </row>
    <row r="230" spans="1:12" ht="18.75">
      <c r="A230" s="1" t="s">
        <v>28</v>
      </c>
      <c r="B230" s="17"/>
      <c r="C230" s="17"/>
      <c r="D230" s="17"/>
      <c r="E230" s="17"/>
      <c r="F230" s="17"/>
      <c r="G230" s="6"/>
      <c r="H230" s="10"/>
      <c r="I230" s="10"/>
      <c r="J230" s="1"/>
      <c r="K230" s="1"/>
      <c r="L230" s="12" t="str">
        <f>L$22</f>
        <v>заполните только желтые поля.</v>
      </c>
    </row>
    <row r="231" spans="1:12" ht="18.75">
      <c r="A231" s="1" t="s">
        <v>30</v>
      </c>
      <c r="B231" s="17"/>
      <c r="C231" s="17"/>
      <c r="D231" s="17"/>
      <c r="E231" s="17"/>
      <c r="F231" s="17"/>
      <c r="G231" s="6"/>
      <c r="H231" s="10"/>
      <c r="I231" s="10"/>
      <c r="J231" s="1"/>
      <c r="K231" s="1"/>
      <c r="L231" s="1" t="str">
        <f>L$23</f>
        <v>X,Y,Z вычисляются автоматически, где</v>
      </c>
    </row>
    <row r="232" spans="1:12" ht="18.75">
      <c r="A232" s="1" t="s">
        <v>32</v>
      </c>
      <c r="B232" s="17"/>
      <c r="C232" s="17"/>
      <c r="D232" s="17"/>
      <c r="E232" s="17"/>
      <c r="F232" s="17"/>
      <c r="G232" s="6"/>
      <c r="H232" s="10"/>
      <c r="I232" s="12"/>
      <c r="J232" s="1"/>
      <c r="K232" s="1"/>
      <c r="L232" s="1" t="str">
        <f>L$24</f>
        <v>X — число выпавших орлов в</v>
      </c>
    </row>
    <row r="233" spans="1:12" ht="18.75">
      <c r="A233" s="1" t="s">
        <v>33</v>
      </c>
      <c r="B233" s="17"/>
      <c r="C233" s="17"/>
      <c r="D233" s="17"/>
      <c r="E233" s="17"/>
      <c r="F233" s="17"/>
      <c r="G233" s="6"/>
      <c r="H233" s="10"/>
      <c r="I233" s="12"/>
      <c r="J233" s="1"/>
      <c r="K233" s="1"/>
      <c r="L233" s="1" t="str">
        <f>L$25</f>
        <v>серии из 5 бросков</v>
      </c>
    </row>
    <row r="234" spans="1:12" ht="18.75">
      <c r="A234" s="1" t="s">
        <v>34</v>
      </c>
      <c r="B234" s="17"/>
      <c r="C234" s="17"/>
      <c r="D234" s="17"/>
      <c r="E234" s="17"/>
      <c r="F234" s="17"/>
      <c r="G234" s="6"/>
      <c r="H234" s="10"/>
      <c r="I234" s="12"/>
      <c r="J234" s="1"/>
      <c r="K234" s="1"/>
      <c r="L234" s="1" t="str">
        <f>L$26</f>
        <v>Y — номер броска  в серии из</v>
      </c>
    </row>
    <row r="235" spans="1:12" ht="18.75">
      <c r="A235" s="1" t="s">
        <v>35</v>
      </c>
      <c r="B235" s="17"/>
      <c r="C235" s="17"/>
      <c r="D235" s="17"/>
      <c r="E235" s="17"/>
      <c r="F235" s="17"/>
      <c r="G235" s="6"/>
      <c r="H235" s="10"/>
      <c r="I235" s="12"/>
      <c r="J235" s="1"/>
      <c r="K235" s="1"/>
      <c r="L235" s="1" t="str">
        <f>L$27</f>
        <v>5 бросков, когда впервые выпал</v>
      </c>
    </row>
    <row r="236" spans="1:12" ht="18.75">
      <c r="A236" s="1" t="s">
        <v>36</v>
      </c>
      <c r="B236" s="17"/>
      <c r="C236" s="17"/>
      <c r="D236" s="17"/>
      <c r="E236" s="17"/>
      <c r="F236" s="17"/>
      <c r="G236" s="6"/>
      <c r="H236" s="10"/>
      <c r="I236" s="12"/>
      <c r="J236" s="1"/>
      <c r="K236" s="1"/>
      <c r="L236" s="1" t="str">
        <f>L$28</f>
        <v>орел или 0, если были только решки.</v>
      </c>
    </row>
    <row r="237" spans="1:12" ht="18.75">
      <c r="A237" s="1" t="s">
        <v>37</v>
      </c>
      <c r="B237" s="17"/>
      <c r="C237" s="17"/>
      <c r="D237" s="17"/>
      <c r="E237" s="17"/>
      <c r="F237" s="17"/>
      <c r="G237" s="6"/>
      <c r="H237" s="10"/>
      <c r="I237" s="12"/>
      <c r="J237" s="1"/>
      <c r="K237" s="1"/>
      <c r="L237" s="1" t="str">
        <f>L$29</f>
        <v>Z — модуль разности между</v>
      </c>
    </row>
    <row r="238" spans="1:12" ht="18.75">
      <c r="A238" s="1" t="s">
        <v>38</v>
      </c>
      <c r="B238" s="17"/>
      <c r="C238" s="17"/>
      <c r="D238" s="17"/>
      <c r="E238" s="17"/>
      <c r="F238" s="17"/>
      <c r="G238" s="6"/>
      <c r="H238" s="10"/>
      <c r="I238" s="1"/>
      <c r="J238" s="1"/>
      <c r="K238" s="1"/>
      <c r="L238" s="1" t="str">
        <f>L$30</f>
        <v>числом выпавших орлов и</v>
      </c>
    </row>
    <row r="239" spans="1:12" ht="18.75">
      <c r="A239" s="9"/>
      <c r="B239" s="6" t="s">
        <v>0</v>
      </c>
      <c r="C239" s="6" t="s">
        <v>1</v>
      </c>
      <c r="D239" s="6" t="s">
        <v>2</v>
      </c>
      <c r="E239" s="6"/>
      <c r="F239" s="6"/>
      <c r="G239" s="6"/>
      <c r="H239" s="10"/>
      <c r="I239" s="1"/>
      <c r="J239" s="1"/>
      <c r="K239" s="1"/>
      <c r="L239" s="1" t="str">
        <f>L$31</f>
        <v>решек в серии из 5 бросков</v>
      </c>
    </row>
    <row r="240" spans="1:12" ht="18.75">
      <c r="A240" s="1" t="s">
        <v>5</v>
      </c>
      <c r="B240" s="6">
        <f>SUM(B229:F229)</f>
        <v>0</v>
      </c>
      <c r="C240" s="6">
        <f>IF(B229=1,1,IF(C229=1,2,IF(D229=1,3,IF(E229=1,4,IF(F229=1,5,0)))))</f>
        <v>0</v>
      </c>
      <c r="D240" s="6">
        <f>ABS(5-2*SUM(B229:F229))</f>
        <v>5</v>
      </c>
      <c r="E240" s="6"/>
      <c r="F240" s="6"/>
      <c r="G240" s="6"/>
      <c r="H240" s="10"/>
      <c r="I240" s="1"/>
      <c r="J240" s="1"/>
      <c r="K240" s="1"/>
      <c r="L240" s="1" t="str">
        <f>L$32</f>
        <v>Частоты появления событий X=0, X=1 и др.</v>
      </c>
    </row>
    <row r="241" spans="1:12" ht="18.75">
      <c r="A241" s="1" t="s">
        <v>7</v>
      </c>
      <c r="B241" s="6">
        <f>SUM(B230:F230)</f>
        <v>0</v>
      </c>
      <c r="C241" s="6">
        <f>IF(B230=1,1,IF(C230=1,2,IF(D230=1,3,IF(E230=1,4,IF(F230=1,5,0)))))</f>
        <v>0</v>
      </c>
      <c r="D241" s="6">
        <f>ABS(5-2*SUM(B230:F230))</f>
        <v>5</v>
      </c>
      <c r="E241" s="6"/>
      <c r="F241" s="6"/>
      <c r="G241" s="6"/>
      <c r="H241" s="10"/>
      <c r="I241" s="1"/>
      <c r="J241" s="1"/>
      <c r="K241" s="1"/>
      <c r="L241" s="1">
        <f>L$33</f>
        <v>0</v>
      </c>
    </row>
    <row r="242" spans="1:12" ht="18.75">
      <c r="A242" s="1" t="s">
        <v>9</v>
      </c>
      <c r="B242" s="6">
        <f>SUM(B231:F231)</f>
        <v>0</v>
      </c>
      <c r="C242" s="6">
        <f>IF(B231=1,1,IF(C231=1,2,IF(D231=1,3,IF(E231=1,4,IF(F231=1,5,0)))))</f>
        <v>0</v>
      </c>
      <c r="D242" s="6">
        <f>ABS(5-2*SUM(B231:F231))</f>
        <v>5</v>
      </c>
      <c r="E242" s="6"/>
      <c r="F242" s="6"/>
      <c r="G242" s="6"/>
      <c r="H242" s="10"/>
      <c r="I242" s="1"/>
      <c r="J242" s="1"/>
      <c r="K242" s="1"/>
      <c r="L242" s="1" t="str">
        <f>L$34</f>
        <v>Занесите результаты эксперимента</v>
      </c>
    </row>
    <row r="243" spans="1:12" ht="18.75">
      <c r="A243" s="1" t="s">
        <v>11</v>
      </c>
      <c r="B243" s="6">
        <f>SUM(B232:F232)</f>
        <v>0</v>
      </c>
      <c r="C243" s="6">
        <f>IF(B232=1,1,IF(C232=1,2,IF(D232=1,3,IF(E232=1,4,IF(F232=1,5,0)))))</f>
        <v>0</v>
      </c>
      <c r="D243" s="6">
        <f>ABS(5-2*SUM(B232:F232))</f>
        <v>5</v>
      </c>
      <c r="E243" s="6"/>
      <c r="F243" s="6"/>
      <c r="G243" s="6"/>
      <c r="H243" s="10"/>
      <c r="I243" s="1"/>
      <c r="J243" s="1"/>
      <c r="K243" s="1"/>
      <c r="L243" s="1" t="str">
        <f>L$35</f>
        <v>в лист "Закон X-Y".</v>
      </c>
    </row>
    <row r="244" spans="1:12" ht="18.75">
      <c r="A244" s="1" t="s">
        <v>13</v>
      </c>
      <c r="B244" s="6">
        <f>SUM(B233:F233)</f>
        <v>0</v>
      </c>
      <c r="C244" s="6">
        <f>IF(B233=1,1,IF(C233=1,2,IF(D233=1,3,IF(E233=1,4,IF(F233=1,5,0)))))</f>
        <v>0</v>
      </c>
      <c r="D244" s="6">
        <f>ABS(5-2*SUM(B233:F233))</f>
        <v>5</v>
      </c>
      <c r="E244" s="6"/>
      <c r="F244" s="6"/>
      <c r="G244" s="6"/>
      <c r="H244" s="10"/>
      <c r="I244" s="1"/>
      <c r="J244" s="1"/>
      <c r="K244" s="1"/>
      <c r="L244" s="1" t="str">
        <f>L$36</f>
        <v>Найдите регрессию Y по X, регрессию X по Y,</v>
      </c>
    </row>
    <row r="245" spans="1:12" ht="18.75">
      <c r="A245" s="1" t="s">
        <v>15</v>
      </c>
      <c r="B245" s="6">
        <f t="shared" ref="B245:B249" si="34">SUM(B234:F234)</f>
        <v>0</v>
      </c>
      <c r="C245" s="6">
        <f t="shared" ref="C245:C249" si="35">IF(B234=1,1,IF(C234=1,2,IF(D234=1,3,IF(E234=1,4,IF(F234=1,5,0)))))</f>
        <v>0</v>
      </c>
      <c r="D245" s="6">
        <f t="shared" ref="D245:D249" si="36">ABS(5-2*SUM(B234:F234))</f>
        <v>5</v>
      </c>
      <c r="E245" s="6"/>
      <c r="F245" s="6"/>
      <c r="G245" s="6"/>
      <c r="H245" s="10"/>
      <c r="I245" s="1"/>
      <c r="J245" s="1"/>
      <c r="K245" s="1"/>
      <c r="L245" s="1" t="str">
        <f>L$37</f>
        <v xml:space="preserve">выборочный корреляционый момент, </v>
      </c>
    </row>
    <row r="246" spans="1:12" ht="18.75">
      <c r="A246" s="1" t="s">
        <v>17</v>
      </c>
      <c r="B246" s="6">
        <f t="shared" si="34"/>
        <v>0</v>
      </c>
      <c r="C246" s="6">
        <f t="shared" si="35"/>
        <v>0</v>
      </c>
      <c r="D246" s="6">
        <f t="shared" si="36"/>
        <v>5</v>
      </c>
      <c r="E246" s="6"/>
      <c r="F246" s="6"/>
      <c r="G246" s="6"/>
      <c r="H246" s="10"/>
      <c r="I246" s="1"/>
      <c r="J246" s="1"/>
      <c r="K246" s="1"/>
      <c r="L246" s="1" t="str">
        <f>L$38</f>
        <v>выборочный коэффициент корреляции,</v>
      </c>
    </row>
    <row r="247" spans="1:12" ht="18.75">
      <c r="A247" s="1" t="s">
        <v>19</v>
      </c>
      <c r="B247" s="6">
        <f t="shared" si="34"/>
        <v>0</v>
      </c>
      <c r="C247" s="6">
        <f t="shared" si="35"/>
        <v>0</v>
      </c>
      <c r="D247" s="6">
        <f t="shared" si="36"/>
        <v>5</v>
      </c>
      <c r="E247" s="6"/>
      <c r="F247" s="6"/>
      <c r="G247" s="6"/>
      <c r="H247" s="10"/>
      <c r="I247" s="1"/>
      <c r="J247" s="1"/>
      <c r="K247" s="1"/>
      <c r="L247" s="1" t="str">
        <f>L$39</f>
        <v>средние значения величин X и Y,</v>
      </c>
    </row>
    <row r="248" spans="1:12" ht="18.75">
      <c r="A248" s="1" t="s">
        <v>21</v>
      </c>
      <c r="B248" s="6">
        <f t="shared" si="34"/>
        <v>0</v>
      </c>
      <c r="C248" s="6">
        <f t="shared" si="35"/>
        <v>0</v>
      </c>
      <c r="D248" s="6">
        <f t="shared" si="36"/>
        <v>5</v>
      </c>
      <c r="E248" s="6"/>
      <c r="F248" s="6"/>
      <c r="G248" s="6"/>
      <c r="H248" s="10"/>
      <c r="I248" s="1"/>
      <c r="J248" s="1"/>
      <c r="K248" s="1"/>
      <c r="L248" s="1" t="str">
        <f>L$40</f>
        <v>выборочные дисперсии величин X и Y,</v>
      </c>
    </row>
    <row r="249" spans="1:12" ht="18.75">
      <c r="A249" s="1" t="s">
        <v>22</v>
      </c>
      <c r="B249" s="6">
        <f t="shared" si="34"/>
        <v>0</v>
      </c>
      <c r="C249" s="6">
        <f t="shared" si="35"/>
        <v>0</v>
      </c>
      <c r="D249" s="6">
        <f t="shared" si="36"/>
        <v>5</v>
      </c>
      <c r="E249" s="6"/>
      <c r="F249" s="6"/>
      <c r="G249" s="6"/>
      <c r="H249" s="10"/>
      <c r="I249" s="1"/>
      <c r="J249" s="1"/>
      <c r="K249" s="1"/>
      <c r="L249" s="1" t="str">
        <f>L$41</f>
        <v>занесите из на лист "Регрессия X-Y".</v>
      </c>
    </row>
    <row r="250" spans="1:12" ht="18.75">
      <c r="A250" s="9"/>
      <c r="B250" s="6"/>
      <c r="C250" s="6"/>
      <c r="D250" s="6"/>
      <c r="E250" s="6"/>
      <c r="F250" s="6"/>
      <c r="G250" s="6"/>
      <c r="H250" s="10"/>
      <c r="I250" s="1"/>
      <c r="J250" s="1"/>
      <c r="K250" s="1"/>
      <c r="L250" s="1" t="str">
        <f>L$42</f>
        <v>Оцените адекватность результата вычислений</v>
      </c>
    </row>
    <row r="251" spans="1:12" ht="18.75">
      <c r="A251" s="9"/>
      <c r="B251" s="6"/>
      <c r="C251" s="6"/>
      <c r="D251" s="6"/>
      <c r="E251" s="6"/>
      <c r="F251" s="6"/>
      <c r="G251" s="6"/>
      <c r="H251" s="10"/>
      <c r="I251" s="1"/>
      <c r="J251" s="1"/>
      <c r="K251" s="1"/>
      <c r="L251" s="1" t="str">
        <f>L$43</f>
        <v>с помощью диаграммы</v>
      </c>
    </row>
    <row r="252" spans="1:12" ht="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8.75">
      <c r="A253" s="16" t="str">
        <f>'Название и список группы'!A11</f>
        <v>Подшивалов</v>
      </c>
      <c r="B253" s="84" t="str">
        <f>'Название и список группы'!B11</f>
        <v>Данил Дмитриевич</v>
      </c>
      <c r="C253" s="84"/>
      <c r="D253" s="84"/>
      <c r="E253" s="84"/>
      <c r="F253" s="84"/>
      <c r="G253" s="84"/>
      <c r="H253" s="84"/>
      <c r="I253" s="84"/>
      <c r="J253" s="84"/>
      <c r="K253" s="1"/>
      <c r="L253" s="1" t="str">
        <f>L$19</f>
        <v>Заполните только желтые поля!!!</v>
      </c>
    </row>
    <row r="254" spans="1:12" ht="18">
      <c r="A254" s="1" t="s">
        <v>24</v>
      </c>
      <c r="B254" s="8">
        <v>1</v>
      </c>
      <c r="C254" s="8">
        <v>2</v>
      </c>
      <c r="D254" s="8">
        <v>3</v>
      </c>
      <c r="E254" s="8">
        <v>4</v>
      </c>
      <c r="F254" s="8">
        <v>5</v>
      </c>
      <c r="G254" s="8"/>
      <c r="H254" s="2"/>
      <c r="I254" s="2"/>
      <c r="J254" s="3" t="s">
        <v>3</v>
      </c>
      <c r="K254" s="1"/>
      <c r="L254" s="4" t="str">
        <f>L$20</f>
        <v>Выполните 10 серий по 5 бросков монеты</v>
      </c>
    </row>
    <row r="255" spans="1:12" ht="18.75">
      <c r="A255" s="1" t="s">
        <v>26</v>
      </c>
      <c r="B255" s="17"/>
      <c r="C255" s="17"/>
      <c r="D255" s="17"/>
      <c r="E255" s="17"/>
      <c r="F255" s="17"/>
      <c r="G255" s="6"/>
      <c r="H255" s="10"/>
      <c r="I255" s="10"/>
      <c r="J255" s="21">
        <f>IF(SUM(B255:F264)&gt;0,1,10^(-5))</f>
        <v>1.0000000000000001E-5</v>
      </c>
      <c r="K255" s="1"/>
      <c r="L255" s="12" t="str">
        <f>L$21</f>
        <v>В протоколе испытаний</v>
      </c>
    </row>
    <row r="256" spans="1:12" ht="18.75">
      <c r="A256" s="1" t="s">
        <v>28</v>
      </c>
      <c r="B256" s="17"/>
      <c r="C256" s="17"/>
      <c r="D256" s="17"/>
      <c r="E256" s="17"/>
      <c r="F256" s="17"/>
      <c r="G256" s="6"/>
      <c r="H256" s="10"/>
      <c r="I256" s="10"/>
      <c r="J256" s="1"/>
      <c r="K256" s="1"/>
      <c r="L256" s="12" t="str">
        <f>L$22</f>
        <v>заполните только желтые поля.</v>
      </c>
    </row>
    <row r="257" spans="1:12" ht="18.75">
      <c r="A257" s="1" t="s">
        <v>30</v>
      </c>
      <c r="B257" s="17"/>
      <c r="C257" s="17"/>
      <c r="D257" s="17"/>
      <c r="E257" s="17"/>
      <c r="F257" s="17"/>
      <c r="G257" s="6"/>
      <c r="H257" s="10"/>
      <c r="I257" s="10"/>
      <c r="J257" s="1"/>
      <c r="K257" s="1"/>
      <c r="L257" s="1" t="str">
        <f>L$23</f>
        <v>X,Y,Z вычисляются автоматически, где</v>
      </c>
    </row>
    <row r="258" spans="1:12" ht="18.75">
      <c r="A258" s="1" t="s">
        <v>32</v>
      </c>
      <c r="B258" s="17"/>
      <c r="C258" s="17"/>
      <c r="D258" s="17"/>
      <c r="E258" s="17"/>
      <c r="F258" s="17"/>
      <c r="G258" s="6"/>
      <c r="H258" s="10"/>
      <c r="I258" s="12"/>
      <c r="J258" s="1"/>
      <c r="K258" s="1"/>
      <c r="L258" s="1" t="str">
        <f>L$24</f>
        <v>X — число выпавших орлов в</v>
      </c>
    </row>
    <row r="259" spans="1:12" ht="18.75">
      <c r="A259" s="1" t="s">
        <v>33</v>
      </c>
      <c r="B259" s="17"/>
      <c r="C259" s="17"/>
      <c r="D259" s="17"/>
      <c r="E259" s="17"/>
      <c r="F259" s="17"/>
      <c r="G259" s="6"/>
      <c r="H259" s="10"/>
      <c r="I259" s="12"/>
      <c r="J259" s="1"/>
      <c r="K259" s="1"/>
      <c r="L259" s="1" t="str">
        <f>L$25</f>
        <v>серии из 5 бросков</v>
      </c>
    </row>
    <row r="260" spans="1:12" ht="18.75">
      <c r="A260" s="1" t="s">
        <v>34</v>
      </c>
      <c r="B260" s="17"/>
      <c r="C260" s="17"/>
      <c r="D260" s="17"/>
      <c r="E260" s="17"/>
      <c r="F260" s="17"/>
      <c r="G260" s="6"/>
      <c r="H260" s="10"/>
      <c r="I260" s="12"/>
      <c r="J260" s="1"/>
      <c r="K260" s="1"/>
      <c r="L260" s="1" t="str">
        <f>L$26</f>
        <v>Y — номер броска  в серии из</v>
      </c>
    </row>
    <row r="261" spans="1:12" ht="18.75">
      <c r="A261" s="1" t="s">
        <v>35</v>
      </c>
      <c r="B261" s="17"/>
      <c r="C261" s="17"/>
      <c r="D261" s="17"/>
      <c r="E261" s="17"/>
      <c r="F261" s="17"/>
      <c r="G261" s="6"/>
      <c r="H261" s="10"/>
      <c r="I261" s="12"/>
      <c r="J261" s="1"/>
      <c r="K261" s="1"/>
      <c r="L261" s="1" t="str">
        <f>L$27</f>
        <v>5 бросков, когда впервые выпал</v>
      </c>
    </row>
    <row r="262" spans="1:12" ht="18.75">
      <c r="A262" s="1" t="s">
        <v>36</v>
      </c>
      <c r="B262" s="17"/>
      <c r="C262" s="17"/>
      <c r="D262" s="17"/>
      <c r="E262" s="17"/>
      <c r="F262" s="17"/>
      <c r="G262" s="6"/>
      <c r="H262" s="10"/>
      <c r="I262" s="12"/>
      <c r="J262" s="1"/>
      <c r="K262" s="1"/>
      <c r="L262" s="1" t="str">
        <f>L$28</f>
        <v>орел или 0, если были только решки.</v>
      </c>
    </row>
    <row r="263" spans="1:12" ht="18.75">
      <c r="A263" s="1" t="s">
        <v>37</v>
      </c>
      <c r="B263" s="17"/>
      <c r="C263" s="17"/>
      <c r="D263" s="17"/>
      <c r="E263" s="17"/>
      <c r="F263" s="17"/>
      <c r="G263" s="6"/>
      <c r="H263" s="10"/>
      <c r="I263" s="12"/>
      <c r="J263" s="1"/>
      <c r="K263" s="1"/>
      <c r="L263" s="1" t="str">
        <f>L$29</f>
        <v>Z — модуль разности между</v>
      </c>
    </row>
    <row r="264" spans="1:12" ht="18.75">
      <c r="A264" s="1" t="s">
        <v>38</v>
      </c>
      <c r="B264" s="17"/>
      <c r="C264" s="17"/>
      <c r="D264" s="17"/>
      <c r="E264" s="17"/>
      <c r="F264" s="17"/>
      <c r="G264" s="6"/>
      <c r="H264" s="10"/>
      <c r="I264" s="1"/>
      <c r="J264" s="1"/>
      <c r="K264" s="1"/>
      <c r="L264" s="1" t="str">
        <f>L$30</f>
        <v>числом выпавших орлов и</v>
      </c>
    </row>
    <row r="265" spans="1:12" ht="18.75">
      <c r="A265" s="9"/>
      <c r="B265" s="6" t="s">
        <v>0</v>
      </c>
      <c r="C265" s="6" t="s">
        <v>1</v>
      </c>
      <c r="D265" s="6" t="s">
        <v>2</v>
      </c>
      <c r="E265" s="6"/>
      <c r="F265" s="6"/>
      <c r="G265" s="6"/>
      <c r="H265" s="10"/>
      <c r="I265" s="1"/>
      <c r="J265" s="1"/>
      <c r="K265" s="1"/>
      <c r="L265" s="1" t="str">
        <f>L$31</f>
        <v>решек в серии из 5 бросков</v>
      </c>
    </row>
    <row r="266" spans="1:12" ht="18.75">
      <c r="A266" s="1" t="s">
        <v>5</v>
      </c>
      <c r="B266" s="6">
        <f>SUM(B255:F255)</f>
        <v>0</v>
      </c>
      <c r="C266" s="6">
        <f>IF(B255=1,1,IF(C255=1,2,IF(D255=1,3,IF(E255=1,4,IF(F255=1,5,0)))))</f>
        <v>0</v>
      </c>
      <c r="D266" s="6">
        <f>ABS(5-2*SUM(B255:F255))</f>
        <v>5</v>
      </c>
      <c r="E266" s="6"/>
      <c r="F266" s="6"/>
      <c r="G266" s="6"/>
      <c r="H266" s="10"/>
      <c r="I266" s="1"/>
      <c r="J266" s="1"/>
      <c r="K266" s="1"/>
      <c r="L266" s="1" t="str">
        <f>L$32</f>
        <v>Частоты появления событий X=0, X=1 и др.</v>
      </c>
    </row>
    <row r="267" spans="1:12" ht="18.75">
      <c r="A267" s="1" t="s">
        <v>7</v>
      </c>
      <c r="B267" s="6">
        <f>SUM(B256:F256)</f>
        <v>0</v>
      </c>
      <c r="C267" s="6">
        <f>IF(B256=1,1,IF(C256=1,2,IF(D256=1,3,IF(E256=1,4,IF(F256=1,5,0)))))</f>
        <v>0</v>
      </c>
      <c r="D267" s="6">
        <f>ABS(5-2*SUM(B256:F256))</f>
        <v>5</v>
      </c>
      <c r="E267" s="6"/>
      <c r="F267" s="6"/>
      <c r="G267" s="6"/>
      <c r="H267" s="10"/>
      <c r="I267" s="1"/>
      <c r="J267" s="1"/>
      <c r="K267" s="1"/>
      <c r="L267" s="1">
        <f>L$33</f>
        <v>0</v>
      </c>
    </row>
    <row r="268" spans="1:12" ht="18.75">
      <c r="A268" s="1" t="s">
        <v>9</v>
      </c>
      <c r="B268" s="6">
        <f>SUM(B257:F257)</f>
        <v>0</v>
      </c>
      <c r="C268" s="6">
        <f>IF(B257=1,1,IF(C257=1,2,IF(D257=1,3,IF(E257=1,4,IF(F257=1,5,0)))))</f>
        <v>0</v>
      </c>
      <c r="D268" s="6">
        <f>ABS(5-2*SUM(B257:F257))</f>
        <v>5</v>
      </c>
      <c r="E268" s="6"/>
      <c r="F268" s="6"/>
      <c r="G268" s="6"/>
      <c r="H268" s="10"/>
      <c r="I268" s="1"/>
      <c r="J268" s="1"/>
      <c r="K268" s="1"/>
      <c r="L268" s="1" t="str">
        <f>L$34</f>
        <v>Занесите результаты эксперимента</v>
      </c>
    </row>
    <row r="269" spans="1:12" ht="18.75">
      <c r="A269" s="1" t="s">
        <v>11</v>
      </c>
      <c r="B269" s="6">
        <f>SUM(B258:F258)</f>
        <v>0</v>
      </c>
      <c r="C269" s="6">
        <f>IF(B258=1,1,IF(C258=1,2,IF(D258=1,3,IF(E258=1,4,IF(F258=1,5,0)))))</f>
        <v>0</v>
      </c>
      <c r="D269" s="6">
        <f>ABS(5-2*SUM(B258:F258))</f>
        <v>5</v>
      </c>
      <c r="E269" s="6"/>
      <c r="F269" s="6"/>
      <c r="G269" s="6"/>
      <c r="H269" s="10"/>
      <c r="I269" s="1"/>
      <c r="J269" s="1"/>
      <c r="K269" s="1"/>
      <c r="L269" s="1" t="str">
        <f>L$35</f>
        <v>в лист "Закон X-Y".</v>
      </c>
    </row>
    <row r="270" spans="1:12" ht="18.75">
      <c r="A270" s="1" t="s">
        <v>13</v>
      </c>
      <c r="B270" s="6">
        <f>SUM(B259:F259)</f>
        <v>0</v>
      </c>
      <c r="C270" s="6">
        <f>IF(B259=1,1,IF(C259=1,2,IF(D259=1,3,IF(E259=1,4,IF(F259=1,5,0)))))</f>
        <v>0</v>
      </c>
      <c r="D270" s="6">
        <f>ABS(5-2*SUM(B259:F259))</f>
        <v>5</v>
      </c>
      <c r="E270" s="6"/>
      <c r="F270" s="6"/>
      <c r="G270" s="6"/>
      <c r="H270" s="10"/>
      <c r="I270" s="1"/>
      <c r="J270" s="1"/>
      <c r="K270" s="1"/>
      <c r="L270" s="1" t="str">
        <f>L$36</f>
        <v>Найдите регрессию Y по X, регрессию X по Y,</v>
      </c>
    </row>
    <row r="271" spans="1:12" ht="18.75">
      <c r="A271" s="1" t="s">
        <v>15</v>
      </c>
      <c r="B271" s="6">
        <f t="shared" ref="B271:B275" si="37">SUM(B260:F260)</f>
        <v>0</v>
      </c>
      <c r="C271" s="6">
        <f t="shared" ref="C271:C275" si="38">IF(B260=1,1,IF(C260=1,2,IF(D260=1,3,IF(E260=1,4,IF(F260=1,5,0)))))</f>
        <v>0</v>
      </c>
      <c r="D271" s="6">
        <f t="shared" ref="D271:D275" si="39">ABS(5-2*SUM(B260:F260))</f>
        <v>5</v>
      </c>
      <c r="E271" s="6"/>
      <c r="F271" s="6"/>
      <c r="G271" s="6"/>
      <c r="H271" s="10"/>
      <c r="I271" s="1"/>
      <c r="J271" s="1"/>
      <c r="K271" s="1"/>
      <c r="L271" s="1" t="str">
        <f>L$37</f>
        <v xml:space="preserve">выборочный корреляционый момент, </v>
      </c>
    </row>
    <row r="272" spans="1:12" ht="18.75">
      <c r="A272" s="1" t="s">
        <v>17</v>
      </c>
      <c r="B272" s="6">
        <f t="shared" si="37"/>
        <v>0</v>
      </c>
      <c r="C272" s="6">
        <f t="shared" si="38"/>
        <v>0</v>
      </c>
      <c r="D272" s="6">
        <f t="shared" si="39"/>
        <v>5</v>
      </c>
      <c r="E272" s="6"/>
      <c r="F272" s="6"/>
      <c r="G272" s="6"/>
      <c r="H272" s="10"/>
      <c r="I272" s="1"/>
      <c r="J272" s="1"/>
      <c r="K272" s="1"/>
      <c r="L272" s="1" t="str">
        <f>L$38</f>
        <v>выборочный коэффициент корреляции,</v>
      </c>
    </row>
    <row r="273" spans="1:12" ht="18.75">
      <c r="A273" s="1" t="s">
        <v>19</v>
      </c>
      <c r="B273" s="6">
        <f t="shared" si="37"/>
        <v>0</v>
      </c>
      <c r="C273" s="6">
        <f t="shared" si="38"/>
        <v>0</v>
      </c>
      <c r="D273" s="6">
        <f t="shared" si="39"/>
        <v>5</v>
      </c>
      <c r="E273" s="6"/>
      <c r="F273" s="6"/>
      <c r="G273" s="6"/>
      <c r="H273" s="10"/>
      <c r="I273" s="1"/>
      <c r="J273" s="1"/>
      <c r="K273" s="1"/>
      <c r="L273" s="1" t="str">
        <f>L$39</f>
        <v>средние значения величин X и Y,</v>
      </c>
    </row>
    <row r="274" spans="1:12" ht="18.75">
      <c r="A274" s="1" t="s">
        <v>21</v>
      </c>
      <c r="B274" s="6">
        <f t="shared" si="37"/>
        <v>0</v>
      </c>
      <c r="C274" s="6">
        <f t="shared" si="38"/>
        <v>0</v>
      </c>
      <c r="D274" s="6">
        <f t="shared" si="39"/>
        <v>5</v>
      </c>
      <c r="E274" s="6"/>
      <c r="F274" s="6"/>
      <c r="G274" s="6"/>
      <c r="H274" s="10"/>
      <c r="I274" s="1"/>
      <c r="J274" s="1"/>
      <c r="K274" s="1"/>
      <c r="L274" s="1" t="str">
        <f>L$40</f>
        <v>выборочные дисперсии величин X и Y,</v>
      </c>
    </row>
    <row r="275" spans="1:12" ht="18.75">
      <c r="A275" s="1" t="s">
        <v>22</v>
      </c>
      <c r="B275" s="6">
        <f t="shared" si="37"/>
        <v>0</v>
      </c>
      <c r="C275" s="6">
        <f t="shared" si="38"/>
        <v>0</v>
      </c>
      <c r="D275" s="6">
        <f t="shared" si="39"/>
        <v>5</v>
      </c>
      <c r="E275" s="6"/>
      <c r="F275" s="6"/>
      <c r="G275" s="6"/>
      <c r="H275" s="10"/>
      <c r="I275" s="1"/>
      <c r="J275" s="1"/>
      <c r="K275" s="1"/>
      <c r="L275" s="1" t="str">
        <f>L$41</f>
        <v>занесите из на лист "Регрессия X-Y".</v>
      </c>
    </row>
    <row r="276" spans="1:12" ht="18.75">
      <c r="A276" s="9"/>
      <c r="B276" s="6"/>
      <c r="C276" s="6"/>
      <c r="D276" s="6"/>
      <c r="E276" s="6"/>
      <c r="F276" s="6"/>
      <c r="G276" s="6"/>
      <c r="H276" s="10"/>
      <c r="I276" s="1"/>
      <c r="J276" s="1"/>
      <c r="K276" s="1"/>
      <c r="L276" s="1" t="str">
        <f>L$42</f>
        <v>Оцените адекватность результата вычислений</v>
      </c>
    </row>
    <row r="277" spans="1:12" ht="18.75">
      <c r="A277" s="9"/>
      <c r="B277" s="6"/>
      <c r="C277" s="6"/>
      <c r="D277" s="6"/>
      <c r="E277" s="6"/>
      <c r="F277" s="6"/>
      <c r="G277" s="6"/>
      <c r="H277" s="10"/>
      <c r="I277" s="1"/>
      <c r="J277" s="1"/>
      <c r="K277" s="1"/>
      <c r="L277" s="1" t="str">
        <f>L$43</f>
        <v>с помощью диаграммы</v>
      </c>
    </row>
    <row r="278" spans="1:12" ht="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8.75">
      <c r="A279" s="16" t="str">
        <f>'Название и список группы'!A12</f>
        <v>Потапов</v>
      </c>
      <c r="B279" s="84" t="str">
        <f>'Название и список группы'!B12</f>
        <v>Иван Николаевич</v>
      </c>
      <c r="C279" s="84"/>
      <c r="D279" s="84"/>
      <c r="E279" s="84"/>
      <c r="F279" s="84"/>
      <c r="G279" s="84"/>
      <c r="H279" s="84"/>
      <c r="I279" s="84"/>
      <c r="J279" s="84"/>
      <c r="K279" s="1"/>
      <c r="L279" s="1" t="str">
        <f>L$19</f>
        <v>Заполните только желтые поля!!!</v>
      </c>
    </row>
    <row r="280" spans="1:12" ht="18">
      <c r="A280" s="1" t="s">
        <v>24</v>
      </c>
      <c r="B280" s="8">
        <v>1</v>
      </c>
      <c r="C280" s="8">
        <v>2</v>
      </c>
      <c r="D280" s="8">
        <v>3</v>
      </c>
      <c r="E280" s="8">
        <v>4</v>
      </c>
      <c r="F280" s="8">
        <v>5</v>
      </c>
      <c r="G280" s="8"/>
      <c r="H280" s="2"/>
      <c r="I280" s="2"/>
      <c r="J280" s="3" t="s">
        <v>3</v>
      </c>
      <c r="K280" s="1"/>
      <c r="L280" s="4" t="str">
        <f>L$20</f>
        <v>Выполните 10 серий по 5 бросков монеты</v>
      </c>
    </row>
    <row r="281" spans="1:12" ht="18.75">
      <c r="A281" s="1" t="s">
        <v>26</v>
      </c>
      <c r="B281" s="17"/>
      <c r="C281" s="17"/>
      <c r="D281" s="17"/>
      <c r="E281" s="17"/>
      <c r="F281" s="17"/>
      <c r="G281" s="6"/>
      <c r="H281" s="10"/>
      <c r="I281" s="10"/>
      <c r="J281" s="21">
        <f>IF(SUM(B281:F290)&gt;0,1,10^(-5))</f>
        <v>1.0000000000000001E-5</v>
      </c>
      <c r="K281" s="1"/>
      <c r="L281" s="12" t="str">
        <f>L$21</f>
        <v>В протоколе испытаний</v>
      </c>
    </row>
    <row r="282" spans="1:12" ht="18.75">
      <c r="A282" s="1" t="s">
        <v>28</v>
      </c>
      <c r="B282" s="17"/>
      <c r="C282" s="17"/>
      <c r="D282" s="17"/>
      <c r="E282" s="17"/>
      <c r="F282" s="17"/>
      <c r="G282" s="6"/>
      <c r="H282" s="10"/>
      <c r="I282" s="10"/>
      <c r="J282" s="1"/>
      <c r="K282" s="1"/>
      <c r="L282" s="12" t="str">
        <f>L$22</f>
        <v>заполните только желтые поля.</v>
      </c>
    </row>
    <row r="283" spans="1:12" ht="18.75">
      <c r="A283" s="1" t="s">
        <v>30</v>
      </c>
      <c r="B283" s="17"/>
      <c r="C283" s="17"/>
      <c r="D283" s="17"/>
      <c r="E283" s="17"/>
      <c r="F283" s="17"/>
      <c r="G283" s="6"/>
      <c r="H283" s="10"/>
      <c r="I283" s="10"/>
      <c r="J283" s="1"/>
      <c r="K283" s="1"/>
      <c r="L283" s="1" t="str">
        <f>L$23</f>
        <v>X,Y,Z вычисляются автоматически, где</v>
      </c>
    </row>
    <row r="284" spans="1:12" ht="18.75">
      <c r="A284" s="1" t="s">
        <v>32</v>
      </c>
      <c r="B284" s="17"/>
      <c r="C284" s="17"/>
      <c r="D284" s="17"/>
      <c r="E284" s="17"/>
      <c r="F284" s="17"/>
      <c r="G284" s="6"/>
      <c r="H284" s="10"/>
      <c r="I284" s="12"/>
      <c r="J284" s="1"/>
      <c r="K284" s="1"/>
      <c r="L284" s="1" t="str">
        <f>L$24</f>
        <v>X — число выпавших орлов в</v>
      </c>
    </row>
    <row r="285" spans="1:12" ht="18.75">
      <c r="A285" s="1" t="s">
        <v>33</v>
      </c>
      <c r="B285" s="17"/>
      <c r="C285" s="17"/>
      <c r="D285" s="17"/>
      <c r="E285" s="17"/>
      <c r="F285" s="17"/>
      <c r="G285" s="6"/>
      <c r="H285" s="10"/>
      <c r="I285" s="12"/>
      <c r="J285" s="1"/>
      <c r="K285" s="1"/>
      <c r="L285" s="1" t="str">
        <f>L$25</f>
        <v>серии из 5 бросков</v>
      </c>
    </row>
    <row r="286" spans="1:12" ht="18.75">
      <c r="A286" s="1" t="s">
        <v>34</v>
      </c>
      <c r="B286" s="17"/>
      <c r="C286" s="17"/>
      <c r="D286" s="17"/>
      <c r="E286" s="17"/>
      <c r="F286" s="17"/>
      <c r="G286" s="6"/>
      <c r="H286" s="10"/>
      <c r="I286" s="12"/>
      <c r="J286" s="1"/>
      <c r="K286" s="1"/>
      <c r="L286" s="1" t="str">
        <f>L$26</f>
        <v>Y — номер броска  в серии из</v>
      </c>
    </row>
    <row r="287" spans="1:12" ht="18.75">
      <c r="A287" s="1" t="s">
        <v>35</v>
      </c>
      <c r="B287" s="17"/>
      <c r="C287" s="17"/>
      <c r="D287" s="17"/>
      <c r="E287" s="17"/>
      <c r="F287" s="17"/>
      <c r="G287" s="6"/>
      <c r="H287" s="10"/>
      <c r="I287" s="12"/>
      <c r="J287" s="1"/>
      <c r="K287" s="1"/>
      <c r="L287" s="1" t="str">
        <f>L$27</f>
        <v>5 бросков, когда впервые выпал</v>
      </c>
    </row>
    <row r="288" spans="1:12" ht="18.75">
      <c r="A288" s="1" t="s">
        <v>36</v>
      </c>
      <c r="B288" s="17"/>
      <c r="C288" s="17"/>
      <c r="D288" s="17"/>
      <c r="E288" s="17"/>
      <c r="F288" s="17"/>
      <c r="G288" s="6"/>
      <c r="H288" s="10"/>
      <c r="I288" s="12"/>
      <c r="J288" s="1"/>
      <c r="K288" s="1"/>
      <c r="L288" s="1" t="str">
        <f>L$28</f>
        <v>орел или 0, если были только решки.</v>
      </c>
    </row>
    <row r="289" spans="1:12" ht="18.75">
      <c r="A289" s="1" t="s">
        <v>37</v>
      </c>
      <c r="B289" s="17"/>
      <c r="C289" s="17"/>
      <c r="D289" s="17"/>
      <c r="E289" s="17"/>
      <c r="F289" s="17"/>
      <c r="G289" s="6"/>
      <c r="H289" s="10"/>
      <c r="I289" s="12"/>
      <c r="J289" s="1"/>
      <c r="K289" s="1"/>
      <c r="L289" s="1" t="str">
        <f>L$29</f>
        <v>Z — модуль разности между</v>
      </c>
    </row>
    <row r="290" spans="1:12" ht="18.75">
      <c r="A290" s="1" t="s">
        <v>38</v>
      </c>
      <c r="B290" s="17"/>
      <c r="C290" s="17"/>
      <c r="D290" s="17"/>
      <c r="E290" s="17"/>
      <c r="F290" s="17"/>
      <c r="G290" s="6"/>
      <c r="H290" s="10"/>
      <c r="I290" s="1"/>
      <c r="J290" s="1"/>
      <c r="K290" s="1"/>
      <c r="L290" s="1" t="str">
        <f>L$30</f>
        <v>числом выпавших орлов и</v>
      </c>
    </row>
    <row r="291" spans="1:12" ht="18.75">
      <c r="A291" s="9"/>
      <c r="B291" s="6" t="s">
        <v>0</v>
      </c>
      <c r="C291" s="6" t="s">
        <v>1</v>
      </c>
      <c r="D291" s="6" t="s">
        <v>2</v>
      </c>
      <c r="E291" s="6"/>
      <c r="F291" s="6"/>
      <c r="G291" s="6"/>
      <c r="H291" s="10"/>
      <c r="I291" s="1"/>
      <c r="J291" s="1"/>
      <c r="K291" s="1"/>
      <c r="L291" s="1" t="str">
        <f>L$31</f>
        <v>решек в серии из 5 бросков</v>
      </c>
    </row>
    <row r="292" spans="1:12" ht="18.75">
      <c r="A292" s="1" t="s">
        <v>5</v>
      </c>
      <c r="B292" s="6">
        <f>SUM(B281:F281)</f>
        <v>0</v>
      </c>
      <c r="C292" s="6">
        <f>IF(B281=1,1,IF(C281=1,2,IF(D281=1,3,IF(E281=1,4,IF(F281=1,5,0)))))</f>
        <v>0</v>
      </c>
      <c r="D292" s="6">
        <f>ABS(5-2*SUM(B281:F281))</f>
        <v>5</v>
      </c>
      <c r="E292" s="6"/>
      <c r="F292" s="6"/>
      <c r="G292" s="6"/>
      <c r="H292" s="10"/>
      <c r="I292" s="1"/>
      <c r="J292" s="1"/>
      <c r="K292" s="1"/>
      <c r="L292" s="1" t="str">
        <f>L$32</f>
        <v>Частоты появления событий X=0, X=1 и др.</v>
      </c>
    </row>
    <row r="293" spans="1:12" ht="18.75">
      <c r="A293" s="1" t="s">
        <v>7</v>
      </c>
      <c r="B293" s="6">
        <f>SUM(B282:F282)</f>
        <v>0</v>
      </c>
      <c r="C293" s="6">
        <f>IF(B282=1,1,IF(C282=1,2,IF(D282=1,3,IF(E282=1,4,IF(F282=1,5,0)))))</f>
        <v>0</v>
      </c>
      <c r="D293" s="6">
        <f>ABS(5-2*SUM(B282:F282))</f>
        <v>5</v>
      </c>
      <c r="E293" s="6"/>
      <c r="F293" s="6"/>
      <c r="G293" s="6"/>
      <c r="H293" s="10"/>
      <c r="I293" s="1"/>
      <c r="J293" s="1"/>
      <c r="K293" s="1"/>
      <c r="L293" s="1">
        <f>L$33</f>
        <v>0</v>
      </c>
    </row>
    <row r="294" spans="1:12" ht="18.75">
      <c r="A294" s="1" t="s">
        <v>9</v>
      </c>
      <c r="B294" s="6">
        <f>SUM(B283:F283)</f>
        <v>0</v>
      </c>
      <c r="C294" s="6">
        <f>IF(B283=1,1,IF(C283=1,2,IF(D283=1,3,IF(E283=1,4,IF(F283=1,5,0)))))</f>
        <v>0</v>
      </c>
      <c r="D294" s="6">
        <f>ABS(5-2*SUM(B283:F283))</f>
        <v>5</v>
      </c>
      <c r="E294" s="6"/>
      <c r="F294" s="6"/>
      <c r="G294" s="6"/>
      <c r="H294" s="10"/>
      <c r="I294" s="1"/>
      <c r="J294" s="1"/>
      <c r="K294" s="1"/>
      <c r="L294" s="1" t="str">
        <f>L$34</f>
        <v>Занесите результаты эксперимента</v>
      </c>
    </row>
    <row r="295" spans="1:12" ht="18.75">
      <c r="A295" s="1" t="s">
        <v>11</v>
      </c>
      <c r="B295" s="6">
        <f>SUM(B284:F284)</f>
        <v>0</v>
      </c>
      <c r="C295" s="6">
        <f>IF(B284=1,1,IF(C284=1,2,IF(D284=1,3,IF(E284=1,4,IF(F284=1,5,0)))))</f>
        <v>0</v>
      </c>
      <c r="D295" s="6">
        <f>ABS(5-2*SUM(B284:F284))</f>
        <v>5</v>
      </c>
      <c r="E295" s="6"/>
      <c r="F295" s="6"/>
      <c r="G295" s="6"/>
      <c r="H295" s="10"/>
      <c r="I295" s="1"/>
      <c r="J295" s="1"/>
      <c r="K295" s="1"/>
      <c r="L295" s="1" t="str">
        <f>L$35</f>
        <v>в лист "Закон X-Y".</v>
      </c>
    </row>
    <row r="296" spans="1:12" ht="18.75">
      <c r="A296" s="1" t="s">
        <v>13</v>
      </c>
      <c r="B296" s="6">
        <f>SUM(B285:F285)</f>
        <v>0</v>
      </c>
      <c r="C296" s="6">
        <f>IF(B285=1,1,IF(C285=1,2,IF(D285=1,3,IF(E285=1,4,IF(F285=1,5,0)))))</f>
        <v>0</v>
      </c>
      <c r="D296" s="6">
        <f>ABS(5-2*SUM(B285:F285))</f>
        <v>5</v>
      </c>
      <c r="E296" s="6"/>
      <c r="F296" s="6"/>
      <c r="G296" s="6"/>
      <c r="H296" s="10"/>
      <c r="I296" s="1"/>
      <c r="J296" s="1"/>
      <c r="K296" s="1"/>
      <c r="L296" s="1" t="str">
        <f>L$36</f>
        <v>Найдите регрессию Y по X, регрессию X по Y,</v>
      </c>
    </row>
    <row r="297" spans="1:12" ht="18.75">
      <c r="A297" s="1" t="s">
        <v>15</v>
      </c>
      <c r="B297" s="6">
        <f t="shared" ref="B297:B301" si="40">SUM(B286:F286)</f>
        <v>0</v>
      </c>
      <c r="C297" s="6">
        <f t="shared" ref="C297:C301" si="41">IF(B286=1,1,IF(C286=1,2,IF(D286=1,3,IF(E286=1,4,IF(F286=1,5,0)))))</f>
        <v>0</v>
      </c>
      <c r="D297" s="6">
        <f t="shared" ref="D297:D301" si="42">ABS(5-2*SUM(B286:F286))</f>
        <v>5</v>
      </c>
      <c r="E297" s="6"/>
      <c r="F297" s="6"/>
      <c r="G297" s="6"/>
      <c r="H297" s="10"/>
      <c r="I297" s="1"/>
      <c r="J297" s="1"/>
      <c r="K297" s="1"/>
      <c r="L297" s="1" t="str">
        <f>L$37</f>
        <v xml:space="preserve">выборочный корреляционый момент, </v>
      </c>
    </row>
    <row r="298" spans="1:12" ht="18.75">
      <c r="A298" s="1" t="s">
        <v>17</v>
      </c>
      <c r="B298" s="6">
        <f t="shared" si="40"/>
        <v>0</v>
      </c>
      <c r="C298" s="6">
        <f t="shared" si="41"/>
        <v>0</v>
      </c>
      <c r="D298" s="6">
        <f t="shared" si="42"/>
        <v>5</v>
      </c>
      <c r="E298" s="6"/>
      <c r="F298" s="6"/>
      <c r="G298" s="6"/>
      <c r="H298" s="10"/>
      <c r="I298" s="1"/>
      <c r="J298" s="1"/>
      <c r="K298" s="1"/>
      <c r="L298" s="1" t="str">
        <f>L$38</f>
        <v>выборочный коэффициент корреляции,</v>
      </c>
    </row>
    <row r="299" spans="1:12" ht="18.75">
      <c r="A299" s="1" t="s">
        <v>19</v>
      </c>
      <c r="B299" s="6">
        <f t="shared" si="40"/>
        <v>0</v>
      </c>
      <c r="C299" s="6">
        <f t="shared" si="41"/>
        <v>0</v>
      </c>
      <c r="D299" s="6">
        <f t="shared" si="42"/>
        <v>5</v>
      </c>
      <c r="E299" s="6"/>
      <c r="F299" s="6"/>
      <c r="G299" s="6"/>
      <c r="H299" s="10"/>
      <c r="I299" s="1"/>
      <c r="J299" s="1"/>
      <c r="K299" s="1"/>
      <c r="L299" s="1" t="str">
        <f>L$39</f>
        <v>средние значения величин X и Y,</v>
      </c>
    </row>
    <row r="300" spans="1:12" ht="18.75">
      <c r="A300" s="1" t="s">
        <v>21</v>
      </c>
      <c r="B300" s="6">
        <f t="shared" si="40"/>
        <v>0</v>
      </c>
      <c r="C300" s="6">
        <f t="shared" si="41"/>
        <v>0</v>
      </c>
      <c r="D300" s="6">
        <f t="shared" si="42"/>
        <v>5</v>
      </c>
      <c r="E300" s="6"/>
      <c r="F300" s="6"/>
      <c r="G300" s="6"/>
      <c r="H300" s="10"/>
      <c r="I300" s="1"/>
      <c r="J300" s="1"/>
      <c r="K300" s="1"/>
      <c r="L300" s="1" t="str">
        <f>L$40</f>
        <v>выборочные дисперсии величин X и Y,</v>
      </c>
    </row>
    <row r="301" spans="1:12" ht="18.75">
      <c r="A301" s="1" t="s">
        <v>22</v>
      </c>
      <c r="B301" s="6">
        <f t="shared" si="40"/>
        <v>0</v>
      </c>
      <c r="C301" s="6">
        <f t="shared" si="41"/>
        <v>0</v>
      </c>
      <c r="D301" s="6">
        <f t="shared" si="42"/>
        <v>5</v>
      </c>
      <c r="E301" s="6"/>
      <c r="F301" s="6"/>
      <c r="G301" s="6"/>
      <c r="H301" s="10"/>
      <c r="I301" s="1"/>
      <c r="J301" s="1"/>
      <c r="K301" s="1"/>
      <c r="L301" s="1" t="str">
        <f>L$41</f>
        <v>занесите из на лист "Регрессия X-Y".</v>
      </c>
    </row>
    <row r="302" spans="1:12" ht="18.75">
      <c r="A302" s="9"/>
      <c r="B302" s="6"/>
      <c r="C302" s="6"/>
      <c r="D302" s="6"/>
      <c r="E302" s="6"/>
      <c r="F302" s="6"/>
      <c r="G302" s="6"/>
      <c r="H302" s="10"/>
      <c r="I302" s="1"/>
      <c r="J302" s="1"/>
      <c r="K302" s="1"/>
      <c r="L302" s="1" t="str">
        <f>L$42</f>
        <v>Оцените адекватность результата вычислений</v>
      </c>
    </row>
    <row r="303" spans="1:12" ht="18.75">
      <c r="A303" s="9"/>
      <c r="B303" s="6"/>
      <c r="C303" s="6"/>
      <c r="D303" s="6"/>
      <c r="E303" s="6"/>
      <c r="F303" s="6"/>
      <c r="G303" s="6"/>
      <c r="H303" s="10"/>
      <c r="I303" s="1"/>
      <c r="J303" s="1"/>
      <c r="K303" s="1"/>
      <c r="L303" s="1" t="str">
        <f>L$43</f>
        <v>с помощью диаграммы</v>
      </c>
    </row>
    <row r="304" spans="1:12" ht="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8.75">
      <c r="A305" s="16" t="str">
        <f>'Название и список группы'!A13</f>
        <v>Романцов</v>
      </c>
      <c r="B305" s="84" t="str">
        <f>'Название и список группы'!B13</f>
        <v>Павел Петрович</v>
      </c>
      <c r="C305" s="84"/>
      <c r="D305" s="84"/>
      <c r="E305" s="84"/>
      <c r="F305" s="84"/>
      <c r="G305" s="84"/>
      <c r="H305" s="84"/>
      <c r="I305" s="84"/>
      <c r="J305" s="84"/>
      <c r="K305" s="1"/>
      <c r="L305" s="1" t="str">
        <f>L$19</f>
        <v>Заполните только желтые поля!!!</v>
      </c>
    </row>
    <row r="306" spans="1:12" ht="18">
      <c r="A306" s="1" t="s">
        <v>24</v>
      </c>
      <c r="B306" s="8">
        <v>1</v>
      </c>
      <c r="C306" s="8">
        <v>2</v>
      </c>
      <c r="D306" s="8">
        <v>3</v>
      </c>
      <c r="E306" s="8">
        <v>4</v>
      </c>
      <c r="F306" s="8">
        <v>5</v>
      </c>
      <c r="G306" s="8"/>
      <c r="H306" s="2"/>
      <c r="I306" s="2"/>
      <c r="J306" s="3" t="s">
        <v>3</v>
      </c>
      <c r="K306" s="1"/>
      <c r="L306" s="4" t="str">
        <f>L$20</f>
        <v>Выполните 10 серий по 5 бросков монеты</v>
      </c>
    </row>
    <row r="307" spans="1:12" ht="18.75">
      <c r="A307" s="1" t="s">
        <v>26</v>
      </c>
      <c r="B307" s="17"/>
      <c r="C307" s="17"/>
      <c r="D307" s="17"/>
      <c r="E307" s="17"/>
      <c r="F307" s="17"/>
      <c r="G307" s="6"/>
      <c r="H307" s="10"/>
      <c r="I307" s="10"/>
      <c r="J307" s="21">
        <f>IF(SUM(B307:F316)&gt;0,1,10^(-5))</f>
        <v>1.0000000000000001E-5</v>
      </c>
      <c r="K307" s="1"/>
      <c r="L307" s="12" t="str">
        <f>L$21</f>
        <v>В протоколе испытаний</v>
      </c>
    </row>
    <row r="308" spans="1:12" ht="18.75">
      <c r="A308" s="1" t="s">
        <v>28</v>
      </c>
      <c r="B308" s="17"/>
      <c r="C308" s="17"/>
      <c r="D308" s="17"/>
      <c r="E308" s="17"/>
      <c r="F308" s="17"/>
      <c r="G308" s="6"/>
      <c r="H308" s="10"/>
      <c r="I308" s="10"/>
      <c r="J308" s="1"/>
      <c r="K308" s="1"/>
      <c r="L308" s="12" t="str">
        <f>L$22</f>
        <v>заполните только желтые поля.</v>
      </c>
    </row>
    <row r="309" spans="1:12" ht="18.75">
      <c r="A309" s="1" t="s">
        <v>30</v>
      </c>
      <c r="B309" s="17"/>
      <c r="C309" s="17"/>
      <c r="D309" s="17"/>
      <c r="E309" s="17"/>
      <c r="F309" s="17"/>
      <c r="G309" s="6"/>
      <c r="H309" s="10"/>
      <c r="I309" s="10"/>
      <c r="J309" s="1"/>
      <c r="K309" s="1"/>
      <c r="L309" s="1" t="str">
        <f>L$23</f>
        <v>X,Y,Z вычисляются автоматически, где</v>
      </c>
    </row>
    <row r="310" spans="1:12" ht="18.75">
      <c r="A310" s="1" t="s">
        <v>32</v>
      </c>
      <c r="B310" s="17"/>
      <c r="C310" s="17"/>
      <c r="D310" s="17"/>
      <c r="E310" s="17"/>
      <c r="F310" s="17"/>
      <c r="G310" s="6"/>
      <c r="H310" s="10"/>
      <c r="I310" s="12"/>
      <c r="J310" s="1"/>
      <c r="K310" s="1"/>
      <c r="L310" s="1" t="str">
        <f>L$24</f>
        <v>X — число выпавших орлов в</v>
      </c>
    </row>
    <row r="311" spans="1:12" ht="18.75">
      <c r="A311" s="1" t="s">
        <v>33</v>
      </c>
      <c r="B311" s="17"/>
      <c r="C311" s="17"/>
      <c r="D311" s="17"/>
      <c r="E311" s="17"/>
      <c r="F311" s="17"/>
      <c r="G311" s="6"/>
      <c r="H311" s="10"/>
      <c r="I311" s="12"/>
      <c r="J311" s="1"/>
      <c r="K311" s="1"/>
      <c r="L311" s="1" t="str">
        <f>L$25</f>
        <v>серии из 5 бросков</v>
      </c>
    </row>
    <row r="312" spans="1:12" ht="18.75">
      <c r="A312" s="1" t="s">
        <v>34</v>
      </c>
      <c r="B312" s="17"/>
      <c r="C312" s="17"/>
      <c r="D312" s="17"/>
      <c r="E312" s="17"/>
      <c r="F312" s="17"/>
      <c r="G312" s="6"/>
      <c r="H312" s="10"/>
      <c r="I312" s="12"/>
      <c r="J312" s="1"/>
      <c r="K312" s="1"/>
      <c r="L312" s="1" t="str">
        <f>L$26</f>
        <v>Y — номер броска  в серии из</v>
      </c>
    </row>
    <row r="313" spans="1:12" ht="18.75">
      <c r="A313" s="1" t="s">
        <v>35</v>
      </c>
      <c r="B313" s="17"/>
      <c r="C313" s="17"/>
      <c r="D313" s="17"/>
      <c r="E313" s="17"/>
      <c r="F313" s="17"/>
      <c r="G313" s="6"/>
      <c r="H313" s="10"/>
      <c r="I313" s="12"/>
      <c r="J313" s="1"/>
      <c r="K313" s="1"/>
      <c r="L313" s="1" t="str">
        <f>L$27</f>
        <v>5 бросков, когда впервые выпал</v>
      </c>
    </row>
    <row r="314" spans="1:12" ht="18.75">
      <c r="A314" s="1" t="s">
        <v>36</v>
      </c>
      <c r="B314" s="17"/>
      <c r="C314" s="17"/>
      <c r="D314" s="17"/>
      <c r="E314" s="17"/>
      <c r="F314" s="17"/>
      <c r="G314" s="6"/>
      <c r="H314" s="10"/>
      <c r="I314" s="12"/>
      <c r="J314" s="1"/>
      <c r="K314" s="1"/>
      <c r="L314" s="1" t="str">
        <f>L$28</f>
        <v>орел или 0, если были только решки.</v>
      </c>
    </row>
    <row r="315" spans="1:12" ht="18.75">
      <c r="A315" s="1" t="s">
        <v>37</v>
      </c>
      <c r="B315" s="17"/>
      <c r="C315" s="17"/>
      <c r="D315" s="17"/>
      <c r="E315" s="17"/>
      <c r="F315" s="17"/>
      <c r="G315" s="6"/>
      <c r="H315" s="10"/>
      <c r="I315" s="12"/>
      <c r="J315" s="1"/>
      <c r="K315" s="1"/>
      <c r="L315" s="1" t="str">
        <f>L$29</f>
        <v>Z — модуль разности между</v>
      </c>
    </row>
    <row r="316" spans="1:12" ht="18.75">
      <c r="A316" s="1" t="s">
        <v>38</v>
      </c>
      <c r="B316" s="17"/>
      <c r="C316" s="17"/>
      <c r="D316" s="17"/>
      <c r="E316" s="17"/>
      <c r="F316" s="17"/>
      <c r="G316" s="6"/>
      <c r="H316" s="10"/>
      <c r="I316" s="1"/>
      <c r="J316" s="1"/>
      <c r="K316" s="1"/>
      <c r="L316" s="1" t="str">
        <f>L$30</f>
        <v>числом выпавших орлов и</v>
      </c>
    </row>
    <row r="317" spans="1:12" ht="18.75">
      <c r="A317" s="9"/>
      <c r="B317" s="6" t="s">
        <v>0</v>
      </c>
      <c r="C317" s="6" t="s">
        <v>1</v>
      </c>
      <c r="D317" s="6" t="s">
        <v>2</v>
      </c>
      <c r="E317" s="6"/>
      <c r="F317" s="6"/>
      <c r="G317" s="6"/>
      <c r="H317" s="10"/>
      <c r="I317" s="1"/>
      <c r="J317" s="1"/>
      <c r="K317" s="1"/>
      <c r="L317" s="1" t="str">
        <f>L$31</f>
        <v>решек в серии из 5 бросков</v>
      </c>
    </row>
    <row r="318" spans="1:12" ht="18.75">
      <c r="A318" s="1" t="s">
        <v>5</v>
      </c>
      <c r="B318" s="6">
        <f>SUM(B307:F307)</f>
        <v>0</v>
      </c>
      <c r="C318" s="6">
        <f>IF(B307=1,1,IF(C307=1,2,IF(D307=1,3,IF(E307=1,4,IF(F307=1,5,0)))))</f>
        <v>0</v>
      </c>
      <c r="D318" s="6">
        <f>ABS(5-2*SUM(B307:F307))</f>
        <v>5</v>
      </c>
      <c r="E318" s="6"/>
      <c r="F318" s="6"/>
      <c r="G318" s="6"/>
      <c r="H318" s="10"/>
      <c r="I318" s="1"/>
      <c r="J318" s="1"/>
      <c r="K318" s="1"/>
      <c r="L318" s="1" t="str">
        <f>L$32</f>
        <v>Частоты появления событий X=0, X=1 и др.</v>
      </c>
    </row>
    <row r="319" spans="1:12" ht="18.75">
      <c r="A319" s="1" t="s">
        <v>7</v>
      </c>
      <c r="B319" s="6">
        <f>SUM(B308:F308)</f>
        <v>0</v>
      </c>
      <c r="C319" s="6">
        <f>IF(B308=1,1,IF(C308=1,2,IF(D308=1,3,IF(E308=1,4,IF(F308=1,5,0)))))</f>
        <v>0</v>
      </c>
      <c r="D319" s="6">
        <f>ABS(5-2*SUM(B308:F308))</f>
        <v>5</v>
      </c>
      <c r="E319" s="6"/>
      <c r="F319" s="6"/>
      <c r="G319" s="6"/>
      <c r="H319" s="10"/>
      <c r="I319" s="1"/>
      <c r="J319" s="1"/>
      <c r="K319" s="1"/>
      <c r="L319" s="1">
        <f>L$33</f>
        <v>0</v>
      </c>
    </row>
    <row r="320" spans="1:12" ht="18.75">
      <c r="A320" s="1" t="s">
        <v>9</v>
      </c>
      <c r="B320" s="6">
        <f>SUM(B309:F309)</f>
        <v>0</v>
      </c>
      <c r="C320" s="6">
        <f>IF(B309=1,1,IF(C309=1,2,IF(D309=1,3,IF(E309=1,4,IF(F309=1,5,0)))))</f>
        <v>0</v>
      </c>
      <c r="D320" s="6">
        <f>ABS(5-2*SUM(B309:F309))</f>
        <v>5</v>
      </c>
      <c r="E320" s="6"/>
      <c r="F320" s="6"/>
      <c r="G320" s="6"/>
      <c r="H320" s="10"/>
      <c r="I320" s="1"/>
      <c r="J320" s="1"/>
      <c r="K320" s="1"/>
      <c r="L320" s="1" t="str">
        <f>L$34</f>
        <v>Занесите результаты эксперимента</v>
      </c>
    </row>
    <row r="321" spans="1:12" ht="18.75">
      <c r="A321" s="1" t="s">
        <v>11</v>
      </c>
      <c r="B321" s="6">
        <f>SUM(B310:F310)</f>
        <v>0</v>
      </c>
      <c r="C321" s="6">
        <f>IF(B310=1,1,IF(C310=1,2,IF(D310=1,3,IF(E310=1,4,IF(F310=1,5,0)))))</f>
        <v>0</v>
      </c>
      <c r="D321" s="6">
        <f>ABS(5-2*SUM(B310:F310))</f>
        <v>5</v>
      </c>
      <c r="E321" s="6"/>
      <c r="F321" s="6"/>
      <c r="G321" s="6"/>
      <c r="H321" s="10"/>
      <c r="I321" s="1"/>
      <c r="J321" s="1"/>
      <c r="K321" s="1"/>
      <c r="L321" s="1" t="str">
        <f>L$35</f>
        <v>в лист "Закон X-Y".</v>
      </c>
    </row>
    <row r="322" spans="1:12" ht="18.75">
      <c r="A322" s="1" t="s">
        <v>13</v>
      </c>
      <c r="B322" s="6">
        <f>SUM(B311:F311)</f>
        <v>0</v>
      </c>
      <c r="C322" s="6">
        <f>IF(B311=1,1,IF(C311=1,2,IF(D311=1,3,IF(E311=1,4,IF(F311=1,5,0)))))</f>
        <v>0</v>
      </c>
      <c r="D322" s="6">
        <f>ABS(5-2*SUM(B311:F311))</f>
        <v>5</v>
      </c>
      <c r="E322" s="6"/>
      <c r="F322" s="6"/>
      <c r="G322" s="6"/>
      <c r="H322" s="10"/>
      <c r="I322" s="1"/>
      <c r="J322" s="1"/>
      <c r="K322" s="1"/>
      <c r="L322" s="1" t="str">
        <f>L$36</f>
        <v>Найдите регрессию Y по X, регрессию X по Y,</v>
      </c>
    </row>
    <row r="323" spans="1:12" ht="18.75">
      <c r="A323" s="1" t="s">
        <v>15</v>
      </c>
      <c r="B323" s="6">
        <f t="shared" ref="B323:B327" si="43">SUM(B312:F312)</f>
        <v>0</v>
      </c>
      <c r="C323" s="6">
        <f t="shared" ref="C323:C327" si="44">IF(B312=1,1,IF(C312=1,2,IF(D312=1,3,IF(E312=1,4,IF(F312=1,5,0)))))</f>
        <v>0</v>
      </c>
      <c r="D323" s="6">
        <f t="shared" ref="D323:D327" si="45">ABS(5-2*SUM(B312:F312))</f>
        <v>5</v>
      </c>
      <c r="E323" s="6"/>
      <c r="F323" s="6"/>
      <c r="G323" s="6"/>
      <c r="H323" s="10"/>
      <c r="I323" s="1"/>
      <c r="J323" s="1"/>
      <c r="K323" s="1"/>
      <c r="L323" s="1" t="str">
        <f>L$37</f>
        <v xml:space="preserve">выборочный корреляционый момент, </v>
      </c>
    </row>
    <row r="324" spans="1:12" ht="18.75">
      <c r="A324" s="1" t="s">
        <v>17</v>
      </c>
      <c r="B324" s="6">
        <f t="shared" si="43"/>
        <v>0</v>
      </c>
      <c r="C324" s="6">
        <f t="shared" si="44"/>
        <v>0</v>
      </c>
      <c r="D324" s="6">
        <f t="shared" si="45"/>
        <v>5</v>
      </c>
      <c r="E324" s="6"/>
      <c r="F324" s="6"/>
      <c r="G324" s="6"/>
      <c r="H324" s="10"/>
      <c r="I324" s="1"/>
      <c r="J324" s="1"/>
      <c r="K324" s="1"/>
      <c r="L324" s="1" t="str">
        <f>L$38</f>
        <v>выборочный коэффициент корреляции,</v>
      </c>
    </row>
    <row r="325" spans="1:12" ht="18.75">
      <c r="A325" s="1" t="s">
        <v>19</v>
      </c>
      <c r="B325" s="6">
        <f t="shared" si="43"/>
        <v>0</v>
      </c>
      <c r="C325" s="6">
        <f t="shared" si="44"/>
        <v>0</v>
      </c>
      <c r="D325" s="6">
        <f t="shared" si="45"/>
        <v>5</v>
      </c>
      <c r="E325" s="6"/>
      <c r="F325" s="6"/>
      <c r="G325" s="6"/>
      <c r="H325" s="10"/>
      <c r="I325" s="1"/>
      <c r="J325" s="1"/>
      <c r="K325" s="1"/>
      <c r="L325" s="1" t="str">
        <f>L$39</f>
        <v>средние значения величин X и Y,</v>
      </c>
    </row>
    <row r="326" spans="1:12" ht="18.75">
      <c r="A326" s="1" t="s">
        <v>21</v>
      </c>
      <c r="B326" s="6">
        <f t="shared" si="43"/>
        <v>0</v>
      </c>
      <c r="C326" s="6">
        <f t="shared" si="44"/>
        <v>0</v>
      </c>
      <c r="D326" s="6">
        <f t="shared" si="45"/>
        <v>5</v>
      </c>
      <c r="E326" s="6"/>
      <c r="F326" s="6"/>
      <c r="G326" s="6"/>
      <c r="H326" s="10"/>
      <c r="I326" s="1"/>
      <c r="J326" s="1"/>
      <c r="K326" s="1"/>
      <c r="L326" s="1" t="str">
        <f>L$40</f>
        <v>выборочные дисперсии величин X и Y,</v>
      </c>
    </row>
    <row r="327" spans="1:12" ht="18.75">
      <c r="A327" s="1" t="s">
        <v>22</v>
      </c>
      <c r="B327" s="6">
        <f t="shared" si="43"/>
        <v>0</v>
      </c>
      <c r="C327" s="6">
        <f t="shared" si="44"/>
        <v>0</v>
      </c>
      <c r="D327" s="6">
        <f t="shared" si="45"/>
        <v>5</v>
      </c>
      <c r="E327" s="6"/>
      <c r="F327" s="6"/>
      <c r="G327" s="6"/>
      <c r="H327" s="10"/>
      <c r="I327" s="1"/>
      <c r="J327" s="1"/>
      <c r="K327" s="1"/>
      <c r="L327" s="1" t="str">
        <f>L$41</f>
        <v>занесите из на лист "Регрессия X-Y".</v>
      </c>
    </row>
    <row r="328" spans="1:12" ht="18.75">
      <c r="A328" s="9"/>
      <c r="B328" s="6"/>
      <c r="C328" s="6"/>
      <c r="D328" s="6"/>
      <c r="E328" s="6"/>
      <c r="F328" s="6"/>
      <c r="G328" s="6"/>
      <c r="H328" s="10"/>
      <c r="I328" s="1"/>
      <c r="J328" s="1"/>
      <c r="K328" s="1"/>
      <c r="L328" s="1" t="str">
        <f>L$42</f>
        <v>Оцените адекватность результата вычислений</v>
      </c>
    </row>
    <row r="329" spans="1:12" ht="18.75">
      <c r="A329" s="9"/>
      <c r="B329" s="6"/>
      <c r="C329" s="6"/>
      <c r="D329" s="6"/>
      <c r="E329" s="6"/>
      <c r="F329" s="6"/>
      <c r="G329" s="6"/>
      <c r="H329" s="10"/>
      <c r="I329" s="1"/>
      <c r="J329" s="1"/>
      <c r="K329" s="1"/>
      <c r="L329" s="1" t="str">
        <f>L$43</f>
        <v>с помощью диаграммы</v>
      </c>
    </row>
    <row r="330" spans="1:12" ht="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8.75">
      <c r="A331" s="16" t="str">
        <f>'Название и список группы'!A14</f>
        <v>Рысаев</v>
      </c>
      <c r="B331" s="84" t="str">
        <f>'Название и список группы'!B14</f>
        <v>Дамир Ринатович</v>
      </c>
      <c r="C331" s="84"/>
      <c r="D331" s="84"/>
      <c r="E331" s="84"/>
      <c r="F331" s="84"/>
      <c r="G331" s="84"/>
      <c r="H331" s="84"/>
      <c r="I331" s="84"/>
      <c r="J331" s="84"/>
      <c r="K331" s="1"/>
      <c r="L331" s="1" t="str">
        <f>L$19</f>
        <v>Заполните только желтые поля!!!</v>
      </c>
    </row>
    <row r="332" spans="1:12" ht="18">
      <c r="A332" s="1" t="s">
        <v>24</v>
      </c>
      <c r="B332" s="8">
        <v>1</v>
      </c>
      <c r="C332" s="8">
        <v>2</v>
      </c>
      <c r="D332" s="8">
        <v>3</v>
      </c>
      <c r="E332" s="8">
        <v>4</v>
      </c>
      <c r="F332" s="8">
        <v>5</v>
      </c>
      <c r="G332" s="8"/>
      <c r="H332" s="2"/>
      <c r="I332" s="2"/>
      <c r="J332" s="3" t="s">
        <v>3</v>
      </c>
      <c r="K332" s="1"/>
      <c r="L332" s="4" t="str">
        <f>L$20</f>
        <v>Выполните 10 серий по 5 бросков монеты</v>
      </c>
    </row>
    <row r="333" spans="1:12" ht="18.75">
      <c r="A333" s="1" t="s">
        <v>26</v>
      </c>
      <c r="B333" s="17"/>
      <c r="C333" s="17"/>
      <c r="D333" s="17"/>
      <c r="E333" s="17"/>
      <c r="F333" s="17"/>
      <c r="G333" s="6"/>
      <c r="H333" s="10"/>
      <c r="I333" s="10"/>
      <c r="J333" s="21">
        <f>IF(SUM(B333:F342)&gt;0,1,10^(-5))</f>
        <v>1.0000000000000001E-5</v>
      </c>
      <c r="K333" s="1"/>
      <c r="L333" s="12" t="str">
        <f>L$21</f>
        <v>В протоколе испытаний</v>
      </c>
    </row>
    <row r="334" spans="1:12" ht="18.75">
      <c r="A334" s="1" t="s">
        <v>28</v>
      </c>
      <c r="B334" s="17"/>
      <c r="C334" s="17"/>
      <c r="D334" s="17"/>
      <c r="E334" s="17"/>
      <c r="F334" s="17"/>
      <c r="G334" s="6"/>
      <c r="H334" s="10"/>
      <c r="I334" s="10"/>
      <c r="J334" s="1"/>
      <c r="K334" s="1"/>
      <c r="L334" s="12" t="str">
        <f>L$22</f>
        <v>заполните только желтые поля.</v>
      </c>
    </row>
    <row r="335" spans="1:12" ht="18.75">
      <c r="A335" s="1" t="s">
        <v>30</v>
      </c>
      <c r="B335" s="17"/>
      <c r="C335" s="17"/>
      <c r="D335" s="17"/>
      <c r="E335" s="17"/>
      <c r="F335" s="17"/>
      <c r="G335" s="6"/>
      <c r="H335" s="10"/>
      <c r="I335" s="10"/>
      <c r="J335" s="1"/>
      <c r="K335" s="1"/>
      <c r="L335" s="1" t="str">
        <f>L$23</f>
        <v>X,Y,Z вычисляются автоматически, где</v>
      </c>
    </row>
    <row r="336" spans="1:12" ht="18.75">
      <c r="A336" s="1" t="s">
        <v>32</v>
      </c>
      <c r="B336" s="17"/>
      <c r="C336" s="17"/>
      <c r="D336" s="17"/>
      <c r="E336" s="17"/>
      <c r="F336" s="17"/>
      <c r="G336" s="6"/>
      <c r="H336" s="10"/>
      <c r="I336" s="12"/>
      <c r="J336" s="1"/>
      <c r="K336" s="1"/>
      <c r="L336" s="1" t="str">
        <f>L$24</f>
        <v>X — число выпавших орлов в</v>
      </c>
    </row>
    <row r="337" spans="1:12" ht="18.75">
      <c r="A337" s="1" t="s">
        <v>33</v>
      </c>
      <c r="B337" s="17"/>
      <c r="C337" s="17"/>
      <c r="D337" s="17"/>
      <c r="E337" s="17"/>
      <c r="F337" s="17"/>
      <c r="G337" s="6"/>
      <c r="H337" s="10"/>
      <c r="I337" s="12"/>
      <c r="J337" s="1"/>
      <c r="K337" s="1"/>
      <c r="L337" s="1" t="str">
        <f>L$25</f>
        <v>серии из 5 бросков</v>
      </c>
    </row>
    <row r="338" spans="1:12" ht="18.75">
      <c r="A338" s="1" t="s">
        <v>34</v>
      </c>
      <c r="B338" s="17"/>
      <c r="C338" s="17"/>
      <c r="D338" s="17"/>
      <c r="E338" s="17"/>
      <c r="F338" s="17"/>
      <c r="G338" s="6"/>
      <c r="H338" s="10"/>
      <c r="I338" s="12"/>
      <c r="J338" s="1"/>
      <c r="K338" s="1"/>
      <c r="L338" s="1" t="str">
        <f>L$26</f>
        <v>Y — номер броска  в серии из</v>
      </c>
    </row>
    <row r="339" spans="1:12" ht="18.75">
      <c r="A339" s="1" t="s">
        <v>35</v>
      </c>
      <c r="B339" s="17"/>
      <c r="C339" s="17"/>
      <c r="D339" s="17"/>
      <c r="E339" s="17"/>
      <c r="F339" s="17"/>
      <c r="G339" s="6"/>
      <c r="H339" s="10"/>
      <c r="I339" s="12"/>
      <c r="J339" s="1"/>
      <c r="K339" s="1"/>
      <c r="L339" s="1" t="str">
        <f>L$27</f>
        <v>5 бросков, когда впервые выпал</v>
      </c>
    </row>
    <row r="340" spans="1:12" ht="18.75">
      <c r="A340" s="1" t="s">
        <v>36</v>
      </c>
      <c r="B340" s="17"/>
      <c r="C340" s="17"/>
      <c r="D340" s="17"/>
      <c r="E340" s="17"/>
      <c r="F340" s="17"/>
      <c r="G340" s="6"/>
      <c r="H340" s="10"/>
      <c r="I340" s="12"/>
      <c r="J340" s="1"/>
      <c r="K340" s="1"/>
      <c r="L340" s="1" t="str">
        <f>L$28</f>
        <v>орел или 0, если были только решки.</v>
      </c>
    </row>
    <row r="341" spans="1:12" ht="18.75">
      <c r="A341" s="1" t="s">
        <v>37</v>
      </c>
      <c r="B341" s="17"/>
      <c r="C341" s="17"/>
      <c r="D341" s="17"/>
      <c r="E341" s="17"/>
      <c r="F341" s="17"/>
      <c r="G341" s="6"/>
      <c r="H341" s="10"/>
      <c r="I341" s="12"/>
      <c r="J341" s="1"/>
      <c r="K341" s="1"/>
      <c r="L341" s="1" t="str">
        <f>L$29</f>
        <v>Z — модуль разности между</v>
      </c>
    </row>
    <row r="342" spans="1:12" ht="18.75">
      <c r="A342" s="1" t="s">
        <v>38</v>
      </c>
      <c r="B342" s="17"/>
      <c r="C342" s="17"/>
      <c r="D342" s="17"/>
      <c r="E342" s="17"/>
      <c r="F342" s="17"/>
      <c r="G342" s="6"/>
      <c r="H342" s="10"/>
      <c r="I342" s="1"/>
      <c r="J342" s="1"/>
      <c r="K342" s="1"/>
      <c r="L342" s="1" t="str">
        <f>L$30</f>
        <v>числом выпавших орлов и</v>
      </c>
    </row>
    <row r="343" spans="1:12" ht="18.75">
      <c r="A343" s="9"/>
      <c r="B343" s="6" t="s">
        <v>0</v>
      </c>
      <c r="C343" s="6" t="s">
        <v>1</v>
      </c>
      <c r="D343" s="6" t="s">
        <v>2</v>
      </c>
      <c r="E343" s="6"/>
      <c r="F343" s="6"/>
      <c r="G343" s="6"/>
      <c r="H343" s="10"/>
      <c r="I343" s="1"/>
      <c r="J343" s="1"/>
      <c r="K343" s="1"/>
      <c r="L343" s="1" t="str">
        <f>L$31</f>
        <v>решек в серии из 5 бросков</v>
      </c>
    </row>
    <row r="344" spans="1:12" ht="18.75">
      <c r="A344" s="1" t="s">
        <v>5</v>
      </c>
      <c r="B344" s="6">
        <f>SUM(B333:F333)</f>
        <v>0</v>
      </c>
      <c r="C344" s="6">
        <f>IF(B333=1,1,IF(C333=1,2,IF(D333=1,3,IF(E333=1,4,IF(F333=1,5,0)))))</f>
        <v>0</v>
      </c>
      <c r="D344" s="6">
        <f>ABS(5-2*SUM(B333:F333))</f>
        <v>5</v>
      </c>
      <c r="E344" s="6"/>
      <c r="F344" s="6"/>
      <c r="G344" s="6"/>
      <c r="H344" s="10"/>
      <c r="I344" s="1"/>
      <c r="J344" s="1"/>
      <c r="K344" s="1"/>
      <c r="L344" s="1" t="str">
        <f>L$32</f>
        <v>Частоты появления событий X=0, X=1 и др.</v>
      </c>
    </row>
    <row r="345" spans="1:12" ht="18.75">
      <c r="A345" s="1" t="s">
        <v>7</v>
      </c>
      <c r="B345" s="6">
        <f>SUM(B334:F334)</f>
        <v>0</v>
      </c>
      <c r="C345" s="6">
        <f>IF(B334=1,1,IF(C334=1,2,IF(D334=1,3,IF(E334=1,4,IF(F334=1,5,0)))))</f>
        <v>0</v>
      </c>
      <c r="D345" s="6">
        <f>ABS(5-2*SUM(B334:F334))</f>
        <v>5</v>
      </c>
      <c r="E345" s="6"/>
      <c r="F345" s="6"/>
      <c r="G345" s="6"/>
      <c r="H345" s="10"/>
      <c r="I345" s="1"/>
      <c r="J345" s="1"/>
      <c r="K345" s="1"/>
      <c r="L345" s="1">
        <f>L$33</f>
        <v>0</v>
      </c>
    </row>
    <row r="346" spans="1:12" ht="18.75">
      <c r="A346" s="1" t="s">
        <v>9</v>
      </c>
      <c r="B346" s="6">
        <f>SUM(B335:F335)</f>
        <v>0</v>
      </c>
      <c r="C346" s="6">
        <f>IF(B335=1,1,IF(C335=1,2,IF(D335=1,3,IF(E335=1,4,IF(F335=1,5,0)))))</f>
        <v>0</v>
      </c>
      <c r="D346" s="6">
        <f>ABS(5-2*SUM(B335:F335))</f>
        <v>5</v>
      </c>
      <c r="E346" s="6"/>
      <c r="F346" s="6"/>
      <c r="G346" s="6"/>
      <c r="H346" s="10"/>
      <c r="I346" s="1"/>
      <c r="J346" s="1"/>
      <c r="K346" s="1"/>
      <c r="L346" s="1" t="str">
        <f>L$34</f>
        <v>Занесите результаты эксперимента</v>
      </c>
    </row>
    <row r="347" spans="1:12" ht="18.75">
      <c r="A347" s="1" t="s">
        <v>11</v>
      </c>
      <c r="B347" s="6">
        <f>SUM(B336:F336)</f>
        <v>0</v>
      </c>
      <c r="C347" s="6">
        <f>IF(B336=1,1,IF(C336=1,2,IF(D336=1,3,IF(E336=1,4,IF(F336=1,5,0)))))</f>
        <v>0</v>
      </c>
      <c r="D347" s="6">
        <f>ABS(5-2*SUM(B336:F336))</f>
        <v>5</v>
      </c>
      <c r="E347" s="6"/>
      <c r="F347" s="6"/>
      <c r="G347" s="6"/>
      <c r="H347" s="10"/>
      <c r="I347" s="1"/>
      <c r="J347" s="1"/>
      <c r="K347" s="1"/>
      <c r="L347" s="1" t="str">
        <f>L$35</f>
        <v>в лист "Закон X-Y".</v>
      </c>
    </row>
    <row r="348" spans="1:12" ht="18.75">
      <c r="A348" s="1" t="s">
        <v>13</v>
      </c>
      <c r="B348" s="6">
        <f>SUM(B337:F337)</f>
        <v>0</v>
      </c>
      <c r="C348" s="6">
        <f>IF(B337=1,1,IF(C337=1,2,IF(D337=1,3,IF(E337=1,4,IF(F337=1,5,0)))))</f>
        <v>0</v>
      </c>
      <c r="D348" s="6">
        <f>ABS(5-2*SUM(B337:F337))</f>
        <v>5</v>
      </c>
      <c r="E348" s="6"/>
      <c r="F348" s="6"/>
      <c r="G348" s="6"/>
      <c r="H348" s="10"/>
      <c r="I348" s="1"/>
      <c r="J348" s="1"/>
      <c r="K348" s="1"/>
      <c r="L348" s="1" t="str">
        <f>L$36</f>
        <v>Найдите регрессию Y по X, регрессию X по Y,</v>
      </c>
    </row>
    <row r="349" spans="1:12" ht="18.75">
      <c r="A349" s="1" t="s">
        <v>15</v>
      </c>
      <c r="B349" s="6">
        <f t="shared" ref="B349:B353" si="46">SUM(B338:F338)</f>
        <v>0</v>
      </c>
      <c r="C349" s="6">
        <f t="shared" ref="C349:C353" si="47">IF(B338=1,1,IF(C338=1,2,IF(D338=1,3,IF(E338=1,4,IF(F338=1,5,0)))))</f>
        <v>0</v>
      </c>
      <c r="D349" s="6">
        <f t="shared" ref="D349:D353" si="48">ABS(5-2*SUM(B338:F338))</f>
        <v>5</v>
      </c>
      <c r="E349" s="6"/>
      <c r="F349" s="6"/>
      <c r="G349" s="6"/>
      <c r="H349" s="10"/>
      <c r="I349" s="1"/>
      <c r="J349" s="1"/>
      <c r="K349" s="1"/>
      <c r="L349" s="1" t="str">
        <f>L$37</f>
        <v xml:space="preserve">выборочный корреляционый момент, </v>
      </c>
    </row>
    <row r="350" spans="1:12" ht="18.75">
      <c r="A350" s="1" t="s">
        <v>17</v>
      </c>
      <c r="B350" s="6">
        <f t="shared" si="46"/>
        <v>0</v>
      </c>
      <c r="C350" s="6">
        <f t="shared" si="47"/>
        <v>0</v>
      </c>
      <c r="D350" s="6">
        <f t="shared" si="48"/>
        <v>5</v>
      </c>
      <c r="E350" s="6"/>
      <c r="F350" s="6"/>
      <c r="G350" s="6"/>
      <c r="H350" s="10"/>
      <c r="I350" s="1"/>
      <c r="J350" s="1"/>
      <c r="K350" s="1"/>
      <c r="L350" s="1" t="str">
        <f>L$38</f>
        <v>выборочный коэффициент корреляции,</v>
      </c>
    </row>
    <row r="351" spans="1:12" ht="18.75">
      <c r="A351" s="1" t="s">
        <v>19</v>
      </c>
      <c r="B351" s="6">
        <f t="shared" si="46"/>
        <v>0</v>
      </c>
      <c r="C351" s="6">
        <f t="shared" si="47"/>
        <v>0</v>
      </c>
      <c r="D351" s="6">
        <f t="shared" si="48"/>
        <v>5</v>
      </c>
      <c r="E351" s="6"/>
      <c r="F351" s="6"/>
      <c r="G351" s="6"/>
      <c r="H351" s="10"/>
      <c r="I351" s="1"/>
      <c r="J351" s="1"/>
      <c r="K351" s="1"/>
      <c r="L351" s="1" t="str">
        <f>L$39</f>
        <v>средние значения величин X и Y,</v>
      </c>
    </row>
    <row r="352" spans="1:12" ht="18.75">
      <c r="A352" s="1" t="s">
        <v>21</v>
      </c>
      <c r="B352" s="6">
        <f t="shared" si="46"/>
        <v>0</v>
      </c>
      <c r="C352" s="6">
        <f t="shared" si="47"/>
        <v>0</v>
      </c>
      <c r="D352" s="6">
        <f t="shared" si="48"/>
        <v>5</v>
      </c>
      <c r="E352" s="6"/>
      <c r="F352" s="6"/>
      <c r="G352" s="6"/>
      <c r="H352" s="10"/>
      <c r="I352" s="1"/>
      <c r="J352" s="1"/>
      <c r="K352" s="1"/>
      <c r="L352" s="1" t="str">
        <f>L$40</f>
        <v>выборочные дисперсии величин X и Y,</v>
      </c>
    </row>
    <row r="353" spans="1:12" ht="18.75">
      <c r="A353" s="1" t="s">
        <v>22</v>
      </c>
      <c r="B353" s="6">
        <f t="shared" si="46"/>
        <v>0</v>
      </c>
      <c r="C353" s="6">
        <f t="shared" si="47"/>
        <v>0</v>
      </c>
      <c r="D353" s="6">
        <f t="shared" si="48"/>
        <v>5</v>
      </c>
      <c r="E353" s="6"/>
      <c r="F353" s="6"/>
      <c r="G353" s="6"/>
      <c r="H353" s="10"/>
      <c r="I353" s="1"/>
      <c r="J353" s="1"/>
      <c r="K353" s="1"/>
      <c r="L353" s="1" t="str">
        <f>L$41</f>
        <v>занесите из на лист "Регрессия X-Y".</v>
      </c>
    </row>
    <row r="354" spans="1:12" ht="18.75">
      <c r="A354" s="9"/>
      <c r="B354" s="6"/>
      <c r="C354" s="6"/>
      <c r="D354" s="6"/>
      <c r="E354" s="6"/>
      <c r="F354" s="6"/>
      <c r="G354" s="6"/>
      <c r="H354" s="10"/>
      <c r="I354" s="1"/>
      <c r="J354" s="1"/>
      <c r="K354" s="1"/>
      <c r="L354" s="1" t="str">
        <f>L$42</f>
        <v>Оцените адекватность результата вычислений</v>
      </c>
    </row>
    <row r="355" spans="1:12" ht="18.75">
      <c r="A355" s="9"/>
      <c r="B355" s="6"/>
      <c r="C355" s="6"/>
      <c r="D355" s="6"/>
      <c r="E355" s="6"/>
      <c r="F355" s="6"/>
      <c r="G355" s="6"/>
      <c r="H355" s="10"/>
      <c r="I355" s="1"/>
      <c r="J355" s="1"/>
      <c r="K355" s="1"/>
      <c r="L355" s="1" t="str">
        <f>L$43</f>
        <v>с помощью диаграммы</v>
      </c>
    </row>
    <row r="356" spans="1:12" ht="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8.75">
      <c r="A357" s="16" t="str">
        <f>'Название и список группы'!A15</f>
        <v>Саркеев</v>
      </c>
      <c r="B357" s="84" t="str">
        <f>'Название и список группы'!B15</f>
        <v>Дмитрий Сергеевич</v>
      </c>
      <c r="C357" s="84"/>
      <c r="D357" s="84"/>
      <c r="E357" s="84"/>
      <c r="F357" s="84"/>
      <c r="G357" s="84"/>
      <c r="H357" s="84"/>
      <c r="I357" s="84"/>
      <c r="J357" s="84"/>
      <c r="K357" s="1"/>
      <c r="L357" s="1" t="str">
        <f>L$19</f>
        <v>Заполните только желтые поля!!!</v>
      </c>
    </row>
    <row r="358" spans="1:12" ht="18">
      <c r="A358" s="1" t="s">
        <v>24</v>
      </c>
      <c r="B358" s="8">
        <v>1</v>
      </c>
      <c r="C358" s="8">
        <v>2</v>
      </c>
      <c r="D358" s="8">
        <v>3</v>
      </c>
      <c r="E358" s="8">
        <v>4</v>
      </c>
      <c r="F358" s="8">
        <v>5</v>
      </c>
      <c r="G358" s="8"/>
      <c r="H358" s="2"/>
      <c r="I358" s="2"/>
      <c r="J358" s="3" t="s">
        <v>3</v>
      </c>
      <c r="K358" s="1"/>
      <c r="L358" s="4" t="str">
        <f>L$20</f>
        <v>Выполните 10 серий по 5 бросков монеты</v>
      </c>
    </row>
    <row r="359" spans="1:12" ht="18.75">
      <c r="A359" s="1" t="s">
        <v>26</v>
      </c>
      <c r="B359" s="17"/>
      <c r="C359" s="17"/>
      <c r="D359" s="17"/>
      <c r="E359" s="17"/>
      <c r="F359" s="17"/>
      <c r="G359" s="6"/>
      <c r="H359" s="10"/>
      <c r="I359" s="10"/>
      <c r="J359" s="21">
        <f>IF(SUM(B359:F368)&gt;0,1,10^(-5))</f>
        <v>1.0000000000000001E-5</v>
      </c>
      <c r="K359" s="1"/>
      <c r="L359" s="12" t="str">
        <f>L$21</f>
        <v>В протоколе испытаний</v>
      </c>
    </row>
    <row r="360" spans="1:12" ht="18.75">
      <c r="A360" s="1" t="s">
        <v>28</v>
      </c>
      <c r="B360" s="17"/>
      <c r="C360" s="17"/>
      <c r="D360" s="17"/>
      <c r="E360" s="17"/>
      <c r="F360" s="17"/>
      <c r="G360" s="6"/>
      <c r="H360" s="10"/>
      <c r="I360" s="10"/>
      <c r="J360" s="1"/>
      <c r="K360" s="1"/>
      <c r="L360" s="12" t="str">
        <f>L$22</f>
        <v>заполните только желтые поля.</v>
      </c>
    </row>
    <row r="361" spans="1:12" ht="18.75">
      <c r="A361" s="1" t="s">
        <v>30</v>
      </c>
      <c r="B361" s="17"/>
      <c r="C361" s="17"/>
      <c r="D361" s="17"/>
      <c r="E361" s="17"/>
      <c r="F361" s="17"/>
      <c r="G361" s="6"/>
      <c r="H361" s="10"/>
      <c r="I361" s="10"/>
      <c r="J361" s="1"/>
      <c r="K361" s="1"/>
      <c r="L361" s="1" t="str">
        <f>L$23</f>
        <v>X,Y,Z вычисляются автоматически, где</v>
      </c>
    </row>
    <row r="362" spans="1:12" ht="18.75">
      <c r="A362" s="1" t="s">
        <v>32</v>
      </c>
      <c r="B362" s="17"/>
      <c r="C362" s="17"/>
      <c r="D362" s="17"/>
      <c r="E362" s="17"/>
      <c r="F362" s="17"/>
      <c r="G362" s="6"/>
      <c r="H362" s="10"/>
      <c r="I362" s="12"/>
      <c r="J362" s="1"/>
      <c r="K362" s="1"/>
      <c r="L362" s="1" t="str">
        <f>L$24</f>
        <v>X — число выпавших орлов в</v>
      </c>
    </row>
    <row r="363" spans="1:12" ht="18.75">
      <c r="A363" s="1" t="s">
        <v>33</v>
      </c>
      <c r="B363" s="17"/>
      <c r="C363" s="17"/>
      <c r="D363" s="17"/>
      <c r="E363" s="17"/>
      <c r="F363" s="17"/>
      <c r="G363" s="6"/>
      <c r="H363" s="10"/>
      <c r="I363" s="12"/>
      <c r="J363" s="1"/>
      <c r="K363" s="1"/>
      <c r="L363" s="1" t="str">
        <f>L$25</f>
        <v>серии из 5 бросков</v>
      </c>
    </row>
    <row r="364" spans="1:12" ht="18.75">
      <c r="A364" s="1" t="s">
        <v>34</v>
      </c>
      <c r="B364" s="17"/>
      <c r="C364" s="17"/>
      <c r="D364" s="17"/>
      <c r="E364" s="17"/>
      <c r="F364" s="17"/>
      <c r="G364" s="6"/>
      <c r="H364" s="10"/>
      <c r="I364" s="12"/>
      <c r="J364" s="1"/>
      <c r="K364" s="1"/>
      <c r="L364" s="1" t="str">
        <f>L$26</f>
        <v>Y — номер броска  в серии из</v>
      </c>
    </row>
    <row r="365" spans="1:12" ht="18.75">
      <c r="A365" s="1" t="s">
        <v>35</v>
      </c>
      <c r="B365" s="17"/>
      <c r="C365" s="17"/>
      <c r="D365" s="17"/>
      <c r="E365" s="17"/>
      <c r="F365" s="17"/>
      <c r="G365" s="6"/>
      <c r="H365" s="10"/>
      <c r="I365" s="12"/>
      <c r="J365" s="1"/>
      <c r="K365" s="1"/>
      <c r="L365" s="1" t="str">
        <f>L$27</f>
        <v>5 бросков, когда впервые выпал</v>
      </c>
    </row>
    <row r="366" spans="1:12" ht="18.75">
      <c r="A366" s="1" t="s">
        <v>36</v>
      </c>
      <c r="B366" s="17"/>
      <c r="C366" s="17"/>
      <c r="D366" s="17"/>
      <c r="E366" s="17"/>
      <c r="F366" s="17"/>
      <c r="G366" s="6"/>
      <c r="H366" s="10"/>
      <c r="I366" s="12"/>
      <c r="J366" s="1"/>
      <c r="K366" s="1"/>
      <c r="L366" s="1" t="str">
        <f>L$28</f>
        <v>орел или 0, если были только решки.</v>
      </c>
    </row>
    <row r="367" spans="1:12" ht="18.75">
      <c r="A367" s="1" t="s">
        <v>37</v>
      </c>
      <c r="B367" s="17"/>
      <c r="C367" s="17"/>
      <c r="D367" s="17"/>
      <c r="E367" s="17"/>
      <c r="F367" s="17"/>
      <c r="G367" s="6"/>
      <c r="H367" s="10"/>
      <c r="I367" s="12"/>
      <c r="J367" s="1"/>
      <c r="K367" s="1"/>
      <c r="L367" s="1" t="str">
        <f>L$29</f>
        <v>Z — модуль разности между</v>
      </c>
    </row>
    <row r="368" spans="1:12" ht="18.75">
      <c r="A368" s="1" t="s">
        <v>38</v>
      </c>
      <c r="B368" s="17"/>
      <c r="C368" s="17"/>
      <c r="D368" s="17"/>
      <c r="E368" s="17"/>
      <c r="F368" s="17"/>
      <c r="G368" s="6"/>
      <c r="H368" s="10"/>
      <c r="I368" s="1"/>
      <c r="J368" s="1"/>
      <c r="K368" s="1"/>
      <c r="L368" s="1" t="str">
        <f>L$30</f>
        <v>числом выпавших орлов и</v>
      </c>
    </row>
    <row r="369" spans="1:12" ht="18.75">
      <c r="A369" s="9"/>
      <c r="B369" s="6" t="s">
        <v>0</v>
      </c>
      <c r="C369" s="6" t="s">
        <v>1</v>
      </c>
      <c r="D369" s="6" t="s">
        <v>2</v>
      </c>
      <c r="E369" s="6"/>
      <c r="F369" s="6"/>
      <c r="G369" s="6"/>
      <c r="H369" s="10"/>
      <c r="I369" s="1"/>
      <c r="J369" s="1"/>
      <c r="K369" s="1"/>
      <c r="L369" s="1" t="str">
        <f>L$31</f>
        <v>решек в серии из 5 бросков</v>
      </c>
    </row>
    <row r="370" spans="1:12" ht="18.75">
      <c r="A370" s="1" t="s">
        <v>5</v>
      </c>
      <c r="B370" s="6">
        <f>SUM(B359:F359)</f>
        <v>0</v>
      </c>
      <c r="C370" s="6">
        <f>IF(B359=1,1,IF(C359=1,2,IF(D359=1,3,IF(E359=1,4,IF(F359=1,5,0)))))</f>
        <v>0</v>
      </c>
      <c r="D370" s="6">
        <f>ABS(5-2*SUM(B359:F359))</f>
        <v>5</v>
      </c>
      <c r="E370" s="6"/>
      <c r="F370" s="6"/>
      <c r="G370" s="6"/>
      <c r="H370" s="10"/>
      <c r="I370" s="1"/>
      <c r="J370" s="1"/>
      <c r="K370" s="1"/>
      <c r="L370" s="1" t="str">
        <f>L$32</f>
        <v>Частоты появления событий X=0, X=1 и др.</v>
      </c>
    </row>
    <row r="371" spans="1:12" ht="18.75">
      <c r="A371" s="1" t="s">
        <v>7</v>
      </c>
      <c r="B371" s="6">
        <f>SUM(B360:F360)</f>
        <v>0</v>
      </c>
      <c r="C371" s="6">
        <f>IF(B360=1,1,IF(C360=1,2,IF(D360=1,3,IF(E360=1,4,IF(F360=1,5,0)))))</f>
        <v>0</v>
      </c>
      <c r="D371" s="6">
        <f>ABS(5-2*SUM(B360:F360))</f>
        <v>5</v>
      </c>
      <c r="E371" s="6"/>
      <c r="F371" s="6"/>
      <c r="G371" s="6"/>
      <c r="H371" s="10"/>
      <c r="I371" s="1"/>
      <c r="J371" s="1"/>
      <c r="K371" s="1"/>
      <c r="L371" s="1">
        <f>L$33</f>
        <v>0</v>
      </c>
    </row>
    <row r="372" spans="1:12" ht="18.75">
      <c r="A372" s="1" t="s">
        <v>9</v>
      </c>
      <c r="B372" s="6">
        <f>SUM(B361:F361)</f>
        <v>0</v>
      </c>
      <c r="C372" s="6">
        <f>IF(B361=1,1,IF(C361=1,2,IF(D361=1,3,IF(E361=1,4,IF(F361=1,5,0)))))</f>
        <v>0</v>
      </c>
      <c r="D372" s="6">
        <f>ABS(5-2*SUM(B361:F361))</f>
        <v>5</v>
      </c>
      <c r="E372" s="6"/>
      <c r="F372" s="6"/>
      <c r="G372" s="6"/>
      <c r="H372" s="10"/>
      <c r="I372" s="1"/>
      <c r="J372" s="1"/>
      <c r="K372" s="1"/>
      <c r="L372" s="1" t="str">
        <f>L$34</f>
        <v>Занесите результаты эксперимента</v>
      </c>
    </row>
    <row r="373" spans="1:12" ht="18.75">
      <c r="A373" s="1" t="s">
        <v>11</v>
      </c>
      <c r="B373" s="6">
        <f>SUM(B362:F362)</f>
        <v>0</v>
      </c>
      <c r="C373" s="6">
        <f>IF(B362=1,1,IF(C362=1,2,IF(D362=1,3,IF(E362=1,4,IF(F362=1,5,0)))))</f>
        <v>0</v>
      </c>
      <c r="D373" s="6">
        <f>ABS(5-2*SUM(B362:F362))</f>
        <v>5</v>
      </c>
      <c r="E373" s="6"/>
      <c r="F373" s="6"/>
      <c r="G373" s="6"/>
      <c r="H373" s="10"/>
      <c r="I373" s="1"/>
      <c r="J373" s="1"/>
      <c r="K373" s="1"/>
      <c r="L373" s="1" t="str">
        <f>L$35</f>
        <v>в лист "Закон X-Y".</v>
      </c>
    </row>
    <row r="374" spans="1:12" ht="18.75">
      <c r="A374" s="1" t="s">
        <v>13</v>
      </c>
      <c r="B374" s="6">
        <f>SUM(B363:F363)</f>
        <v>0</v>
      </c>
      <c r="C374" s="6">
        <f>IF(B363=1,1,IF(C363=1,2,IF(D363=1,3,IF(E363=1,4,IF(F363=1,5,0)))))</f>
        <v>0</v>
      </c>
      <c r="D374" s="6">
        <f>ABS(5-2*SUM(B363:F363))</f>
        <v>5</v>
      </c>
      <c r="E374" s="6"/>
      <c r="F374" s="6"/>
      <c r="G374" s="6"/>
      <c r="H374" s="10"/>
      <c r="I374" s="1"/>
      <c r="J374" s="1"/>
      <c r="K374" s="1"/>
      <c r="L374" s="1" t="str">
        <f>L$36</f>
        <v>Найдите регрессию Y по X, регрессию X по Y,</v>
      </c>
    </row>
    <row r="375" spans="1:12" ht="18.75">
      <c r="A375" s="1" t="s">
        <v>15</v>
      </c>
      <c r="B375" s="6">
        <f t="shared" ref="B375:B379" si="49">SUM(B364:F364)</f>
        <v>0</v>
      </c>
      <c r="C375" s="6">
        <f t="shared" ref="C375:C379" si="50">IF(B364=1,1,IF(C364=1,2,IF(D364=1,3,IF(E364=1,4,IF(F364=1,5,0)))))</f>
        <v>0</v>
      </c>
      <c r="D375" s="6">
        <f t="shared" ref="D375:D379" si="51">ABS(5-2*SUM(B364:F364))</f>
        <v>5</v>
      </c>
      <c r="E375" s="6"/>
      <c r="F375" s="6"/>
      <c r="G375" s="6"/>
      <c r="H375" s="10"/>
      <c r="I375" s="1"/>
      <c r="J375" s="1"/>
      <c r="K375" s="1"/>
      <c r="L375" s="1" t="str">
        <f>L$37</f>
        <v xml:space="preserve">выборочный корреляционый момент, </v>
      </c>
    </row>
    <row r="376" spans="1:12" ht="18.75">
      <c r="A376" s="1" t="s">
        <v>17</v>
      </c>
      <c r="B376" s="6">
        <f t="shared" si="49"/>
        <v>0</v>
      </c>
      <c r="C376" s="6">
        <f t="shared" si="50"/>
        <v>0</v>
      </c>
      <c r="D376" s="6">
        <f t="shared" si="51"/>
        <v>5</v>
      </c>
      <c r="E376" s="6"/>
      <c r="F376" s="6"/>
      <c r="G376" s="6"/>
      <c r="H376" s="10"/>
      <c r="I376" s="1"/>
      <c r="J376" s="1"/>
      <c r="K376" s="1"/>
      <c r="L376" s="1" t="str">
        <f>L$38</f>
        <v>выборочный коэффициент корреляции,</v>
      </c>
    </row>
    <row r="377" spans="1:12" ht="18.75">
      <c r="A377" s="1" t="s">
        <v>19</v>
      </c>
      <c r="B377" s="6">
        <f t="shared" si="49"/>
        <v>0</v>
      </c>
      <c r="C377" s="6">
        <f t="shared" si="50"/>
        <v>0</v>
      </c>
      <c r="D377" s="6">
        <f t="shared" si="51"/>
        <v>5</v>
      </c>
      <c r="E377" s="6"/>
      <c r="F377" s="6"/>
      <c r="G377" s="6"/>
      <c r="H377" s="10"/>
      <c r="I377" s="1"/>
      <c r="J377" s="1"/>
      <c r="K377" s="1"/>
      <c r="L377" s="1" t="str">
        <f>L$39</f>
        <v>средние значения величин X и Y,</v>
      </c>
    </row>
    <row r="378" spans="1:12" ht="18.75">
      <c r="A378" s="1" t="s">
        <v>21</v>
      </c>
      <c r="B378" s="6">
        <f t="shared" si="49"/>
        <v>0</v>
      </c>
      <c r="C378" s="6">
        <f t="shared" si="50"/>
        <v>0</v>
      </c>
      <c r="D378" s="6">
        <f t="shared" si="51"/>
        <v>5</v>
      </c>
      <c r="E378" s="6"/>
      <c r="F378" s="6"/>
      <c r="G378" s="6"/>
      <c r="H378" s="10"/>
      <c r="I378" s="1"/>
      <c r="J378" s="1"/>
      <c r="K378" s="1"/>
      <c r="L378" s="1" t="str">
        <f>L$40</f>
        <v>выборочные дисперсии величин X и Y,</v>
      </c>
    </row>
    <row r="379" spans="1:12" ht="18.75">
      <c r="A379" s="1" t="s">
        <v>22</v>
      </c>
      <c r="B379" s="6">
        <f t="shared" si="49"/>
        <v>0</v>
      </c>
      <c r="C379" s="6">
        <f t="shared" si="50"/>
        <v>0</v>
      </c>
      <c r="D379" s="6">
        <f t="shared" si="51"/>
        <v>5</v>
      </c>
      <c r="E379" s="6"/>
      <c r="F379" s="6"/>
      <c r="G379" s="6"/>
      <c r="H379" s="10"/>
      <c r="I379" s="1"/>
      <c r="J379" s="1"/>
      <c r="K379" s="1"/>
      <c r="L379" s="1" t="str">
        <f>L$41</f>
        <v>занесите из на лист "Регрессия X-Y".</v>
      </c>
    </row>
    <row r="380" spans="1:12" ht="18.75">
      <c r="A380" s="9"/>
      <c r="B380" s="6"/>
      <c r="C380" s="6"/>
      <c r="D380" s="6"/>
      <c r="E380" s="6"/>
      <c r="F380" s="6"/>
      <c r="G380" s="6"/>
      <c r="H380" s="10"/>
      <c r="I380" s="1"/>
      <c r="J380" s="1"/>
      <c r="K380" s="1"/>
      <c r="L380" s="1" t="str">
        <f>L$42</f>
        <v>Оцените адекватность результата вычислений</v>
      </c>
    </row>
    <row r="381" spans="1:12" ht="18.75">
      <c r="A381" s="9"/>
      <c r="B381" s="6"/>
      <c r="C381" s="6"/>
      <c r="D381" s="6"/>
      <c r="E381" s="6"/>
      <c r="F381" s="6"/>
      <c r="G381" s="6"/>
      <c r="H381" s="10"/>
      <c r="I381" s="1"/>
      <c r="J381" s="1"/>
      <c r="K381" s="1"/>
      <c r="L381" s="1" t="str">
        <f>L$43</f>
        <v>с помощью диаграммы</v>
      </c>
    </row>
    <row r="382" spans="1:12" ht="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8.75">
      <c r="A383" s="16" t="str">
        <f>'Название и список группы'!A16</f>
        <v>Саханчук</v>
      </c>
      <c r="B383" s="84" t="str">
        <f>'Название и список группы'!B16</f>
        <v>Захар Олегович</v>
      </c>
      <c r="C383" s="84"/>
      <c r="D383" s="84"/>
      <c r="E383" s="84"/>
      <c r="F383" s="84"/>
      <c r="G383" s="84"/>
      <c r="H383" s="84"/>
      <c r="I383" s="84"/>
      <c r="J383" s="84"/>
      <c r="K383" s="1"/>
      <c r="L383" s="1" t="str">
        <f>L$19</f>
        <v>Заполните только желтые поля!!!</v>
      </c>
    </row>
    <row r="384" spans="1:12" ht="18">
      <c r="A384" s="1" t="s">
        <v>24</v>
      </c>
      <c r="B384" s="8">
        <v>1</v>
      </c>
      <c r="C384" s="8">
        <v>2</v>
      </c>
      <c r="D384" s="8">
        <v>3</v>
      </c>
      <c r="E384" s="8">
        <v>4</v>
      </c>
      <c r="F384" s="8">
        <v>5</v>
      </c>
      <c r="G384" s="8"/>
      <c r="H384" s="2"/>
      <c r="I384" s="2"/>
      <c r="J384" s="3" t="s">
        <v>3</v>
      </c>
      <c r="K384" s="1"/>
      <c r="L384" s="4" t="str">
        <f>L$20</f>
        <v>Выполните 10 серий по 5 бросков монеты</v>
      </c>
    </row>
    <row r="385" spans="1:12" ht="18.75">
      <c r="A385" s="1" t="s">
        <v>26</v>
      </c>
      <c r="B385" s="17"/>
      <c r="C385" s="17"/>
      <c r="D385" s="17"/>
      <c r="E385" s="17"/>
      <c r="F385" s="17"/>
      <c r="G385" s="6"/>
      <c r="H385" s="10"/>
      <c r="I385" s="10"/>
      <c r="J385" s="21">
        <f>IF(SUM(B385:F394)&gt;0,1,10^(-5))</f>
        <v>1.0000000000000001E-5</v>
      </c>
      <c r="K385" s="1"/>
      <c r="L385" s="12" t="str">
        <f>L$21</f>
        <v>В протоколе испытаний</v>
      </c>
    </row>
    <row r="386" spans="1:12" ht="18.75">
      <c r="A386" s="1" t="s">
        <v>28</v>
      </c>
      <c r="B386" s="17"/>
      <c r="C386" s="17"/>
      <c r="D386" s="17"/>
      <c r="E386" s="17"/>
      <c r="F386" s="17"/>
      <c r="G386" s="6"/>
      <c r="H386" s="10"/>
      <c r="I386" s="10"/>
      <c r="J386" s="1"/>
      <c r="K386" s="1"/>
      <c r="L386" s="12" t="str">
        <f>L$22</f>
        <v>заполните только желтые поля.</v>
      </c>
    </row>
    <row r="387" spans="1:12" ht="18.75">
      <c r="A387" s="1" t="s">
        <v>30</v>
      </c>
      <c r="B387" s="17"/>
      <c r="C387" s="17"/>
      <c r="D387" s="17"/>
      <c r="E387" s="17"/>
      <c r="F387" s="17"/>
      <c r="G387" s="6"/>
      <c r="H387" s="10"/>
      <c r="I387" s="10"/>
      <c r="J387" s="1"/>
      <c r="K387" s="1"/>
      <c r="L387" s="1" t="str">
        <f>L$23</f>
        <v>X,Y,Z вычисляются автоматически, где</v>
      </c>
    </row>
    <row r="388" spans="1:12" ht="18.75">
      <c r="A388" s="1" t="s">
        <v>32</v>
      </c>
      <c r="B388" s="17"/>
      <c r="C388" s="17"/>
      <c r="D388" s="17"/>
      <c r="E388" s="17"/>
      <c r="F388" s="17"/>
      <c r="G388" s="6"/>
      <c r="H388" s="10"/>
      <c r="I388" s="12"/>
      <c r="J388" s="1"/>
      <c r="K388" s="1"/>
      <c r="L388" s="1" t="str">
        <f>L$24</f>
        <v>X — число выпавших орлов в</v>
      </c>
    </row>
    <row r="389" spans="1:12" ht="18.75">
      <c r="A389" s="1" t="s">
        <v>33</v>
      </c>
      <c r="B389" s="17"/>
      <c r="C389" s="17"/>
      <c r="D389" s="17"/>
      <c r="E389" s="17"/>
      <c r="F389" s="17"/>
      <c r="G389" s="6"/>
      <c r="H389" s="10"/>
      <c r="I389" s="12"/>
      <c r="J389" s="1"/>
      <c r="K389" s="1"/>
      <c r="L389" s="1" t="str">
        <f>L$25</f>
        <v>серии из 5 бросков</v>
      </c>
    </row>
    <row r="390" spans="1:12" ht="18.75">
      <c r="A390" s="1" t="s">
        <v>34</v>
      </c>
      <c r="B390" s="17"/>
      <c r="C390" s="17"/>
      <c r="D390" s="17"/>
      <c r="E390" s="17"/>
      <c r="F390" s="17"/>
      <c r="G390" s="6"/>
      <c r="H390" s="10"/>
      <c r="I390" s="12"/>
      <c r="J390" s="1"/>
      <c r="K390" s="1"/>
      <c r="L390" s="1" t="str">
        <f>L$26</f>
        <v>Y — номер броска  в серии из</v>
      </c>
    </row>
    <row r="391" spans="1:12" ht="18.75">
      <c r="A391" s="1" t="s">
        <v>35</v>
      </c>
      <c r="B391" s="17"/>
      <c r="C391" s="17"/>
      <c r="D391" s="17"/>
      <c r="E391" s="17"/>
      <c r="F391" s="17"/>
      <c r="G391" s="6"/>
      <c r="H391" s="10"/>
      <c r="I391" s="12"/>
      <c r="J391" s="1"/>
      <c r="K391" s="1"/>
      <c r="L391" s="1" t="str">
        <f>L$27</f>
        <v>5 бросков, когда впервые выпал</v>
      </c>
    </row>
    <row r="392" spans="1:12" ht="18.75">
      <c r="A392" s="1" t="s">
        <v>36</v>
      </c>
      <c r="B392" s="17"/>
      <c r="C392" s="17"/>
      <c r="D392" s="17"/>
      <c r="E392" s="17"/>
      <c r="F392" s="17"/>
      <c r="G392" s="6"/>
      <c r="H392" s="10"/>
      <c r="I392" s="12"/>
      <c r="J392" s="1"/>
      <c r="K392" s="1"/>
      <c r="L392" s="1" t="str">
        <f>L$28</f>
        <v>орел или 0, если были только решки.</v>
      </c>
    </row>
    <row r="393" spans="1:12" ht="18.75">
      <c r="A393" s="1" t="s">
        <v>37</v>
      </c>
      <c r="B393" s="17"/>
      <c r="C393" s="17"/>
      <c r="D393" s="17"/>
      <c r="E393" s="17"/>
      <c r="F393" s="17"/>
      <c r="G393" s="6"/>
      <c r="H393" s="10"/>
      <c r="I393" s="12"/>
      <c r="J393" s="1"/>
      <c r="K393" s="1"/>
      <c r="L393" s="1" t="str">
        <f>L$29</f>
        <v>Z — модуль разности между</v>
      </c>
    </row>
    <row r="394" spans="1:12" ht="18.75">
      <c r="A394" s="1" t="s">
        <v>38</v>
      </c>
      <c r="B394" s="17"/>
      <c r="C394" s="17"/>
      <c r="D394" s="17"/>
      <c r="E394" s="17"/>
      <c r="F394" s="17"/>
      <c r="G394" s="6"/>
      <c r="H394" s="10"/>
      <c r="I394" s="1"/>
      <c r="J394" s="1"/>
      <c r="K394" s="1"/>
      <c r="L394" s="1" t="str">
        <f>L$30</f>
        <v>числом выпавших орлов и</v>
      </c>
    </row>
    <row r="395" spans="1:12" ht="18.75">
      <c r="A395" s="9"/>
      <c r="B395" s="6" t="s">
        <v>0</v>
      </c>
      <c r="C395" s="6" t="s">
        <v>1</v>
      </c>
      <c r="D395" s="6" t="s">
        <v>2</v>
      </c>
      <c r="E395" s="6"/>
      <c r="F395" s="6"/>
      <c r="G395" s="6"/>
      <c r="H395" s="10"/>
      <c r="I395" s="1"/>
      <c r="J395" s="1"/>
      <c r="K395" s="1"/>
      <c r="L395" s="1" t="str">
        <f>L$31</f>
        <v>решек в серии из 5 бросков</v>
      </c>
    </row>
    <row r="396" spans="1:12" ht="18.75">
      <c r="A396" s="1" t="s">
        <v>5</v>
      </c>
      <c r="B396" s="6">
        <f>SUM(B385:F385)</f>
        <v>0</v>
      </c>
      <c r="C396" s="6">
        <f>IF(B385=1,1,IF(C385=1,2,IF(D385=1,3,IF(E385=1,4,IF(F385=1,5,0)))))</f>
        <v>0</v>
      </c>
      <c r="D396" s="6">
        <f>ABS(5-2*SUM(B385:F385))</f>
        <v>5</v>
      </c>
      <c r="E396" s="6"/>
      <c r="F396" s="6"/>
      <c r="G396" s="6"/>
      <c r="H396" s="10"/>
      <c r="I396" s="1"/>
      <c r="J396" s="1"/>
      <c r="K396" s="1"/>
      <c r="L396" s="1" t="str">
        <f>L$32</f>
        <v>Частоты появления событий X=0, X=1 и др.</v>
      </c>
    </row>
    <row r="397" spans="1:12" ht="18.75">
      <c r="A397" s="1" t="s">
        <v>7</v>
      </c>
      <c r="B397" s="6">
        <f>SUM(B386:F386)</f>
        <v>0</v>
      </c>
      <c r="C397" s="6">
        <f>IF(B386=1,1,IF(C386=1,2,IF(D386=1,3,IF(E386=1,4,IF(F386=1,5,0)))))</f>
        <v>0</v>
      </c>
      <c r="D397" s="6">
        <f>ABS(5-2*SUM(B386:F386))</f>
        <v>5</v>
      </c>
      <c r="E397" s="6"/>
      <c r="F397" s="6"/>
      <c r="G397" s="6"/>
      <c r="H397" s="10"/>
      <c r="I397" s="1"/>
      <c r="J397" s="1"/>
      <c r="K397" s="1"/>
      <c r="L397" s="1">
        <f>L$33</f>
        <v>0</v>
      </c>
    </row>
    <row r="398" spans="1:12" ht="18.75">
      <c r="A398" s="1" t="s">
        <v>9</v>
      </c>
      <c r="B398" s="6">
        <f>SUM(B387:F387)</f>
        <v>0</v>
      </c>
      <c r="C398" s="6">
        <f>IF(B387=1,1,IF(C387=1,2,IF(D387=1,3,IF(E387=1,4,IF(F387=1,5,0)))))</f>
        <v>0</v>
      </c>
      <c r="D398" s="6">
        <f>ABS(5-2*SUM(B387:F387))</f>
        <v>5</v>
      </c>
      <c r="E398" s="6"/>
      <c r="F398" s="6"/>
      <c r="G398" s="6"/>
      <c r="H398" s="10"/>
      <c r="I398" s="1"/>
      <c r="J398" s="1"/>
      <c r="K398" s="1"/>
      <c r="L398" s="1" t="str">
        <f>L$34</f>
        <v>Занесите результаты эксперимента</v>
      </c>
    </row>
    <row r="399" spans="1:12" ht="18.75">
      <c r="A399" s="1" t="s">
        <v>11</v>
      </c>
      <c r="B399" s="6">
        <f>SUM(B388:F388)</f>
        <v>0</v>
      </c>
      <c r="C399" s="6">
        <f>IF(B388=1,1,IF(C388=1,2,IF(D388=1,3,IF(E388=1,4,IF(F388=1,5,0)))))</f>
        <v>0</v>
      </c>
      <c r="D399" s="6">
        <f>ABS(5-2*SUM(B388:F388))</f>
        <v>5</v>
      </c>
      <c r="E399" s="6"/>
      <c r="F399" s="6"/>
      <c r="G399" s="6"/>
      <c r="H399" s="10"/>
      <c r="I399" s="1"/>
      <c r="J399" s="1"/>
      <c r="K399" s="1"/>
      <c r="L399" s="1" t="str">
        <f>L$35</f>
        <v>в лист "Закон X-Y".</v>
      </c>
    </row>
    <row r="400" spans="1:12" ht="18.75">
      <c r="A400" s="1" t="s">
        <v>13</v>
      </c>
      <c r="B400" s="6">
        <f>SUM(B389:F389)</f>
        <v>0</v>
      </c>
      <c r="C400" s="6">
        <f>IF(B389=1,1,IF(C389=1,2,IF(D389=1,3,IF(E389=1,4,IF(F389=1,5,0)))))</f>
        <v>0</v>
      </c>
      <c r="D400" s="6">
        <f>ABS(5-2*SUM(B389:F389))</f>
        <v>5</v>
      </c>
      <c r="E400" s="6"/>
      <c r="F400" s="6"/>
      <c r="G400" s="6"/>
      <c r="H400" s="10"/>
      <c r="I400" s="1"/>
      <c r="J400" s="1"/>
      <c r="K400" s="1"/>
      <c r="L400" s="1" t="str">
        <f>L$36</f>
        <v>Найдите регрессию Y по X, регрессию X по Y,</v>
      </c>
    </row>
    <row r="401" spans="1:12" ht="18.75">
      <c r="A401" s="1" t="s">
        <v>15</v>
      </c>
      <c r="B401" s="6">
        <f t="shared" ref="B401:B405" si="52">SUM(B390:F390)</f>
        <v>0</v>
      </c>
      <c r="C401" s="6">
        <f t="shared" ref="C401:C405" si="53">IF(B390=1,1,IF(C390=1,2,IF(D390=1,3,IF(E390=1,4,IF(F390=1,5,0)))))</f>
        <v>0</v>
      </c>
      <c r="D401" s="6">
        <f t="shared" ref="D401:D405" si="54">ABS(5-2*SUM(B390:F390))</f>
        <v>5</v>
      </c>
      <c r="E401" s="6"/>
      <c r="F401" s="6"/>
      <c r="G401" s="6"/>
      <c r="H401" s="10"/>
      <c r="I401" s="1"/>
      <c r="J401" s="1"/>
      <c r="K401" s="1"/>
      <c r="L401" s="1" t="str">
        <f>L$37</f>
        <v xml:space="preserve">выборочный корреляционый момент, </v>
      </c>
    </row>
    <row r="402" spans="1:12" ht="18.75">
      <c r="A402" s="1" t="s">
        <v>17</v>
      </c>
      <c r="B402" s="6">
        <f t="shared" si="52"/>
        <v>0</v>
      </c>
      <c r="C402" s="6">
        <f t="shared" si="53"/>
        <v>0</v>
      </c>
      <c r="D402" s="6">
        <f t="shared" si="54"/>
        <v>5</v>
      </c>
      <c r="E402" s="6"/>
      <c r="F402" s="6"/>
      <c r="G402" s="6"/>
      <c r="H402" s="10"/>
      <c r="I402" s="1"/>
      <c r="J402" s="1"/>
      <c r="K402" s="1"/>
      <c r="L402" s="1" t="str">
        <f>L$38</f>
        <v>выборочный коэффициент корреляции,</v>
      </c>
    </row>
    <row r="403" spans="1:12" ht="18.75">
      <c r="A403" s="1" t="s">
        <v>19</v>
      </c>
      <c r="B403" s="6">
        <f t="shared" si="52"/>
        <v>0</v>
      </c>
      <c r="C403" s="6">
        <f t="shared" si="53"/>
        <v>0</v>
      </c>
      <c r="D403" s="6">
        <f t="shared" si="54"/>
        <v>5</v>
      </c>
      <c r="E403" s="6"/>
      <c r="F403" s="6"/>
      <c r="G403" s="6"/>
      <c r="H403" s="10"/>
      <c r="I403" s="1"/>
      <c r="J403" s="1"/>
      <c r="K403" s="1"/>
      <c r="L403" s="1" t="str">
        <f>L$39</f>
        <v>средние значения величин X и Y,</v>
      </c>
    </row>
    <row r="404" spans="1:12" ht="18.75">
      <c r="A404" s="1" t="s">
        <v>21</v>
      </c>
      <c r="B404" s="6">
        <f t="shared" si="52"/>
        <v>0</v>
      </c>
      <c r="C404" s="6">
        <f t="shared" si="53"/>
        <v>0</v>
      </c>
      <c r="D404" s="6">
        <f t="shared" si="54"/>
        <v>5</v>
      </c>
      <c r="E404" s="6"/>
      <c r="F404" s="6"/>
      <c r="G404" s="6"/>
      <c r="H404" s="10"/>
      <c r="I404" s="1"/>
      <c r="J404" s="1"/>
      <c r="K404" s="1"/>
      <c r="L404" s="1" t="str">
        <f>L$40</f>
        <v>выборочные дисперсии величин X и Y,</v>
      </c>
    </row>
    <row r="405" spans="1:12" ht="18.75">
      <c r="A405" s="1" t="s">
        <v>22</v>
      </c>
      <c r="B405" s="6">
        <f t="shared" si="52"/>
        <v>0</v>
      </c>
      <c r="C405" s="6">
        <f t="shared" si="53"/>
        <v>0</v>
      </c>
      <c r="D405" s="6">
        <f t="shared" si="54"/>
        <v>5</v>
      </c>
      <c r="E405" s="6"/>
      <c r="F405" s="6"/>
      <c r="G405" s="6"/>
      <c r="H405" s="10"/>
      <c r="I405" s="1"/>
      <c r="J405" s="1"/>
      <c r="K405" s="1"/>
      <c r="L405" s="1" t="str">
        <f>L$41</f>
        <v>занесите из на лист "Регрессия X-Y".</v>
      </c>
    </row>
    <row r="406" spans="1:12" ht="18.75">
      <c r="A406" s="9"/>
      <c r="B406" s="6"/>
      <c r="C406" s="6"/>
      <c r="D406" s="6"/>
      <c r="E406" s="6"/>
      <c r="F406" s="6"/>
      <c r="G406" s="6"/>
      <c r="H406" s="10"/>
      <c r="I406" s="1"/>
      <c r="J406" s="1"/>
      <c r="K406" s="1"/>
      <c r="L406" s="1" t="str">
        <f>L$42</f>
        <v>Оцените адекватность результата вычислений</v>
      </c>
    </row>
    <row r="407" spans="1:12" ht="18.75">
      <c r="A407" s="9"/>
      <c r="B407" s="6"/>
      <c r="C407" s="6"/>
      <c r="D407" s="6"/>
      <c r="E407" s="6"/>
      <c r="F407" s="6"/>
      <c r="G407" s="6"/>
      <c r="H407" s="10"/>
      <c r="I407" s="1"/>
      <c r="J407" s="1"/>
      <c r="K407" s="1"/>
      <c r="L407" s="1" t="str">
        <f>L$43</f>
        <v>с помощью диаграммы</v>
      </c>
    </row>
    <row r="408" spans="1:12" ht="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8.75">
      <c r="A409" s="16" t="str">
        <f>'Название и список группы'!A17</f>
        <v>Селеменчук</v>
      </c>
      <c r="B409" s="84" t="str">
        <f>'Название и список группы'!B17</f>
        <v>Максим Атифович</v>
      </c>
      <c r="C409" s="84"/>
      <c r="D409" s="84"/>
      <c r="E409" s="84"/>
      <c r="F409" s="84"/>
      <c r="G409" s="84"/>
      <c r="H409" s="84"/>
      <c r="I409" s="84"/>
      <c r="J409" s="84"/>
      <c r="K409" s="1"/>
      <c r="L409" s="1" t="str">
        <f>L$19</f>
        <v>Заполните только желтые поля!!!</v>
      </c>
    </row>
    <row r="410" spans="1:12" ht="18">
      <c r="A410" s="1" t="s">
        <v>24</v>
      </c>
      <c r="B410" s="8">
        <v>1</v>
      </c>
      <c r="C410" s="8">
        <v>2</v>
      </c>
      <c r="D410" s="8">
        <v>3</v>
      </c>
      <c r="E410" s="8">
        <v>4</v>
      </c>
      <c r="F410" s="8">
        <v>5</v>
      </c>
      <c r="G410" s="8"/>
      <c r="H410" s="2"/>
      <c r="I410" s="2"/>
      <c r="J410" s="3" t="s">
        <v>3</v>
      </c>
      <c r="K410" s="1"/>
      <c r="L410" s="4" t="str">
        <f>L$20</f>
        <v>Выполните 10 серий по 5 бросков монеты</v>
      </c>
    </row>
    <row r="411" spans="1:12" ht="18.75">
      <c r="A411" s="1" t="s">
        <v>26</v>
      </c>
      <c r="B411" s="17"/>
      <c r="C411" s="17"/>
      <c r="D411" s="17"/>
      <c r="E411" s="17"/>
      <c r="F411" s="17"/>
      <c r="G411" s="6"/>
      <c r="H411" s="10"/>
      <c r="I411" s="10"/>
      <c r="J411" s="21">
        <f>IF(SUM(B411:F420)&gt;0,1,10^(-5))</f>
        <v>1.0000000000000001E-5</v>
      </c>
      <c r="K411" s="1"/>
      <c r="L411" s="12" t="str">
        <f>L$21</f>
        <v>В протоколе испытаний</v>
      </c>
    </row>
    <row r="412" spans="1:12" ht="18.75">
      <c r="A412" s="1" t="s">
        <v>28</v>
      </c>
      <c r="B412" s="17"/>
      <c r="C412" s="17"/>
      <c r="D412" s="17"/>
      <c r="E412" s="17"/>
      <c r="F412" s="17"/>
      <c r="G412" s="6"/>
      <c r="H412" s="10"/>
      <c r="I412" s="10"/>
      <c r="J412" s="1"/>
      <c r="K412" s="1"/>
      <c r="L412" s="12" t="str">
        <f>L$22</f>
        <v>заполните только желтые поля.</v>
      </c>
    </row>
    <row r="413" spans="1:12" ht="18.75">
      <c r="A413" s="1" t="s">
        <v>30</v>
      </c>
      <c r="B413" s="17"/>
      <c r="C413" s="17"/>
      <c r="D413" s="17"/>
      <c r="E413" s="17"/>
      <c r="F413" s="17"/>
      <c r="G413" s="6"/>
      <c r="H413" s="10"/>
      <c r="I413" s="10"/>
      <c r="J413" s="1"/>
      <c r="K413" s="1"/>
      <c r="L413" s="1" t="str">
        <f>L$23</f>
        <v>X,Y,Z вычисляются автоматически, где</v>
      </c>
    </row>
    <row r="414" spans="1:12" ht="18.75">
      <c r="A414" s="1" t="s">
        <v>32</v>
      </c>
      <c r="B414" s="17"/>
      <c r="C414" s="17"/>
      <c r="D414" s="17"/>
      <c r="E414" s="17"/>
      <c r="F414" s="17"/>
      <c r="G414" s="6"/>
      <c r="H414" s="10"/>
      <c r="I414" s="12"/>
      <c r="J414" s="1"/>
      <c r="K414" s="1"/>
      <c r="L414" s="1" t="str">
        <f>L$24</f>
        <v>X — число выпавших орлов в</v>
      </c>
    </row>
    <row r="415" spans="1:12" ht="18.75">
      <c r="A415" s="1" t="s">
        <v>33</v>
      </c>
      <c r="B415" s="17"/>
      <c r="C415" s="17"/>
      <c r="D415" s="17"/>
      <c r="E415" s="17"/>
      <c r="F415" s="17"/>
      <c r="G415" s="6"/>
      <c r="H415" s="10"/>
      <c r="I415" s="12"/>
      <c r="J415" s="1"/>
      <c r="K415" s="1"/>
      <c r="L415" s="1" t="str">
        <f>L$25</f>
        <v>серии из 5 бросков</v>
      </c>
    </row>
    <row r="416" spans="1:12" ht="18.75">
      <c r="A416" s="1" t="s">
        <v>34</v>
      </c>
      <c r="B416" s="17"/>
      <c r="C416" s="17"/>
      <c r="D416" s="17"/>
      <c r="E416" s="17"/>
      <c r="F416" s="17"/>
      <c r="G416" s="6"/>
      <c r="H416" s="10"/>
      <c r="I416" s="12"/>
      <c r="J416" s="1"/>
      <c r="K416" s="1"/>
      <c r="L416" s="1" t="str">
        <f>L$26</f>
        <v>Y — номер броска  в серии из</v>
      </c>
    </row>
    <row r="417" spans="1:12" ht="18.75">
      <c r="A417" s="1" t="s">
        <v>35</v>
      </c>
      <c r="B417" s="17"/>
      <c r="C417" s="17"/>
      <c r="D417" s="17"/>
      <c r="E417" s="17"/>
      <c r="F417" s="17"/>
      <c r="G417" s="6"/>
      <c r="H417" s="10"/>
      <c r="I417" s="12"/>
      <c r="J417" s="1"/>
      <c r="K417" s="1"/>
      <c r="L417" s="1" t="str">
        <f>L$27</f>
        <v>5 бросков, когда впервые выпал</v>
      </c>
    </row>
    <row r="418" spans="1:12" ht="18.75">
      <c r="A418" s="1" t="s">
        <v>36</v>
      </c>
      <c r="B418" s="17"/>
      <c r="C418" s="17"/>
      <c r="D418" s="17"/>
      <c r="E418" s="17"/>
      <c r="F418" s="17"/>
      <c r="G418" s="6"/>
      <c r="H418" s="10"/>
      <c r="I418" s="12"/>
      <c r="J418" s="1"/>
      <c r="K418" s="1"/>
      <c r="L418" s="1" t="str">
        <f>L$28</f>
        <v>орел или 0, если были только решки.</v>
      </c>
    </row>
    <row r="419" spans="1:12" ht="18.75">
      <c r="A419" s="1" t="s">
        <v>37</v>
      </c>
      <c r="B419" s="17"/>
      <c r="C419" s="17"/>
      <c r="D419" s="17"/>
      <c r="E419" s="17"/>
      <c r="F419" s="17"/>
      <c r="G419" s="6"/>
      <c r="H419" s="10"/>
      <c r="I419" s="12"/>
      <c r="J419" s="1"/>
      <c r="K419" s="1"/>
      <c r="L419" s="1" t="str">
        <f>L$29</f>
        <v>Z — модуль разности между</v>
      </c>
    </row>
    <row r="420" spans="1:12" ht="18.75">
      <c r="A420" s="1" t="s">
        <v>38</v>
      </c>
      <c r="B420" s="17"/>
      <c r="C420" s="17"/>
      <c r="D420" s="17"/>
      <c r="E420" s="17"/>
      <c r="F420" s="17"/>
      <c r="G420" s="6"/>
      <c r="H420" s="10"/>
      <c r="I420" s="1"/>
      <c r="J420" s="1"/>
      <c r="K420" s="1"/>
      <c r="L420" s="1" t="str">
        <f>L$30</f>
        <v>числом выпавших орлов и</v>
      </c>
    </row>
    <row r="421" spans="1:12" ht="18.75">
      <c r="A421" s="9"/>
      <c r="B421" s="6" t="s">
        <v>0</v>
      </c>
      <c r="C421" s="6" t="s">
        <v>1</v>
      </c>
      <c r="D421" s="6" t="s">
        <v>2</v>
      </c>
      <c r="E421" s="6"/>
      <c r="F421" s="6"/>
      <c r="G421" s="6"/>
      <c r="H421" s="10"/>
      <c r="I421" s="1"/>
      <c r="J421" s="1"/>
      <c r="K421" s="1"/>
      <c r="L421" s="1" t="str">
        <f>L$31</f>
        <v>решек в серии из 5 бросков</v>
      </c>
    </row>
    <row r="422" spans="1:12" ht="18.75">
      <c r="A422" s="1" t="s">
        <v>5</v>
      </c>
      <c r="B422" s="6">
        <f>SUM(B411:F411)</f>
        <v>0</v>
      </c>
      <c r="C422" s="6">
        <f>IF(B411=1,1,IF(C411=1,2,IF(D411=1,3,IF(E411=1,4,IF(F411=1,5,0)))))</f>
        <v>0</v>
      </c>
      <c r="D422" s="6">
        <f>ABS(5-2*SUM(B411:F411))</f>
        <v>5</v>
      </c>
      <c r="E422" s="6"/>
      <c r="F422" s="6"/>
      <c r="G422" s="6"/>
      <c r="H422" s="10"/>
      <c r="I422" s="1"/>
      <c r="J422" s="1"/>
      <c r="K422" s="1"/>
      <c r="L422" s="1" t="str">
        <f>L$32</f>
        <v>Частоты появления событий X=0, X=1 и др.</v>
      </c>
    </row>
    <row r="423" spans="1:12" ht="18.75">
      <c r="A423" s="1" t="s">
        <v>7</v>
      </c>
      <c r="B423" s="6">
        <f>SUM(B412:F412)</f>
        <v>0</v>
      </c>
      <c r="C423" s="6">
        <f>IF(B412=1,1,IF(C412=1,2,IF(D412=1,3,IF(E412=1,4,IF(F412=1,5,0)))))</f>
        <v>0</v>
      </c>
      <c r="D423" s="6">
        <f>ABS(5-2*SUM(B412:F412))</f>
        <v>5</v>
      </c>
      <c r="E423" s="6"/>
      <c r="F423" s="6"/>
      <c r="G423" s="6"/>
      <c r="H423" s="10"/>
      <c r="I423" s="1"/>
      <c r="J423" s="1"/>
      <c r="K423" s="1"/>
      <c r="L423" s="1">
        <f>L$33</f>
        <v>0</v>
      </c>
    </row>
    <row r="424" spans="1:12" ht="18.75">
      <c r="A424" s="1" t="s">
        <v>9</v>
      </c>
      <c r="B424" s="6">
        <f>SUM(B413:F413)</f>
        <v>0</v>
      </c>
      <c r="C424" s="6">
        <f>IF(B413=1,1,IF(C413=1,2,IF(D413=1,3,IF(E413=1,4,IF(F413=1,5,0)))))</f>
        <v>0</v>
      </c>
      <c r="D424" s="6">
        <f>ABS(5-2*SUM(B413:F413))</f>
        <v>5</v>
      </c>
      <c r="E424" s="6"/>
      <c r="F424" s="6"/>
      <c r="G424" s="6"/>
      <c r="H424" s="10"/>
      <c r="I424" s="1"/>
      <c r="J424" s="1"/>
      <c r="K424" s="1"/>
      <c r="L424" s="1" t="str">
        <f>L$34</f>
        <v>Занесите результаты эксперимента</v>
      </c>
    </row>
    <row r="425" spans="1:12" ht="18.75">
      <c r="A425" s="1" t="s">
        <v>11</v>
      </c>
      <c r="B425" s="6">
        <f>SUM(B414:F414)</f>
        <v>0</v>
      </c>
      <c r="C425" s="6">
        <f>IF(B414=1,1,IF(C414=1,2,IF(D414=1,3,IF(E414=1,4,IF(F414=1,5,0)))))</f>
        <v>0</v>
      </c>
      <c r="D425" s="6">
        <f>ABS(5-2*SUM(B414:F414))</f>
        <v>5</v>
      </c>
      <c r="E425" s="6"/>
      <c r="F425" s="6"/>
      <c r="G425" s="6"/>
      <c r="H425" s="10"/>
      <c r="I425" s="1"/>
      <c r="J425" s="1"/>
      <c r="K425" s="1"/>
      <c r="L425" s="1" t="str">
        <f>L$35</f>
        <v>в лист "Закон X-Y".</v>
      </c>
    </row>
    <row r="426" spans="1:12" ht="18.75">
      <c r="A426" s="1" t="s">
        <v>13</v>
      </c>
      <c r="B426" s="6">
        <f>SUM(B415:F415)</f>
        <v>0</v>
      </c>
      <c r="C426" s="6">
        <f>IF(B415=1,1,IF(C415=1,2,IF(D415=1,3,IF(E415=1,4,IF(F415=1,5,0)))))</f>
        <v>0</v>
      </c>
      <c r="D426" s="6">
        <f>ABS(5-2*SUM(B415:F415))</f>
        <v>5</v>
      </c>
      <c r="E426" s="6"/>
      <c r="F426" s="6"/>
      <c r="G426" s="6"/>
      <c r="H426" s="10"/>
      <c r="I426" s="1"/>
      <c r="J426" s="1"/>
      <c r="K426" s="1"/>
      <c r="L426" s="1" t="str">
        <f>L$36</f>
        <v>Найдите регрессию Y по X, регрессию X по Y,</v>
      </c>
    </row>
    <row r="427" spans="1:12" ht="18.75">
      <c r="A427" s="1" t="s">
        <v>15</v>
      </c>
      <c r="B427" s="6">
        <f t="shared" ref="B427:B431" si="55">SUM(B416:F416)</f>
        <v>0</v>
      </c>
      <c r="C427" s="6">
        <f t="shared" ref="C427:C431" si="56">IF(B416=1,1,IF(C416=1,2,IF(D416=1,3,IF(E416=1,4,IF(F416=1,5,0)))))</f>
        <v>0</v>
      </c>
      <c r="D427" s="6">
        <f t="shared" ref="D427:D431" si="57">ABS(5-2*SUM(B416:F416))</f>
        <v>5</v>
      </c>
      <c r="E427" s="6"/>
      <c r="F427" s="6"/>
      <c r="G427" s="6"/>
      <c r="H427" s="10"/>
      <c r="I427" s="1"/>
      <c r="J427" s="1"/>
      <c r="K427" s="1"/>
      <c r="L427" s="1" t="str">
        <f>L$37</f>
        <v xml:space="preserve">выборочный корреляционый момент, </v>
      </c>
    </row>
    <row r="428" spans="1:12" ht="18.75">
      <c r="A428" s="1" t="s">
        <v>17</v>
      </c>
      <c r="B428" s="6">
        <f t="shared" si="55"/>
        <v>0</v>
      </c>
      <c r="C428" s="6">
        <f t="shared" si="56"/>
        <v>0</v>
      </c>
      <c r="D428" s="6">
        <f t="shared" si="57"/>
        <v>5</v>
      </c>
      <c r="E428" s="6"/>
      <c r="F428" s="6"/>
      <c r="G428" s="6"/>
      <c r="H428" s="10"/>
      <c r="I428" s="1"/>
      <c r="J428" s="1"/>
      <c r="K428" s="1"/>
      <c r="L428" s="1" t="str">
        <f>L$38</f>
        <v>выборочный коэффициент корреляции,</v>
      </c>
    </row>
    <row r="429" spans="1:12" ht="18.75">
      <c r="A429" s="1" t="s">
        <v>19</v>
      </c>
      <c r="B429" s="6">
        <f t="shared" si="55"/>
        <v>0</v>
      </c>
      <c r="C429" s="6">
        <f t="shared" si="56"/>
        <v>0</v>
      </c>
      <c r="D429" s="6">
        <f t="shared" si="57"/>
        <v>5</v>
      </c>
      <c r="E429" s="6"/>
      <c r="F429" s="6"/>
      <c r="G429" s="6"/>
      <c r="H429" s="10"/>
      <c r="I429" s="1"/>
      <c r="J429" s="1"/>
      <c r="K429" s="1"/>
      <c r="L429" s="1" t="str">
        <f>L$39</f>
        <v>средние значения величин X и Y,</v>
      </c>
    </row>
    <row r="430" spans="1:12" ht="18.75">
      <c r="A430" s="1" t="s">
        <v>21</v>
      </c>
      <c r="B430" s="6">
        <f t="shared" si="55"/>
        <v>0</v>
      </c>
      <c r="C430" s="6">
        <f t="shared" si="56"/>
        <v>0</v>
      </c>
      <c r="D430" s="6">
        <f t="shared" si="57"/>
        <v>5</v>
      </c>
      <c r="E430" s="6"/>
      <c r="F430" s="6"/>
      <c r="G430" s="6"/>
      <c r="H430" s="10"/>
      <c r="I430" s="1"/>
      <c r="J430" s="1"/>
      <c r="K430" s="1"/>
      <c r="L430" s="1" t="str">
        <f>L$40</f>
        <v>выборочные дисперсии величин X и Y,</v>
      </c>
    </row>
    <row r="431" spans="1:12" ht="18.75">
      <c r="A431" s="1" t="s">
        <v>22</v>
      </c>
      <c r="B431" s="6">
        <f t="shared" si="55"/>
        <v>0</v>
      </c>
      <c r="C431" s="6">
        <f t="shared" si="56"/>
        <v>0</v>
      </c>
      <c r="D431" s="6">
        <f t="shared" si="57"/>
        <v>5</v>
      </c>
      <c r="E431" s="6"/>
      <c r="F431" s="6"/>
      <c r="G431" s="6"/>
      <c r="H431" s="10"/>
      <c r="I431" s="1"/>
      <c r="J431" s="1"/>
      <c r="K431" s="1"/>
      <c r="L431" s="1" t="str">
        <f>L$41</f>
        <v>занесите из на лист "Регрессия X-Y".</v>
      </c>
    </row>
    <row r="432" spans="1:12" ht="18.75">
      <c r="A432" s="9"/>
      <c r="B432" s="6"/>
      <c r="C432" s="6"/>
      <c r="D432" s="6"/>
      <c r="E432" s="6"/>
      <c r="F432" s="6"/>
      <c r="G432" s="6"/>
      <c r="H432" s="10"/>
      <c r="I432" s="1"/>
      <c r="J432" s="1"/>
      <c r="K432" s="1"/>
      <c r="L432" s="1" t="str">
        <f>L$42</f>
        <v>Оцените адекватность результата вычислений</v>
      </c>
    </row>
    <row r="433" spans="1:12" ht="18.75">
      <c r="A433" s="9"/>
      <c r="B433" s="6"/>
      <c r="C433" s="6"/>
      <c r="D433" s="6"/>
      <c r="E433" s="6"/>
      <c r="F433" s="6"/>
      <c r="G433" s="6"/>
      <c r="H433" s="10"/>
      <c r="I433" s="1"/>
      <c r="J433" s="1"/>
      <c r="K433" s="1"/>
      <c r="L433" s="1" t="str">
        <f>L$43</f>
        <v>с помощью диаграммы</v>
      </c>
    </row>
    <row r="434" spans="1:12" ht="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8.75">
      <c r="A435" s="16" t="str">
        <f>'Название и список группы'!A18</f>
        <v>Семашко</v>
      </c>
      <c r="B435" s="84" t="str">
        <f>'Название и список группы'!B18</f>
        <v>Юлия Алексеевна</v>
      </c>
      <c r="C435" s="84"/>
      <c r="D435" s="84"/>
      <c r="E435" s="84"/>
      <c r="F435" s="84"/>
      <c r="G435" s="84"/>
      <c r="H435" s="84"/>
      <c r="I435" s="84"/>
      <c r="J435" s="84"/>
      <c r="K435" s="1"/>
      <c r="L435" s="1" t="str">
        <f>L$19</f>
        <v>Заполните только желтые поля!!!</v>
      </c>
    </row>
    <row r="436" spans="1:12" ht="18">
      <c r="A436" s="1" t="s">
        <v>24</v>
      </c>
      <c r="B436" s="8">
        <v>1</v>
      </c>
      <c r="C436" s="8">
        <v>2</v>
      </c>
      <c r="D436" s="8">
        <v>3</v>
      </c>
      <c r="E436" s="8">
        <v>4</v>
      </c>
      <c r="F436" s="8">
        <v>5</v>
      </c>
      <c r="G436" s="8"/>
      <c r="H436" s="2"/>
      <c r="I436" s="2"/>
      <c r="J436" s="3" t="s">
        <v>3</v>
      </c>
      <c r="K436" s="1"/>
      <c r="L436" s="4" t="str">
        <f>L$20</f>
        <v>Выполните 10 серий по 5 бросков монеты</v>
      </c>
    </row>
    <row r="437" spans="1:12" ht="18.75">
      <c r="A437" s="1" t="s">
        <v>26</v>
      </c>
      <c r="B437" s="17"/>
      <c r="C437" s="17"/>
      <c r="D437" s="17"/>
      <c r="E437" s="17"/>
      <c r="F437" s="17"/>
      <c r="G437" s="6"/>
      <c r="H437" s="10"/>
      <c r="I437" s="10"/>
      <c r="J437" s="21">
        <f>IF(SUM(B437:F446)&gt;0,1,10^(-5))</f>
        <v>1.0000000000000001E-5</v>
      </c>
      <c r="K437" s="1"/>
      <c r="L437" s="12" t="str">
        <f>L$21</f>
        <v>В протоколе испытаний</v>
      </c>
    </row>
    <row r="438" spans="1:12" ht="18.75">
      <c r="A438" s="1" t="s">
        <v>28</v>
      </c>
      <c r="B438" s="17"/>
      <c r="C438" s="17"/>
      <c r="D438" s="17"/>
      <c r="E438" s="17"/>
      <c r="F438" s="17"/>
      <c r="G438" s="6"/>
      <c r="H438" s="10"/>
      <c r="I438" s="10"/>
      <c r="J438" s="1"/>
      <c r="K438" s="1"/>
      <c r="L438" s="12" t="str">
        <f>L$22</f>
        <v>заполните только желтые поля.</v>
      </c>
    </row>
    <row r="439" spans="1:12" ht="18.75">
      <c r="A439" s="1" t="s">
        <v>30</v>
      </c>
      <c r="B439" s="17"/>
      <c r="C439" s="17"/>
      <c r="D439" s="17"/>
      <c r="E439" s="17"/>
      <c r="F439" s="17"/>
      <c r="G439" s="6"/>
      <c r="H439" s="10"/>
      <c r="I439" s="10"/>
      <c r="J439" s="1"/>
      <c r="K439" s="1"/>
      <c r="L439" s="1" t="str">
        <f>L$23</f>
        <v>X,Y,Z вычисляются автоматически, где</v>
      </c>
    </row>
    <row r="440" spans="1:12" ht="18.75">
      <c r="A440" s="1" t="s">
        <v>32</v>
      </c>
      <c r="B440" s="17"/>
      <c r="C440" s="17"/>
      <c r="D440" s="17"/>
      <c r="E440" s="17"/>
      <c r="F440" s="17"/>
      <c r="G440" s="6"/>
      <c r="H440" s="10"/>
      <c r="I440" s="12"/>
      <c r="J440" s="1"/>
      <c r="K440" s="1"/>
      <c r="L440" s="1" t="str">
        <f>L$24</f>
        <v>X — число выпавших орлов в</v>
      </c>
    </row>
    <row r="441" spans="1:12" ht="18.75">
      <c r="A441" s="1" t="s">
        <v>33</v>
      </c>
      <c r="B441" s="17"/>
      <c r="C441" s="17"/>
      <c r="D441" s="17"/>
      <c r="E441" s="17"/>
      <c r="F441" s="17"/>
      <c r="G441" s="6"/>
      <c r="H441" s="10"/>
      <c r="I441" s="12"/>
      <c r="J441" s="1"/>
      <c r="K441" s="1"/>
      <c r="L441" s="1" t="str">
        <f>L$25</f>
        <v>серии из 5 бросков</v>
      </c>
    </row>
    <row r="442" spans="1:12" ht="18.75">
      <c r="A442" s="1" t="s">
        <v>34</v>
      </c>
      <c r="B442" s="17"/>
      <c r="C442" s="17"/>
      <c r="D442" s="17"/>
      <c r="E442" s="17"/>
      <c r="F442" s="17"/>
      <c r="G442" s="6"/>
      <c r="H442" s="10"/>
      <c r="I442" s="12"/>
      <c r="J442" s="1"/>
      <c r="K442" s="1"/>
      <c r="L442" s="1" t="str">
        <f>L$26</f>
        <v>Y — номер броска  в серии из</v>
      </c>
    </row>
    <row r="443" spans="1:12" ht="18.75">
      <c r="A443" s="1" t="s">
        <v>35</v>
      </c>
      <c r="B443" s="17"/>
      <c r="C443" s="17"/>
      <c r="D443" s="17"/>
      <c r="E443" s="17"/>
      <c r="F443" s="17"/>
      <c r="G443" s="6"/>
      <c r="H443" s="10"/>
      <c r="I443" s="12"/>
      <c r="J443" s="1"/>
      <c r="K443" s="1"/>
      <c r="L443" s="1" t="str">
        <f>L$27</f>
        <v>5 бросков, когда впервые выпал</v>
      </c>
    </row>
    <row r="444" spans="1:12" ht="18.75">
      <c r="A444" s="1" t="s">
        <v>36</v>
      </c>
      <c r="B444" s="17"/>
      <c r="C444" s="17"/>
      <c r="D444" s="17"/>
      <c r="E444" s="17"/>
      <c r="F444" s="17"/>
      <c r="G444" s="6"/>
      <c r="H444" s="10"/>
      <c r="I444" s="12"/>
      <c r="J444" s="1"/>
      <c r="K444" s="1"/>
      <c r="L444" s="1" t="str">
        <f>L$28</f>
        <v>орел или 0, если были только решки.</v>
      </c>
    </row>
    <row r="445" spans="1:12" ht="18.75">
      <c r="A445" s="1" t="s">
        <v>37</v>
      </c>
      <c r="B445" s="17"/>
      <c r="C445" s="17"/>
      <c r="D445" s="17"/>
      <c r="E445" s="17"/>
      <c r="F445" s="17"/>
      <c r="G445" s="6"/>
      <c r="H445" s="10"/>
      <c r="I445" s="12"/>
      <c r="J445" s="1"/>
      <c r="K445" s="1"/>
      <c r="L445" s="1" t="str">
        <f>L$29</f>
        <v>Z — модуль разности между</v>
      </c>
    </row>
    <row r="446" spans="1:12" ht="18.75">
      <c r="A446" s="1" t="s">
        <v>38</v>
      </c>
      <c r="B446" s="17"/>
      <c r="C446" s="17"/>
      <c r="D446" s="17"/>
      <c r="E446" s="17"/>
      <c r="F446" s="17"/>
      <c r="G446" s="6"/>
      <c r="H446" s="10"/>
      <c r="I446" s="1"/>
      <c r="J446" s="1"/>
      <c r="K446" s="1"/>
      <c r="L446" s="1" t="str">
        <f>L$30</f>
        <v>числом выпавших орлов и</v>
      </c>
    </row>
    <row r="447" spans="1:12" ht="18.75">
      <c r="A447" s="9"/>
      <c r="B447" s="6" t="s">
        <v>0</v>
      </c>
      <c r="C447" s="6" t="s">
        <v>1</v>
      </c>
      <c r="D447" s="6" t="s">
        <v>2</v>
      </c>
      <c r="E447" s="6"/>
      <c r="F447" s="6"/>
      <c r="G447" s="6"/>
      <c r="H447" s="10"/>
      <c r="I447" s="1"/>
      <c r="J447" s="1"/>
      <c r="K447" s="1"/>
      <c r="L447" s="1" t="str">
        <f>L$31</f>
        <v>решек в серии из 5 бросков</v>
      </c>
    </row>
    <row r="448" spans="1:12" ht="18.75">
      <c r="A448" s="1" t="s">
        <v>5</v>
      </c>
      <c r="B448" s="6">
        <f>SUM(B437:F437)</f>
        <v>0</v>
      </c>
      <c r="C448" s="6">
        <f>IF(B437=1,1,IF(C437=1,2,IF(D437=1,3,IF(E437=1,4,IF(F437=1,5,0)))))</f>
        <v>0</v>
      </c>
      <c r="D448" s="6">
        <f>ABS(5-2*SUM(B437:F437))</f>
        <v>5</v>
      </c>
      <c r="E448" s="6"/>
      <c r="F448" s="6"/>
      <c r="G448" s="6"/>
      <c r="H448" s="10"/>
      <c r="I448" s="1"/>
      <c r="J448" s="1"/>
      <c r="K448" s="1"/>
      <c r="L448" s="1" t="str">
        <f>L$32</f>
        <v>Частоты появления событий X=0, X=1 и др.</v>
      </c>
    </row>
    <row r="449" spans="1:12" ht="18.75">
      <c r="A449" s="1" t="s">
        <v>7</v>
      </c>
      <c r="B449" s="6">
        <f>SUM(B438:F438)</f>
        <v>0</v>
      </c>
      <c r="C449" s="6">
        <f>IF(B438=1,1,IF(C438=1,2,IF(D438=1,3,IF(E438=1,4,IF(F438=1,5,0)))))</f>
        <v>0</v>
      </c>
      <c r="D449" s="6">
        <f>ABS(5-2*SUM(B438:F438))</f>
        <v>5</v>
      </c>
      <c r="E449" s="6"/>
      <c r="F449" s="6"/>
      <c r="G449" s="6"/>
      <c r="H449" s="10"/>
      <c r="I449" s="1"/>
      <c r="J449" s="1"/>
      <c r="K449" s="1"/>
      <c r="L449" s="1">
        <f>L$33</f>
        <v>0</v>
      </c>
    </row>
    <row r="450" spans="1:12" ht="18.75">
      <c r="A450" s="1" t="s">
        <v>9</v>
      </c>
      <c r="B450" s="6">
        <f>SUM(B439:F439)</f>
        <v>0</v>
      </c>
      <c r="C450" s="6">
        <f>IF(B439=1,1,IF(C439=1,2,IF(D439=1,3,IF(E439=1,4,IF(F439=1,5,0)))))</f>
        <v>0</v>
      </c>
      <c r="D450" s="6">
        <f>ABS(5-2*SUM(B439:F439))</f>
        <v>5</v>
      </c>
      <c r="E450" s="6"/>
      <c r="F450" s="6"/>
      <c r="G450" s="6"/>
      <c r="H450" s="10"/>
      <c r="I450" s="1"/>
      <c r="J450" s="1"/>
      <c r="K450" s="1"/>
      <c r="L450" s="1" t="str">
        <f>L$34</f>
        <v>Занесите результаты эксперимента</v>
      </c>
    </row>
    <row r="451" spans="1:12" ht="18.75">
      <c r="A451" s="1" t="s">
        <v>11</v>
      </c>
      <c r="B451" s="6">
        <f>SUM(B440:F440)</f>
        <v>0</v>
      </c>
      <c r="C451" s="6">
        <f>IF(B440=1,1,IF(C440=1,2,IF(D440=1,3,IF(E440=1,4,IF(F440=1,5,0)))))</f>
        <v>0</v>
      </c>
      <c r="D451" s="6">
        <f>ABS(5-2*SUM(B440:F440))</f>
        <v>5</v>
      </c>
      <c r="E451" s="6"/>
      <c r="F451" s="6"/>
      <c r="G451" s="6"/>
      <c r="H451" s="10"/>
      <c r="I451" s="1"/>
      <c r="J451" s="1"/>
      <c r="K451" s="1"/>
      <c r="L451" s="1" t="str">
        <f>L$35</f>
        <v>в лист "Закон X-Y".</v>
      </c>
    </row>
    <row r="452" spans="1:12" ht="18.75">
      <c r="A452" s="1" t="s">
        <v>13</v>
      </c>
      <c r="B452" s="6">
        <f>SUM(B441:F441)</f>
        <v>0</v>
      </c>
      <c r="C452" s="6">
        <f>IF(B441=1,1,IF(C441=1,2,IF(D441=1,3,IF(E441=1,4,IF(F441=1,5,0)))))</f>
        <v>0</v>
      </c>
      <c r="D452" s="6">
        <f>ABS(5-2*SUM(B441:F441))</f>
        <v>5</v>
      </c>
      <c r="E452" s="6"/>
      <c r="F452" s="6"/>
      <c r="G452" s="6"/>
      <c r="H452" s="10"/>
      <c r="I452" s="1"/>
      <c r="J452" s="1"/>
      <c r="K452" s="1"/>
      <c r="L452" s="1" t="str">
        <f>L$36</f>
        <v>Найдите регрессию Y по X, регрессию X по Y,</v>
      </c>
    </row>
    <row r="453" spans="1:12" ht="18.75">
      <c r="A453" s="1" t="s">
        <v>15</v>
      </c>
      <c r="B453" s="6">
        <f t="shared" ref="B453:B457" si="58">SUM(B442:F442)</f>
        <v>0</v>
      </c>
      <c r="C453" s="6">
        <f t="shared" ref="C453:C457" si="59">IF(B442=1,1,IF(C442=1,2,IF(D442=1,3,IF(E442=1,4,IF(F442=1,5,0)))))</f>
        <v>0</v>
      </c>
      <c r="D453" s="6">
        <f t="shared" ref="D453:D457" si="60">ABS(5-2*SUM(B442:F442))</f>
        <v>5</v>
      </c>
      <c r="E453" s="6"/>
      <c r="F453" s="6"/>
      <c r="G453" s="6"/>
      <c r="H453" s="10"/>
      <c r="I453" s="1"/>
      <c r="J453" s="1"/>
      <c r="K453" s="1"/>
      <c r="L453" s="1" t="str">
        <f>L$37</f>
        <v xml:space="preserve">выборочный корреляционый момент, </v>
      </c>
    </row>
    <row r="454" spans="1:12" ht="18.75">
      <c r="A454" s="1" t="s">
        <v>17</v>
      </c>
      <c r="B454" s="6">
        <f t="shared" si="58"/>
        <v>0</v>
      </c>
      <c r="C454" s="6">
        <f t="shared" si="59"/>
        <v>0</v>
      </c>
      <c r="D454" s="6">
        <f t="shared" si="60"/>
        <v>5</v>
      </c>
      <c r="E454" s="6"/>
      <c r="F454" s="6"/>
      <c r="G454" s="6"/>
      <c r="H454" s="10"/>
      <c r="I454" s="1"/>
      <c r="J454" s="1"/>
      <c r="K454" s="1"/>
      <c r="L454" s="1" t="str">
        <f>L$38</f>
        <v>выборочный коэффициент корреляции,</v>
      </c>
    </row>
    <row r="455" spans="1:12" ht="18.75">
      <c r="A455" s="1" t="s">
        <v>19</v>
      </c>
      <c r="B455" s="6">
        <f t="shared" si="58"/>
        <v>0</v>
      </c>
      <c r="C455" s="6">
        <f t="shared" si="59"/>
        <v>0</v>
      </c>
      <c r="D455" s="6">
        <f t="shared" si="60"/>
        <v>5</v>
      </c>
      <c r="E455" s="6"/>
      <c r="F455" s="6"/>
      <c r="G455" s="6"/>
      <c r="H455" s="10"/>
      <c r="I455" s="1"/>
      <c r="J455" s="1"/>
      <c r="K455" s="1"/>
      <c r="L455" s="1" t="str">
        <f>L$39</f>
        <v>средние значения величин X и Y,</v>
      </c>
    </row>
    <row r="456" spans="1:12" ht="18.75">
      <c r="A456" s="1" t="s">
        <v>21</v>
      </c>
      <c r="B456" s="6">
        <f t="shared" si="58"/>
        <v>0</v>
      </c>
      <c r="C456" s="6">
        <f t="shared" si="59"/>
        <v>0</v>
      </c>
      <c r="D456" s="6">
        <f t="shared" si="60"/>
        <v>5</v>
      </c>
      <c r="E456" s="6"/>
      <c r="F456" s="6"/>
      <c r="G456" s="6"/>
      <c r="H456" s="10"/>
      <c r="I456" s="1"/>
      <c r="J456" s="1"/>
      <c r="K456" s="1"/>
      <c r="L456" s="1" t="str">
        <f>L$40</f>
        <v>выборочные дисперсии величин X и Y,</v>
      </c>
    </row>
    <row r="457" spans="1:12" ht="18.75">
      <c r="A457" s="1" t="s">
        <v>22</v>
      </c>
      <c r="B457" s="6">
        <f t="shared" si="58"/>
        <v>0</v>
      </c>
      <c r="C457" s="6">
        <f t="shared" si="59"/>
        <v>0</v>
      </c>
      <c r="D457" s="6">
        <f t="shared" si="60"/>
        <v>5</v>
      </c>
      <c r="E457" s="6"/>
      <c r="F457" s="6"/>
      <c r="G457" s="6"/>
      <c r="H457" s="10"/>
      <c r="I457" s="1"/>
      <c r="J457" s="1"/>
      <c r="K457" s="1"/>
      <c r="L457" s="1" t="str">
        <f>L$41</f>
        <v>занесите из на лист "Регрессия X-Y".</v>
      </c>
    </row>
    <row r="458" spans="1:12" ht="18.75">
      <c r="A458" s="9"/>
      <c r="B458" s="6"/>
      <c r="C458" s="6"/>
      <c r="D458" s="6"/>
      <c r="E458" s="6"/>
      <c r="F458" s="6"/>
      <c r="G458" s="6"/>
      <c r="H458" s="10"/>
      <c r="I458" s="1"/>
      <c r="J458" s="1"/>
      <c r="K458" s="1"/>
      <c r="L458" s="1" t="str">
        <f>L$42</f>
        <v>Оцените адекватность результата вычислений</v>
      </c>
    </row>
    <row r="459" spans="1:12" ht="18.75">
      <c r="A459" s="9"/>
      <c r="B459" s="6"/>
      <c r="C459" s="6"/>
      <c r="D459" s="6"/>
      <c r="E459" s="6"/>
      <c r="F459" s="6"/>
      <c r="G459" s="6"/>
      <c r="H459" s="10"/>
      <c r="I459" s="1"/>
      <c r="J459" s="1"/>
      <c r="K459" s="1"/>
      <c r="L459" s="1" t="str">
        <f>L$43</f>
        <v>с помощью диаграммы</v>
      </c>
    </row>
    <row r="460" spans="1:12" ht="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8.75">
      <c r="A461" s="16" t="str">
        <f>'Название и список группы'!A19</f>
        <v>Соколов</v>
      </c>
      <c r="B461" s="84" t="str">
        <f>'Название и список группы'!B19</f>
        <v>Павел Дмитриевич</v>
      </c>
      <c r="C461" s="84"/>
      <c r="D461" s="84"/>
      <c r="E461" s="84"/>
      <c r="F461" s="84"/>
      <c r="G461" s="84"/>
      <c r="H461" s="84"/>
      <c r="I461" s="84"/>
      <c r="J461" s="84"/>
      <c r="K461" s="1"/>
      <c r="L461" s="1" t="str">
        <f>L$19</f>
        <v>Заполните только желтые поля!!!</v>
      </c>
    </row>
    <row r="462" spans="1:12" ht="18">
      <c r="A462" s="1" t="s">
        <v>24</v>
      </c>
      <c r="B462" s="8">
        <v>1</v>
      </c>
      <c r="C462" s="8">
        <v>2</v>
      </c>
      <c r="D462" s="8">
        <v>3</v>
      </c>
      <c r="E462" s="8">
        <v>4</v>
      </c>
      <c r="F462" s="8">
        <v>5</v>
      </c>
      <c r="G462" s="8"/>
      <c r="H462" s="2"/>
      <c r="I462" s="2"/>
      <c r="J462" s="3" t="s">
        <v>3</v>
      </c>
      <c r="K462" s="1"/>
      <c r="L462" s="4" t="str">
        <f>L$20</f>
        <v>Выполните 10 серий по 5 бросков монеты</v>
      </c>
    </row>
    <row r="463" spans="1:12" ht="18.75">
      <c r="A463" s="1" t="s">
        <v>26</v>
      </c>
      <c r="B463" s="17"/>
      <c r="C463" s="17"/>
      <c r="D463" s="17"/>
      <c r="E463" s="17"/>
      <c r="F463" s="17"/>
      <c r="G463" s="6"/>
      <c r="H463" s="10"/>
      <c r="I463" s="10"/>
      <c r="J463" s="21">
        <f>IF(SUM(B463:F472)&gt;0,1,10^(-5))</f>
        <v>1.0000000000000001E-5</v>
      </c>
      <c r="K463" s="1"/>
      <c r="L463" s="12" t="str">
        <f>L$21</f>
        <v>В протоколе испытаний</v>
      </c>
    </row>
    <row r="464" spans="1:12" ht="18.75">
      <c r="A464" s="1" t="s">
        <v>28</v>
      </c>
      <c r="B464" s="17"/>
      <c r="C464" s="17"/>
      <c r="D464" s="17"/>
      <c r="E464" s="17"/>
      <c r="F464" s="17"/>
      <c r="G464" s="6"/>
      <c r="H464" s="10"/>
      <c r="I464" s="10"/>
      <c r="J464" s="1"/>
      <c r="K464" s="1"/>
      <c r="L464" s="12" t="str">
        <f>L$22</f>
        <v>заполните только желтые поля.</v>
      </c>
    </row>
    <row r="465" spans="1:12" ht="18.75">
      <c r="A465" s="1" t="s">
        <v>30</v>
      </c>
      <c r="B465" s="17"/>
      <c r="C465" s="17"/>
      <c r="D465" s="17"/>
      <c r="E465" s="17"/>
      <c r="F465" s="17"/>
      <c r="G465" s="6"/>
      <c r="H465" s="10"/>
      <c r="I465" s="10"/>
      <c r="J465" s="1"/>
      <c r="K465" s="1"/>
      <c r="L465" s="1" t="str">
        <f>L$23</f>
        <v>X,Y,Z вычисляются автоматически, где</v>
      </c>
    </row>
    <row r="466" spans="1:12" ht="18.75">
      <c r="A466" s="1" t="s">
        <v>32</v>
      </c>
      <c r="B466" s="17"/>
      <c r="C466" s="17"/>
      <c r="D466" s="17"/>
      <c r="E466" s="17"/>
      <c r="F466" s="17"/>
      <c r="G466" s="6"/>
      <c r="H466" s="10"/>
      <c r="I466" s="12"/>
      <c r="J466" s="1"/>
      <c r="K466" s="1"/>
      <c r="L466" s="1" t="str">
        <f>L$24</f>
        <v>X — число выпавших орлов в</v>
      </c>
    </row>
    <row r="467" spans="1:12" ht="18.75">
      <c r="A467" s="1" t="s">
        <v>33</v>
      </c>
      <c r="B467" s="17"/>
      <c r="C467" s="17"/>
      <c r="D467" s="17"/>
      <c r="E467" s="17"/>
      <c r="F467" s="17"/>
      <c r="G467" s="6"/>
      <c r="H467" s="10"/>
      <c r="I467" s="12"/>
      <c r="J467" s="1"/>
      <c r="K467" s="1"/>
      <c r="L467" s="1" t="str">
        <f>L$25</f>
        <v>серии из 5 бросков</v>
      </c>
    </row>
    <row r="468" spans="1:12" ht="18.75">
      <c r="A468" s="1" t="s">
        <v>34</v>
      </c>
      <c r="B468" s="17"/>
      <c r="C468" s="17"/>
      <c r="D468" s="17"/>
      <c r="E468" s="17"/>
      <c r="F468" s="17"/>
      <c r="G468" s="6"/>
      <c r="H468" s="10"/>
      <c r="I468" s="12"/>
      <c r="J468" s="1"/>
      <c r="K468" s="1"/>
      <c r="L468" s="1" t="str">
        <f>L$26</f>
        <v>Y — номер броска  в серии из</v>
      </c>
    </row>
    <row r="469" spans="1:12" ht="18.75">
      <c r="A469" s="1" t="s">
        <v>35</v>
      </c>
      <c r="B469" s="17"/>
      <c r="C469" s="17"/>
      <c r="D469" s="17"/>
      <c r="E469" s="17"/>
      <c r="F469" s="17"/>
      <c r="G469" s="6"/>
      <c r="H469" s="10"/>
      <c r="I469" s="12"/>
      <c r="J469" s="1"/>
      <c r="K469" s="1"/>
      <c r="L469" s="1" t="str">
        <f>L$27</f>
        <v>5 бросков, когда впервые выпал</v>
      </c>
    </row>
    <row r="470" spans="1:12" ht="18.75">
      <c r="A470" s="1" t="s">
        <v>36</v>
      </c>
      <c r="B470" s="17"/>
      <c r="C470" s="17"/>
      <c r="D470" s="17"/>
      <c r="E470" s="17"/>
      <c r="F470" s="17"/>
      <c r="G470" s="6"/>
      <c r="H470" s="10"/>
      <c r="I470" s="12"/>
      <c r="J470" s="1"/>
      <c r="K470" s="1"/>
      <c r="L470" s="1" t="str">
        <f>L$28</f>
        <v>орел или 0, если были только решки.</v>
      </c>
    </row>
    <row r="471" spans="1:12" ht="18.75">
      <c r="A471" s="1" t="s">
        <v>37</v>
      </c>
      <c r="B471" s="17"/>
      <c r="C471" s="17"/>
      <c r="D471" s="17"/>
      <c r="E471" s="17"/>
      <c r="F471" s="17"/>
      <c r="G471" s="6"/>
      <c r="H471" s="10"/>
      <c r="I471" s="12"/>
      <c r="J471" s="1"/>
      <c r="K471" s="1"/>
      <c r="L471" s="1" t="str">
        <f>L$29</f>
        <v>Z — модуль разности между</v>
      </c>
    </row>
    <row r="472" spans="1:12" ht="18.75">
      <c r="A472" s="1" t="s">
        <v>38</v>
      </c>
      <c r="B472" s="17"/>
      <c r="C472" s="17"/>
      <c r="D472" s="17"/>
      <c r="E472" s="17"/>
      <c r="F472" s="17"/>
      <c r="G472" s="6"/>
      <c r="H472" s="10"/>
      <c r="I472" s="1"/>
      <c r="J472" s="1"/>
      <c r="K472" s="1"/>
      <c r="L472" s="1" t="str">
        <f>L$30</f>
        <v>числом выпавших орлов и</v>
      </c>
    </row>
    <row r="473" spans="1:12" ht="18.75">
      <c r="A473" s="9"/>
      <c r="B473" s="6" t="s">
        <v>0</v>
      </c>
      <c r="C473" s="6" t="s">
        <v>1</v>
      </c>
      <c r="D473" s="6" t="s">
        <v>2</v>
      </c>
      <c r="E473" s="6"/>
      <c r="F473" s="6"/>
      <c r="G473" s="6"/>
      <c r="H473" s="10"/>
      <c r="I473" s="1"/>
      <c r="J473" s="1"/>
      <c r="K473" s="1"/>
      <c r="L473" s="1" t="str">
        <f>L$31</f>
        <v>решек в серии из 5 бросков</v>
      </c>
    </row>
    <row r="474" spans="1:12" ht="18.75">
      <c r="A474" s="1" t="s">
        <v>5</v>
      </c>
      <c r="B474" s="6">
        <f>SUM(B463:F463)</f>
        <v>0</v>
      </c>
      <c r="C474" s="6">
        <f>IF(B463=1,1,IF(C463=1,2,IF(D463=1,3,IF(E463=1,4,IF(F463=1,5,0)))))</f>
        <v>0</v>
      </c>
      <c r="D474" s="6">
        <f>ABS(5-2*SUM(B463:F463))</f>
        <v>5</v>
      </c>
      <c r="E474" s="6"/>
      <c r="F474" s="6"/>
      <c r="G474" s="6"/>
      <c r="H474" s="10"/>
      <c r="I474" s="1"/>
      <c r="J474" s="1"/>
      <c r="K474" s="1"/>
      <c r="L474" s="1" t="str">
        <f>L$32</f>
        <v>Частоты появления событий X=0, X=1 и др.</v>
      </c>
    </row>
    <row r="475" spans="1:12" ht="18.75">
      <c r="A475" s="1" t="s">
        <v>7</v>
      </c>
      <c r="B475" s="6">
        <f>SUM(B464:F464)</f>
        <v>0</v>
      </c>
      <c r="C475" s="6">
        <f>IF(B464=1,1,IF(C464=1,2,IF(D464=1,3,IF(E464=1,4,IF(F464=1,5,0)))))</f>
        <v>0</v>
      </c>
      <c r="D475" s="6">
        <f>ABS(5-2*SUM(B464:F464))</f>
        <v>5</v>
      </c>
      <c r="E475" s="6"/>
      <c r="F475" s="6"/>
      <c r="G475" s="6"/>
      <c r="H475" s="10"/>
      <c r="I475" s="1"/>
      <c r="J475" s="1"/>
      <c r="K475" s="1"/>
      <c r="L475" s="1">
        <f>L$33</f>
        <v>0</v>
      </c>
    </row>
    <row r="476" spans="1:12" ht="18.75">
      <c r="A476" s="1" t="s">
        <v>9</v>
      </c>
      <c r="B476" s="6">
        <f>SUM(B465:F465)</f>
        <v>0</v>
      </c>
      <c r="C476" s="6">
        <f>IF(B465=1,1,IF(C465=1,2,IF(D465=1,3,IF(E465=1,4,IF(F465=1,5,0)))))</f>
        <v>0</v>
      </c>
      <c r="D476" s="6">
        <f>ABS(5-2*SUM(B465:F465))</f>
        <v>5</v>
      </c>
      <c r="E476" s="6"/>
      <c r="F476" s="6"/>
      <c r="G476" s="6"/>
      <c r="H476" s="10"/>
      <c r="I476" s="1"/>
      <c r="J476" s="1"/>
      <c r="K476" s="1"/>
      <c r="L476" s="1" t="str">
        <f>L$34</f>
        <v>Занесите результаты эксперимента</v>
      </c>
    </row>
    <row r="477" spans="1:12" ht="18.75">
      <c r="A477" s="1" t="s">
        <v>11</v>
      </c>
      <c r="B477" s="6">
        <f>SUM(B466:F466)</f>
        <v>0</v>
      </c>
      <c r="C477" s="6">
        <f>IF(B466=1,1,IF(C466=1,2,IF(D466=1,3,IF(E466=1,4,IF(F466=1,5,0)))))</f>
        <v>0</v>
      </c>
      <c r="D477" s="6">
        <f>ABS(5-2*SUM(B466:F466))</f>
        <v>5</v>
      </c>
      <c r="E477" s="6"/>
      <c r="F477" s="6"/>
      <c r="G477" s="6"/>
      <c r="H477" s="10"/>
      <c r="I477" s="1"/>
      <c r="J477" s="1"/>
      <c r="K477" s="1"/>
      <c r="L477" s="1" t="str">
        <f>L$35</f>
        <v>в лист "Закон X-Y".</v>
      </c>
    </row>
    <row r="478" spans="1:12" ht="18.75">
      <c r="A478" s="1" t="s">
        <v>13</v>
      </c>
      <c r="B478" s="6">
        <f>SUM(B467:F467)</f>
        <v>0</v>
      </c>
      <c r="C478" s="6">
        <f>IF(B467=1,1,IF(C467=1,2,IF(D467=1,3,IF(E467=1,4,IF(F467=1,5,0)))))</f>
        <v>0</v>
      </c>
      <c r="D478" s="6">
        <f>ABS(5-2*SUM(B467:F467))</f>
        <v>5</v>
      </c>
      <c r="E478" s="6"/>
      <c r="F478" s="6"/>
      <c r="G478" s="6"/>
      <c r="H478" s="10"/>
      <c r="I478" s="1"/>
      <c r="J478" s="1"/>
      <c r="K478" s="1"/>
      <c r="L478" s="1" t="str">
        <f>L$36</f>
        <v>Найдите регрессию Y по X, регрессию X по Y,</v>
      </c>
    </row>
    <row r="479" spans="1:12" ht="18.75">
      <c r="A479" s="1" t="s">
        <v>15</v>
      </c>
      <c r="B479" s="6">
        <f t="shared" ref="B479:B483" si="61">SUM(B468:F468)</f>
        <v>0</v>
      </c>
      <c r="C479" s="6">
        <f t="shared" ref="C479:C483" si="62">IF(B468=1,1,IF(C468=1,2,IF(D468=1,3,IF(E468=1,4,IF(F468=1,5,0)))))</f>
        <v>0</v>
      </c>
      <c r="D479" s="6">
        <f t="shared" ref="D479:D483" si="63">ABS(5-2*SUM(B468:F468))</f>
        <v>5</v>
      </c>
      <c r="E479" s="6"/>
      <c r="F479" s="6"/>
      <c r="G479" s="6"/>
      <c r="H479" s="10"/>
      <c r="I479" s="1"/>
      <c r="J479" s="1"/>
      <c r="K479" s="1"/>
      <c r="L479" s="1" t="str">
        <f>L$37</f>
        <v xml:space="preserve">выборочный корреляционый момент, </v>
      </c>
    </row>
    <row r="480" spans="1:12" ht="18.75">
      <c r="A480" s="1" t="s">
        <v>17</v>
      </c>
      <c r="B480" s="6">
        <f t="shared" si="61"/>
        <v>0</v>
      </c>
      <c r="C480" s="6">
        <f t="shared" si="62"/>
        <v>0</v>
      </c>
      <c r="D480" s="6">
        <f t="shared" si="63"/>
        <v>5</v>
      </c>
      <c r="E480" s="6"/>
      <c r="F480" s="6"/>
      <c r="G480" s="6"/>
      <c r="H480" s="10"/>
      <c r="I480" s="1"/>
      <c r="J480" s="1"/>
      <c r="K480" s="1"/>
      <c r="L480" s="1" t="str">
        <f>L$38</f>
        <v>выборочный коэффициент корреляции,</v>
      </c>
    </row>
    <row r="481" spans="1:12" ht="18.75">
      <c r="A481" s="1" t="s">
        <v>19</v>
      </c>
      <c r="B481" s="6">
        <f t="shared" si="61"/>
        <v>0</v>
      </c>
      <c r="C481" s="6">
        <f t="shared" si="62"/>
        <v>0</v>
      </c>
      <c r="D481" s="6">
        <f t="shared" si="63"/>
        <v>5</v>
      </c>
      <c r="E481" s="6"/>
      <c r="F481" s="6"/>
      <c r="G481" s="6"/>
      <c r="H481" s="10"/>
      <c r="I481" s="1"/>
      <c r="J481" s="1"/>
      <c r="K481" s="1"/>
      <c r="L481" s="1" t="str">
        <f>L$39</f>
        <v>средние значения величин X и Y,</v>
      </c>
    </row>
    <row r="482" spans="1:12" ht="18.75">
      <c r="A482" s="1" t="s">
        <v>21</v>
      </c>
      <c r="B482" s="6">
        <f t="shared" si="61"/>
        <v>0</v>
      </c>
      <c r="C482" s="6">
        <f t="shared" si="62"/>
        <v>0</v>
      </c>
      <c r="D482" s="6">
        <f t="shared" si="63"/>
        <v>5</v>
      </c>
      <c r="E482" s="6"/>
      <c r="F482" s="6"/>
      <c r="G482" s="6"/>
      <c r="H482" s="10"/>
      <c r="I482" s="1"/>
      <c r="J482" s="1"/>
      <c r="K482" s="1"/>
      <c r="L482" s="1" t="str">
        <f>L$40</f>
        <v>выборочные дисперсии величин X и Y,</v>
      </c>
    </row>
    <row r="483" spans="1:12" ht="18.75">
      <c r="A483" s="1" t="s">
        <v>22</v>
      </c>
      <c r="B483" s="6">
        <f t="shared" si="61"/>
        <v>0</v>
      </c>
      <c r="C483" s="6">
        <f t="shared" si="62"/>
        <v>0</v>
      </c>
      <c r="D483" s="6">
        <f t="shared" si="63"/>
        <v>5</v>
      </c>
      <c r="E483" s="6"/>
      <c r="F483" s="6"/>
      <c r="G483" s="6"/>
      <c r="H483" s="10"/>
      <c r="I483" s="1"/>
      <c r="J483" s="1"/>
      <c r="K483" s="1"/>
      <c r="L483" s="1" t="str">
        <f>L$41</f>
        <v>занесите из на лист "Регрессия X-Y".</v>
      </c>
    </row>
    <row r="484" spans="1:12" ht="18.75">
      <c r="A484" s="9"/>
      <c r="B484" s="6"/>
      <c r="C484" s="6"/>
      <c r="D484" s="6"/>
      <c r="E484" s="6"/>
      <c r="F484" s="6"/>
      <c r="G484" s="6"/>
      <c r="H484" s="10"/>
      <c r="I484" s="1"/>
      <c r="J484" s="1"/>
      <c r="K484" s="1"/>
      <c r="L484" s="1" t="str">
        <f>L$42</f>
        <v>Оцените адекватность результата вычислений</v>
      </c>
    </row>
    <row r="485" spans="1:12" ht="18.75">
      <c r="A485" s="9"/>
      <c r="B485" s="6"/>
      <c r="C485" s="6"/>
      <c r="D485" s="6"/>
      <c r="E485" s="6"/>
      <c r="F485" s="6"/>
      <c r="G485" s="6"/>
      <c r="H485" s="10"/>
      <c r="I485" s="1"/>
      <c r="J485" s="1"/>
      <c r="K485" s="1"/>
      <c r="L485" s="1" t="str">
        <f>L$43</f>
        <v>с помощью диаграммы</v>
      </c>
    </row>
    <row r="486" spans="1:12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8.75">
      <c r="A487" s="16" t="str">
        <f>'Название и список группы'!A20</f>
        <v>Титов</v>
      </c>
      <c r="B487" s="84" t="str">
        <f>'Название и список группы'!B20</f>
        <v>Дмитрий Михайлович</v>
      </c>
      <c r="C487" s="84"/>
      <c r="D487" s="84"/>
      <c r="E487" s="84"/>
      <c r="F487" s="84"/>
      <c r="G487" s="84"/>
      <c r="H487" s="84"/>
      <c r="I487" s="84"/>
      <c r="J487" s="84"/>
      <c r="K487" s="1"/>
      <c r="L487" s="1" t="str">
        <f>L$19</f>
        <v>Заполните только желтые поля!!!</v>
      </c>
    </row>
    <row r="488" spans="1:12" ht="18">
      <c r="A488" s="1" t="s">
        <v>24</v>
      </c>
      <c r="B488" s="8">
        <v>1</v>
      </c>
      <c r="C488" s="8">
        <v>2</v>
      </c>
      <c r="D488" s="8">
        <v>3</v>
      </c>
      <c r="E488" s="8">
        <v>4</v>
      </c>
      <c r="F488" s="8">
        <v>5</v>
      </c>
      <c r="G488" s="8"/>
      <c r="H488" s="2"/>
      <c r="I488" s="2"/>
      <c r="J488" s="3" t="s">
        <v>3</v>
      </c>
      <c r="K488" s="1"/>
      <c r="L488" s="4" t="str">
        <f>L$20</f>
        <v>Выполните 10 серий по 5 бросков монеты</v>
      </c>
    </row>
    <row r="489" spans="1:12" ht="18.75">
      <c r="A489" s="1" t="s">
        <v>26</v>
      </c>
      <c r="B489" s="17"/>
      <c r="C489" s="17"/>
      <c r="D489" s="17"/>
      <c r="E489" s="17"/>
      <c r="F489" s="17"/>
      <c r="G489" s="6"/>
      <c r="H489" s="10"/>
      <c r="I489" s="10"/>
      <c r="J489" s="21">
        <f>IF(SUM(B489:F498)&gt;0,1,10^(-5))</f>
        <v>1.0000000000000001E-5</v>
      </c>
      <c r="K489" s="1"/>
      <c r="L489" s="12" t="str">
        <f>L$21</f>
        <v>В протоколе испытаний</v>
      </c>
    </row>
    <row r="490" spans="1:12" ht="18.75">
      <c r="A490" s="1" t="s">
        <v>28</v>
      </c>
      <c r="B490" s="17"/>
      <c r="C490" s="17"/>
      <c r="D490" s="17"/>
      <c r="E490" s="17"/>
      <c r="F490" s="17"/>
      <c r="G490" s="6"/>
      <c r="H490" s="10"/>
      <c r="I490" s="10"/>
      <c r="J490" s="1"/>
      <c r="K490" s="1"/>
      <c r="L490" s="12" t="str">
        <f>L$22</f>
        <v>заполните только желтые поля.</v>
      </c>
    </row>
    <row r="491" spans="1:12" ht="18.75">
      <c r="A491" s="1" t="s">
        <v>30</v>
      </c>
      <c r="B491" s="17"/>
      <c r="C491" s="17"/>
      <c r="D491" s="17"/>
      <c r="E491" s="17"/>
      <c r="F491" s="17"/>
      <c r="G491" s="6"/>
      <c r="H491" s="10"/>
      <c r="I491" s="10"/>
      <c r="J491" s="1"/>
      <c r="K491" s="1"/>
      <c r="L491" s="1" t="str">
        <f>L$23</f>
        <v>X,Y,Z вычисляются автоматически, где</v>
      </c>
    </row>
    <row r="492" spans="1:12" ht="18.75">
      <c r="A492" s="1" t="s">
        <v>32</v>
      </c>
      <c r="B492" s="17"/>
      <c r="C492" s="17"/>
      <c r="D492" s="17"/>
      <c r="E492" s="17"/>
      <c r="F492" s="17"/>
      <c r="G492" s="6"/>
      <c r="H492" s="10"/>
      <c r="I492" s="12"/>
      <c r="J492" s="1"/>
      <c r="K492" s="1"/>
      <c r="L492" s="1" t="str">
        <f>L$24</f>
        <v>X — число выпавших орлов в</v>
      </c>
    </row>
    <row r="493" spans="1:12" ht="18.75">
      <c r="A493" s="1" t="s">
        <v>33</v>
      </c>
      <c r="B493" s="17"/>
      <c r="C493" s="17"/>
      <c r="D493" s="17"/>
      <c r="E493" s="17"/>
      <c r="F493" s="17"/>
      <c r="G493" s="6"/>
      <c r="H493" s="10"/>
      <c r="I493" s="12"/>
      <c r="J493" s="1"/>
      <c r="K493" s="1"/>
      <c r="L493" s="1" t="str">
        <f>L$25</f>
        <v>серии из 5 бросков</v>
      </c>
    </row>
    <row r="494" spans="1:12" ht="18.75">
      <c r="A494" s="1" t="s">
        <v>34</v>
      </c>
      <c r="B494" s="17"/>
      <c r="C494" s="17"/>
      <c r="D494" s="17"/>
      <c r="E494" s="17"/>
      <c r="F494" s="17"/>
      <c r="G494" s="6"/>
      <c r="H494" s="10"/>
      <c r="I494" s="12"/>
      <c r="J494" s="1"/>
      <c r="K494" s="1"/>
      <c r="L494" s="1" t="str">
        <f>L$26</f>
        <v>Y — номер броска  в серии из</v>
      </c>
    </row>
    <row r="495" spans="1:12" ht="18.75">
      <c r="A495" s="1" t="s">
        <v>35</v>
      </c>
      <c r="B495" s="17"/>
      <c r="C495" s="17"/>
      <c r="D495" s="17"/>
      <c r="E495" s="17"/>
      <c r="F495" s="17"/>
      <c r="G495" s="6"/>
      <c r="H495" s="10"/>
      <c r="I495" s="12"/>
      <c r="J495" s="1"/>
      <c r="K495" s="1"/>
      <c r="L495" s="1" t="str">
        <f>L$27</f>
        <v>5 бросков, когда впервые выпал</v>
      </c>
    </row>
    <row r="496" spans="1:12" ht="18.75">
      <c r="A496" s="1" t="s">
        <v>36</v>
      </c>
      <c r="B496" s="17"/>
      <c r="C496" s="17"/>
      <c r="D496" s="17"/>
      <c r="E496" s="17"/>
      <c r="F496" s="17"/>
      <c r="G496" s="6"/>
      <c r="H496" s="10"/>
      <c r="I496" s="12"/>
      <c r="J496" s="1"/>
      <c r="K496" s="1"/>
      <c r="L496" s="1" t="str">
        <f>L$28</f>
        <v>орел или 0, если были только решки.</v>
      </c>
    </row>
    <row r="497" spans="1:12" ht="18.75">
      <c r="A497" s="1" t="s">
        <v>37</v>
      </c>
      <c r="B497" s="17"/>
      <c r="C497" s="17"/>
      <c r="D497" s="17"/>
      <c r="E497" s="17"/>
      <c r="F497" s="17"/>
      <c r="G497" s="6"/>
      <c r="H497" s="10"/>
      <c r="I497" s="12"/>
      <c r="J497" s="1"/>
      <c r="K497" s="1"/>
      <c r="L497" s="1" t="str">
        <f>L$29</f>
        <v>Z — модуль разности между</v>
      </c>
    </row>
    <row r="498" spans="1:12" ht="18.75">
      <c r="A498" s="1" t="s">
        <v>38</v>
      </c>
      <c r="B498" s="17"/>
      <c r="C498" s="17"/>
      <c r="D498" s="17"/>
      <c r="E498" s="17"/>
      <c r="F498" s="17"/>
      <c r="G498" s="6"/>
      <c r="H498" s="10"/>
      <c r="I498" s="1"/>
      <c r="J498" s="1"/>
      <c r="K498" s="1"/>
      <c r="L498" s="1" t="str">
        <f>L$30</f>
        <v>числом выпавших орлов и</v>
      </c>
    </row>
    <row r="499" spans="1:12" ht="18.75">
      <c r="A499" s="9"/>
      <c r="B499" s="6" t="s">
        <v>0</v>
      </c>
      <c r="C499" s="6" t="s">
        <v>1</v>
      </c>
      <c r="D499" s="6" t="s">
        <v>2</v>
      </c>
      <c r="E499" s="6"/>
      <c r="F499" s="6"/>
      <c r="G499" s="6"/>
      <c r="H499" s="10"/>
      <c r="I499" s="1"/>
      <c r="J499" s="1"/>
      <c r="K499" s="1"/>
      <c r="L499" s="1" t="str">
        <f>L$31</f>
        <v>решек в серии из 5 бросков</v>
      </c>
    </row>
    <row r="500" spans="1:12" ht="18.75">
      <c r="A500" s="1" t="s">
        <v>5</v>
      </c>
      <c r="B500" s="6">
        <f>SUM(B489:F489)</f>
        <v>0</v>
      </c>
      <c r="C500" s="6">
        <f>IF(B489=1,1,IF(C489=1,2,IF(D489=1,3,IF(E489=1,4,IF(F489=1,5,0)))))</f>
        <v>0</v>
      </c>
      <c r="D500" s="6">
        <f>ABS(5-2*SUM(B489:F489))</f>
        <v>5</v>
      </c>
      <c r="E500" s="6"/>
      <c r="F500" s="6"/>
      <c r="G500" s="6"/>
      <c r="H500" s="10"/>
      <c r="I500" s="1"/>
      <c r="J500" s="1"/>
      <c r="K500" s="1"/>
      <c r="L500" s="1" t="str">
        <f>L$32</f>
        <v>Частоты появления событий X=0, X=1 и др.</v>
      </c>
    </row>
    <row r="501" spans="1:12" ht="18.75">
      <c r="A501" s="1" t="s">
        <v>7</v>
      </c>
      <c r="B501" s="6">
        <f>SUM(B490:F490)</f>
        <v>0</v>
      </c>
      <c r="C501" s="6">
        <f>IF(B490=1,1,IF(C490=1,2,IF(D490=1,3,IF(E490=1,4,IF(F490=1,5,0)))))</f>
        <v>0</v>
      </c>
      <c r="D501" s="6">
        <f>ABS(5-2*SUM(B490:F490))</f>
        <v>5</v>
      </c>
      <c r="E501" s="6"/>
      <c r="F501" s="6"/>
      <c r="G501" s="6"/>
      <c r="H501" s="10"/>
      <c r="I501" s="1"/>
      <c r="J501" s="1"/>
      <c r="K501" s="1"/>
      <c r="L501" s="1">
        <f>L$33</f>
        <v>0</v>
      </c>
    </row>
    <row r="502" spans="1:12" ht="18.75">
      <c r="A502" s="1" t="s">
        <v>9</v>
      </c>
      <c r="B502" s="6">
        <f>SUM(B491:F491)</f>
        <v>0</v>
      </c>
      <c r="C502" s="6">
        <f>IF(B491=1,1,IF(C491=1,2,IF(D491=1,3,IF(E491=1,4,IF(F491=1,5,0)))))</f>
        <v>0</v>
      </c>
      <c r="D502" s="6">
        <f>ABS(5-2*SUM(B491:F491))</f>
        <v>5</v>
      </c>
      <c r="E502" s="6"/>
      <c r="F502" s="6"/>
      <c r="G502" s="6"/>
      <c r="H502" s="10"/>
      <c r="I502" s="1"/>
      <c r="J502" s="1"/>
      <c r="K502" s="1"/>
      <c r="L502" s="1" t="str">
        <f>L$34</f>
        <v>Занесите результаты эксперимента</v>
      </c>
    </row>
    <row r="503" spans="1:12" ht="18.75">
      <c r="A503" s="1" t="s">
        <v>11</v>
      </c>
      <c r="B503" s="6">
        <f>SUM(B492:F492)</f>
        <v>0</v>
      </c>
      <c r="C503" s="6">
        <f>IF(B492=1,1,IF(C492=1,2,IF(D492=1,3,IF(E492=1,4,IF(F492=1,5,0)))))</f>
        <v>0</v>
      </c>
      <c r="D503" s="6">
        <f>ABS(5-2*SUM(B492:F492))</f>
        <v>5</v>
      </c>
      <c r="E503" s="6"/>
      <c r="F503" s="6"/>
      <c r="G503" s="6"/>
      <c r="H503" s="10"/>
      <c r="I503" s="1"/>
      <c r="J503" s="1"/>
      <c r="K503" s="1"/>
      <c r="L503" s="1" t="str">
        <f>L$35</f>
        <v>в лист "Закон X-Y".</v>
      </c>
    </row>
    <row r="504" spans="1:12" ht="18.75">
      <c r="A504" s="1" t="s">
        <v>13</v>
      </c>
      <c r="B504" s="6">
        <f>SUM(B493:F493)</f>
        <v>0</v>
      </c>
      <c r="C504" s="6">
        <f>IF(B493=1,1,IF(C493=1,2,IF(D493=1,3,IF(E493=1,4,IF(F493=1,5,0)))))</f>
        <v>0</v>
      </c>
      <c r="D504" s="6">
        <f>ABS(5-2*SUM(B493:F493))</f>
        <v>5</v>
      </c>
      <c r="E504" s="6"/>
      <c r="F504" s="6"/>
      <c r="G504" s="6"/>
      <c r="H504" s="10"/>
      <c r="I504" s="1"/>
      <c r="J504" s="1"/>
      <c r="K504" s="1"/>
      <c r="L504" s="1" t="str">
        <f>L$36</f>
        <v>Найдите регрессию Y по X, регрессию X по Y,</v>
      </c>
    </row>
    <row r="505" spans="1:12" ht="18.75">
      <c r="A505" s="1" t="s">
        <v>15</v>
      </c>
      <c r="B505" s="6">
        <f t="shared" ref="B505:B509" si="64">SUM(B494:F494)</f>
        <v>0</v>
      </c>
      <c r="C505" s="6">
        <f t="shared" ref="C505:C509" si="65">IF(B494=1,1,IF(C494=1,2,IF(D494=1,3,IF(E494=1,4,IF(F494=1,5,0)))))</f>
        <v>0</v>
      </c>
      <c r="D505" s="6">
        <f t="shared" ref="D505:D509" si="66">ABS(5-2*SUM(B494:F494))</f>
        <v>5</v>
      </c>
      <c r="E505" s="6"/>
      <c r="F505" s="6"/>
      <c r="G505" s="6"/>
      <c r="H505" s="10"/>
      <c r="I505" s="1"/>
      <c r="J505" s="1"/>
      <c r="K505" s="1"/>
      <c r="L505" s="1" t="str">
        <f>L$37</f>
        <v xml:space="preserve">выборочный корреляционый момент, </v>
      </c>
    </row>
    <row r="506" spans="1:12" ht="18.75">
      <c r="A506" s="1" t="s">
        <v>17</v>
      </c>
      <c r="B506" s="6">
        <f t="shared" si="64"/>
        <v>0</v>
      </c>
      <c r="C506" s="6">
        <f t="shared" si="65"/>
        <v>0</v>
      </c>
      <c r="D506" s="6">
        <f t="shared" si="66"/>
        <v>5</v>
      </c>
      <c r="E506" s="6"/>
      <c r="F506" s="6"/>
      <c r="G506" s="6"/>
      <c r="H506" s="10"/>
      <c r="I506" s="1"/>
      <c r="J506" s="1"/>
      <c r="K506" s="1"/>
      <c r="L506" s="1" t="str">
        <f>L$38</f>
        <v>выборочный коэффициент корреляции,</v>
      </c>
    </row>
    <row r="507" spans="1:12" ht="18.75">
      <c r="A507" s="1" t="s">
        <v>19</v>
      </c>
      <c r="B507" s="6">
        <f t="shared" si="64"/>
        <v>0</v>
      </c>
      <c r="C507" s="6">
        <f t="shared" si="65"/>
        <v>0</v>
      </c>
      <c r="D507" s="6">
        <f t="shared" si="66"/>
        <v>5</v>
      </c>
      <c r="E507" s="6"/>
      <c r="F507" s="6"/>
      <c r="G507" s="6"/>
      <c r="H507" s="10"/>
      <c r="I507" s="1"/>
      <c r="J507" s="1"/>
      <c r="K507" s="1"/>
      <c r="L507" s="1" t="str">
        <f>L$39</f>
        <v>средние значения величин X и Y,</v>
      </c>
    </row>
    <row r="508" spans="1:12" ht="18.75">
      <c r="A508" s="1" t="s">
        <v>21</v>
      </c>
      <c r="B508" s="6">
        <f t="shared" si="64"/>
        <v>0</v>
      </c>
      <c r="C508" s="6">
        <f t="shared" si="65"/>
        <v>0</v>
      </c>
      <c r="D508" s="6">
        <f t="shared" si="66"/>
        <v>5</v>
      </c>
      <c r="E508" s="6"/>
      <c r="F508" s="6"/>
      <c r="G508" s="6"/>
      <c r="H508" s="10"/>
      <c r="I508" s="1"/>
      <c r="J508" s="1"/>
      <c r="K508" s="1"/>
      <c r="L508" s="1" t="str">
        <f>L$40</f>
        <v>выборочные дисперсии величин X и Y,</v>
      </c>
    </row>
    <row r="509" spans="1:12" ht="18.75">
      <c r="A509" s="1" t="s">
        <v>22</v>
      </c>
      <c r="B509" s="6">
        <f t="shared" si="64"/>
        <v>0</v>
      </c>
      <c r="C509" s="6">
        <f t="shared" si="65"/>
        <v>0</v>
      </c>
      <c r="D509" s="6">
        <f t="shared" si="66"/>
        <v>5</v>
      </c>
      <c r="E509" s="6"/>
      <c r="F509" s="6"/>
      <c r="G509" s="6"/>
      <c r="H509" s="10"/>
      <c r="I509" s="1"/>
      <c r="J509" s="1"/>
      <c r="K509" s="1"/>
      <c r="L509" s="1" t="str">
        <f>L$41</f>
        <v>занесите из на лист "Регрессия X-Y".</v>
      </c>
    </row>
    <row r="510" spans="1:12" ht="18.75">
      <c r="A510" s="9"/>
      <c r="B510" s="6"/>
      <c r="C510" s="6"/>
      <c r="D510" s="6"/>
      <c r="E510" s="6"/>
      <c r="F510" s="6"/>
      <c r="G510" s="6"/>
      <c r="H510" s="10"/>
      <c r="I510" s="1"/>
      <c r="J510" s="1"/>
      <c r="K510" s="1"/>
      <c r="L510" s="1" t="str">
        <f>L$42</f>
        <v>Оцените адекватность результата вычислений</v>
      </c>
    </row>
    <row r="511" spans="1:12" ht="18.75">
      <c r="A511" s="9"/>
      <c r="B511" s="6"/>
      <c r="C511" s="6"/>
      <c r="D511" s="6"/>
      <c r="E511" s="6"/>
      <c r="F511" s="6"/>
      <c r="G511" s="6"/>
      <c r="H511" s="10"/>
      <c r="I511" s="1"/>
      <c r="J511" s="1"/>
      <c r="K511" s="1"/>
      <c r="L511" s="1" t="str">
        <f>L$43</f>
        <v>с помощью диаграммы</v>
      </c>
    </row>
    <row r="512" spans="1:12" ht="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8.75">
      <c r="A513" s="16" t="str">
        <f>'Название и список группы'!A21</f>
        <v>Тиханов</v>
      </c>
      <c r="B513" s="84" t="str">
        <f>'Название и список группы'!B21</f>
        <v>Владислав Михайлович</v>
      </c>
      <c r="C513" s="84"/>
      <c r="D513" s="84"/>
      <c r="E513" s="84"/>
      <c r="F513" s="84"/>
      <c r="G513" s="84"/>
      <c r="H513" s="84"/>
      <c r="I513" s="84"/>
      <c r="J513" s="84"/>
      <c r="K513" s="1"/>
      <c r="L513" s="1" t="str">
        <f>L$19</f>
        <v>Заполните только желтые поля!!!</v>
      </c>
    </row>
    <row r="514" spans="1:12" ht="18">
      <c r="A514" s="1" t="s">
        <v>24</v>
      </c>
      <c r="B514" s="8">
        <v>1</v>
      </c>
      <c r="C514" s="8">
        <v>2</v>
      </c>
      <c r="D514" s="8">
        <v>3</v>
      </c>
      <c r="E514" s="8">
        <v>4</v>
      </c>
      <c r="F514" s="8">
        <v>5</v>
      </c>
      <c r="G514" s="8"/>
      <c r="H514" s="2"/>
      <c r="I514" s="2"/>
      <c r="J514" s="3" t="s">
        <v>3</v>
      </c>
      <c r="K514" s="1"/>
      <c r="L514" s="4" t="str">
        <f>L$20</f>
        <v>Выполните 10 серий по 5 бросков монеты</v>
      </c>
    </row>
    <row r="515" spans="1:12" ht="18.75">
      <c r="A515" s="1" t="s">
        <v>26</v>
      </c>
      <c r="B515" s="17"/>
      <c r="C515" s="17"/>
      <c r="D515" s="17"/>
      <c r="E515" s="17"/>
      <c r="F515" s="17"/>
      <c r="G515" s="6"/>
      <c r="H515" s="10"/>
      <c r="I515" s="10"/>
      <c r="J515" s="21">
        <f>IF(SUM(B515:F524)&gt;0,1,10^(-5))</f>
        <v>1.0000000000000001E-5</v>
      </c>
      <c r="K515" s="1"/>
      <c r="L515" s="12" t="str">
        <f>L$21</f>
        <v>В протоколе испытаний</v>
      </c>
    </row>
    <row r="516" spans="1:12" ht="18.75">
      <c r="A516" s="1" t="s">
        <v>28</v>
      </c>
      <c r="B516" s="17"/>
      <c r="C516" s="17"/>
      <c r="D516" s="17"/>
      <c r="E516" s="17"/>
      <c r="F516" s="17"/>
      <c r="G516" s="6"/>
      <c r="H516" s="10"/>
      <c r="I516" s="10"/>
      <c r="J516" s="1"/>
      <c r="K516" s="1"/>
      <c r="L516" s="12" t="str">
        <f>L$22</f>
        <v>заполните только желтые поля.</v>
      </c>
    </row>
    <row r="517" spans="1:12" ht="18.75">
      <c r="A517" s="1" t="s">
        <v>30</v>
      </c>
      <c r="B517" s="17"/>
      <c r="C517" s="17"/>
      <c r="D517" s="17"/>
      <c r="E517" s="17"/>
      <c r="F517" s="17"/>
      <c r="G517" s="6"/>
      <c r="H517" s="10"/>
      <c r="I517" s="10"/>
      <c r="J517" s="1"/>
      <c r="K517" s="1"/>
      <c r="L517" s="1" t="str">
        <f>L$23</f>
        <v>X,Y,Z вычисляются автоматически, где</v>
      </c>
    </row>
    <row r="518" spans="1:12" ht="18.75">
      <c r="A518" s="1" t="s">
        <v>32</v>
      </c>
      <c r="B518" s="17"/>
      <c r="C518" s="17"/>
      <c r="D518" s="17"/>
      <c r="E518" s="17"/>
      <c r="F518" s="17"/>
      <c r="G518" s="6"/>
      <c r="H518" s="10"/>
      <c r="I518" s="12"/>
      <c r="J518" s="1"/>
      <c r="K518" s="1"/>
      <c r="L518" s="1" t="str">
        <f>L$24</f>
        <v>X — число выпавших орлов в</v>
      </c>
    </row>
    <row r="519" spans="1:12" ht="18.75">
      <c r="A519" s="1" t="s">
        <v>33</v>
      </c>
      <c r="B519" s="17"/>
      <c r="C519" s="17"/>
      <c r="D519" s="17"/>
      <c r="E519" s="17"/>
      <c r="F519" s="17"/>
      <c r="G519" s="6"/>
      <c r="H519" s="10"/>
      <c r="I519" s="12"/>
      <c r="J519" s="1"/>
      <c r="K519" s="1"/>
      <c r="L519" s="1" t="str">
        <f>L$25</f>
        <v>серии из 5 бросков</v>
      </c>
    </row>
    <row r="520" spans="1:12" ht="18.75">
      <c r="A520" s="1" t="s">
        <v>34</v>
      </c>
      <c r="B520" s="17"/>
      <c r="C520" s="17"/>
      <c r="D520" s="17"/>
      <c r="E520" s="17"/>
      <c r="F520" s="17"/>
      <c r="G520" s="6"/>
      <c r="H520" s="10"/>
      <c r="I520" s="12"/>
      <c r="J520" s="1"/>
      <c r="K520" s="1"/>
      <c r="L520" s="1" t="str">
        <f>L$26</f>
        <v>Y — номер броска  в серии из</v>
      </c>
    </row>
    <row r="521" spans="1:12" ht="18.75">
      <c r="A521" s="1" t="s">
        <v>35</v>
      </c>
      <c r="B521" s="17"/>
      <c r="C521" s="17"/>
      <c r="D521" s="17"/>
      <c r="E521" s="17"/>
      <c r="F521" s="17"/>
      <c r="G521" s="6"/>
      <c r="H521" s="10"/>
      <c r="I521" s="12"/>
      <c r="J521" s="1"/>
      <c r="K521" s="1"/>
      <c r="L521" s="1" t="str">
        <f>L$27</f>
        <v>5 бросков, когда впервые выпал</v>
      </c>
    </row>
    <row r="522" spans="1:12" ht="18.75">
      <c r="A522" s="1" t="s">
        <v>36</v>
      </c>
      <c r="B522" s="17"/>
      <c r="C522" s="17"/>
      <c r="D522" s="17"/>
      <c r="E522" s="17"/>
      <c r="F522" s="17"/>
      <c r="G522" s="6"/>
      <c r="H522" s="10"/>
      <c r="I522" s="12"/>
      <c r="J522" s="1"/>
      <c r="K522" s="1"/>
      <c r="L522" s="1" t="str">
        <f>L$28</f>
        <v>орел или 0, если были только решки.</v>
      </c>
    </row>
    <row r="523" spans="1:12" ht="18.75">
      <c r="A523" s="1" t="s">
        <v>37</v>
      </c>
      <c r="B523" s="17"/>
      <c r="C523" s="17"/>
      <c r="D523" s="17"/>
      <c r="E523" s="17"/>
      <c r="F523" s="17"/>
      <c r="G523" s="6"/>
      <c r="H523" s="10"/>
      <c r="I523" s="12"/>
      <c r="J523" s="1"/>
      <c r="K523" s="1"/>
      <c r="L523" s="1" t="str">
        <f>L$29</f>
        <v>Z — модуль разности между</v>
      </c>
    </row>
    <row r="524" spans="1:12" ht="18.75">
      <c r="A524" s="1" t="s">
        <v>38</v>
      </c>
      <c r="B524" s="17"/>
      <c r="C524" s="17"/>
      <c r="D524" s="17"/>
      <c r="E524" s="17"/>
      <c r="F524" s="17"/>
      <c r="G524" s="6"/>
      <c r="H524" s="10"/>
      <c r="I524" s="1"/>
      <c r="J524" s="1"/>
      <c r="K524" s="1"/>
      <c r="L524" s="1" t="str">
        <f>L$30</f>
        <v>числом выпавших орлов и</v>
      </c>
    </row>
    <row r="525" spans="1:12" ht="18.75">
      <c r="A525" s="9"/>
      <c r="B525" s="6" t="s">
        <v>0</v>
      </c>
      <c r="C525" s="6" t="s">
        <v>1</v>
      </c>
      <c r="D525" s="6" t="s">
        <v>2</v>
      </c>
      <c r="E525" s="6"/>
      <c r="F525" s="6"/>
      <c r="G525" s="6"/>
      <c r="H525" s="10"/>
      <c r="I525" s="1"/>
      <c r="J525" s="1"/>
      <c r="K525" s="1"/>
      <c r="L525" s="1" t="str">
        <f>L$31</f>
        <v>решек в серии из 5 бросков</v>
      </c>
    </row>
    <row r="526" spans="1:12" ht="18.75">
      <c r="A526" s="1" t="s">
        <v>5</v>
      </c>
      <c r="B526" s="6">
        <f>SUM(B515:F515)</f>
        <v>0</v>
      </c>
      <c r="C526" s="6">
        <f>IF(B515=1,1,IF(C515=1,2,IF(D515=1,3,IF(E515=1,4,IF(F515=1,5,0)))))</f>
        <v>0</v>
      </c>
      <c r="D526" s="6">
        <f>ABS(5-2*SUM(B515:F515))</f>
        <v>5</v>
      </c>
      <c r="E526" s="6"/>
      <c r="F526" s="6"/>
      <c r="G526" s="6"/>
      <c r="H526" s="10"/>
      <c r="I526" s="1"/>
      <c r="J526" s="1"/>
      <c r="K526" s="1"/>
      <c r="L526" s="1" t="str">
        <f>L$32</f>
        <v>Частоты появления событий X=0, X=1 и др.</v>
      </c>
    </row>
    <row r="527" spans="1:12" ht="18.75">
      <c r="A527" s="1" t="s">
        <v>7</v>
      </c>
      <c r="B527" s="6">
        <f>SUM(B516:F516)</f>
        <v>0</v>
      </c>
      <c r="C527" s="6">
        <f>IF(B516=1,1,IF(C516=1,2,IF(D516=1,3,IF(E516=1,4,IF(F516=1,5,0)))))</f>
        <v>0</v>
      </c>
      <c r="D527" s="6">
        <f>ABS(5-2*SUM(B516:F516))</f>
        <v>5</v>
      </c>
      <c r="E527" s="6"/>
      <c r="F527" s="6"/>
      <c r="G527" s="6"/>
      <c r="H527" s="10"/>
      <c r="I527" s="1"/>
      <c r="J527" s="1"/>
      <c r="K527" s="1"/>
      <c r="L527" s="1">
        <f>L$33</f>
        <v>0</v>
      </c>
    </row>
    <row r="528" spans="1:12" ht="18.75">
      <c r="A528" s="1" t="s">
        <v>9</v>
      </c>
      <c r="B528" s="6">
        <f>SUM(B517:F517)</f>
        <v>0</v>
      </c>
      <c r="C528" s="6">
        <f>IF(B517=1,1,IF(C517=1,2,IF(D517=1,3,IF(E517=1,4,IF(F517=1,5,0)))))</f>
        <v>0</v>
      </c>
      <c r="D528" s="6">
        <f>ABS(5-2*SUM(B517:F517))</f>
        <v>5</v>
      </c>
      <c r="E528" s="6"/>
      <c r="F528" s="6"/>
      <c r="G528" s="6"/>
      <c r="H528" s="10"/>
      <c r="I528" s="1"/>
      <c r="J528" s="1"/>
      <c r="K528" s="1"/>
      <c r="L528" s="1" t="str">
        <f>L$34</f>
        <v>Занесите результаты эксперимента</v>
      </c>
    </row>
    <row r="529" spans="1:12" ht="18.75">
      <c r="A529" s="1" t="s">
        <v>11</v>
      </c>
      <c r="B529" s="6">
        <f>SUM(B518:F518)</f>
        <v>0</v>
      </c>
      <c r="C529" s="6">
        <f>IF(B518=1,1,IF(C518=1,2,IF(D518=1,3,IF(E518=1,4,IF(F518=1,5,0)))))</f>
        <v>0</v>
      </c>
      <c r="D529" s="6">
        <f>ABS(5-2*SUM(B518:F518))</f>
        <v>5</v>
      </c>
      <c r="E529" s="6"/>
      <c r="F529" s="6"/>
      <c r="G529" s="6"/>
      <c r="H529" s="10"/>
      <c r="I529" s="1"/>
      <c r="J529" s="1"/>
      <c r="K529" s="1"/>
      <c r="L529" s="1" t="str">
        <f>L$35</f>
        <v>в лист "Закон X-Y".</v>
      </c>
    </row>
    <row r="530" spans="1:12" ht="18.75">
      <c r="A530" s="1" t="s">
        <v>13</v>
      </c>
      <c r="B530" s="6">
        <f>SUM(B519:F519)</f>
        <v>0</v>
      </c>
      <c r="C530" s="6">
        <f>IF(B519=1,1,IF(C519=1,2,IF(D519=1,3,IF(E519=1,4,IF(F519=1,5,0)))))</f>
        <v>0</v>
      </c>
      <c r="D530" s="6">
        <f>ABS(5-2*SUM(B519:F519))</f>
        <v>5</v>
      </c>
      <c r="E530" s="6"/>
      <c r="F530" s="6"/>
      <c r="G530" s="6"/>
      <c r="H530" s="10"/>
      <c r="I530" s="1"/>
      <c r="J530" s="1"/>
      <c r="K530" s="1"/>
      <c r="L530" s="1" t="str">
        <f>L$36</f>
        <v>Найдите регрессию Y по X, регрессию X по Y,</v>
      </c>
    </row>
    <row r="531" spans="1:12" ht="18.75">
      <c r="A531" s="1" t="s">
        <v>15</v>
      </c>
      <c r="B531" s="6">
        <f t="shared" ref="B531:B535" si="67">SUM(B520:F520)</f>
        <v>0</v>
      </c>
      <c r="C531" s="6">
        <f t="shared" ref="C531:C535" si="68">IF(B520=1,1,IF(C520=1,2,IF(D520=1,3,IF(E520=1,4,IF(F520=1,5,0)))))</f>
        <v>0</v>
      </c>
      <c r="D531" s="6">
        <f t="shared" ref="D531:D535" si="69">ABS(5-2*SUM(B520:F520))</f>
        <v>5</v>
      </c>
      <c r="E531" s="6"/>
      <c r="F531" s="6"/>
      <c r="G531" s="6"/>
      <c r="H531" s="10"/>
      <c r="I531" s="1"/>
      <c r="J531" s="1"/>
      <c r="K531" s="1"/>
      <c r="L531" s="1" t="str">
        <f>L$37</f>
        <v xml:space="preserve">выборочный корреляционый момент, </v>
      </c>
    </row>
    <row r="532" spans="1:12" ht="18.75">
      <c r="A532" s="1" t="s">
        <v>17</v>
      </c>
      <c r="B532" s="6">
        <f t="shared" si="67"/>
        <v>0</v>
      </c>
      <c r="C532" s="6">
        <f t="shared" si="68"/>
        <v>0</v>
      </c>
      <c r="D532" s="6">
        <f t="shared" si="69"/>
        <v>5</v>
      </c>
      <c r="E532" s="6"/>
      <c r="F532" s="6"/>
      <c r="G532" s="6"/>
      <c r="H532" s="10"/>
      <c r="I532" s="1"/>
      <c r="J532" s="1"/>
      <c r="K532" s="1"/>
      <c r="L532" s="1" t="str">
        <f>L$38</f>
        <v>выборочный коэффициент корреляции,</v>
      </c>
    </row>
    <row r="533" spans="1:12" ht="18.75">
      <c r="A533" s="1" t="s">
        <v>19</v>
      </c>
      <c r="B533" s="6">
        <f t="shared" si="67"/>
        <v>0</v>
      </c>
      <c r="C533" s="6">
        <f t="shared" si="68"/>
        <v>0</v>
      </c>
      <c r="D533" s="6">
        <f t="shared" si="69"/>
        <v>5</v>
      </c>
      <c r="E533" s="6"/>
      <c r="F533" s="6"/>
      <c r="G533" s="6"/>
      <c r="H533" s="10"/>
      <c r="I533" s="1"/>
      <c r="J533" s="1"/>
      <c r="K533" s="1"/>
      <c r="L533" s="1" t="str">
        <f>L$39</f>
        <v>средние значения величин X и Y,</v>
      </c>
    </row>
    <row r="534" spans="1:12" ht="18.75">
      <c r="A534" s="1" t="s">
        <v>21</v>
      </c>
      <c r="B534" s="6">
        <f t="shared" si="67"/>
        <v>0</v>
      </c>
      <c r="C534" s="6">
        <f t="shared" si="68"/>
        <v>0</v>
      </c>
      <c r="D534" s="6">
        <f t="shared" si="69"/>
        <v>5</v>
      </c>
      <c r="E534" s="6"/>
      <c r="F534" s="6"/>
      <c r="G534" s="6"/>
      <c r="H534" s="10"/>
      <c r="I534" s="1"/>
      <c r="J534" s="1"/>
      <c r="K534" s="1"/>
      <c r="L534" s="1" t="str">
        <f>L$40</f>
        <v>выборочные дисперсии величин X и Y,</v>
      </c>
    </row>
    <row r="535" spans="1:12" ht="18.75">
      <c r="A535" s="1" t="s">
        <v>22</v>
      </c>
      <c r="B535" s="6">
        <f t="shared" si="67"/>
        <v>0</v>
      </c>
      <c r="C535" s="6">
        <f t="shared" si="68"/>
        <v>0</v>
      </c>
      <c r="D535" s="6">
        <f t="shared" si="69"/>
        <v>5</v>
      </c>
      <c r="E535" s="6"/>
      <c r="F535" s="6"/>
      <c r="G535" s="6"/>
      <c r="H535" s="10"/>
      <c r="I535" s="1"/>
      <c r="J535" s="1"/>
      <c r="K535" s="1"/>
      <c r="L535" s="1" t="str">
        <f>L$41</f>
        <v>занесите из на лист "Регрессия X-Y".</v>
      </c>
    </row>
    <row r="536" spans="1:12" ht="18.75">
      <c r="A536" s="9"/>
      <c r="B536" s="6"/>
      <c r="C536" s="6"/>
      <c r="D536" s="6"/>
      <c r="E536" s="6"/>
      <c r="F536" s="6"/>
      <c r="G536" s="6"/>
      <c r="H536" s="10"/>
      <c r="I536" s="1"/>
      <c r="J536" s="1"/>
      <c r="K536" s="1"/>
      <c r="L536" s="1" t="str">
        <f>L$42</f>
        <v>Оцените адекватность результата вычислений</v>
      </c>
    </row>
    <row r="537" spans="1:12" ht="18.75">
      <c r="A537" s="9"/>
      <c r="B537" s="6"/>
      <c r="C537" s="6"/>
      <c r="D537" s="6"/>
      <c r="E537" s="6"/>
      <c r="F537" s="6"/>
      <c r="G537" s="6"/>
      <c r="H537" s="10"/>
      <c r="I537" s="1"/>
      <c r="J537" s="1"/>
      <c r="K537" s="1"/>
      <c r="L537" s="1" t="str">
        <f>L$43</f>
        <v>с помощью диаграммы</v>
      </c>
    </row>
    <row r="538" spans="1:12" ht="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8.75">
      <c r="A539" s="16" t="str">
        <f>'Название и список группы'!A22</f>
        <v>Тюленев</v>
      </c>
      <c r="B539" s="84" t="str">
        <f>'Название и список группы'!B22</f>
        <v>Данил Андреевич</v>
      </c>
      <c r="C539" s="84"/>
      <c r="D539" s="84"/>
      <c r="E539" s="84"/>
      <c r="F539" s="84"/>
      <c r="G539" s="84"/>
      <c r="H539" s="84"/>
      <c r="I539" s="84"/>
      <c r="J539" s="84"/>
      <c r="K539" s="1"/>
      <c r="L539" s="1" t="str">
        <f>L$19</f>
        <v>Заполните только желтые поля!!!</v>
      </c>
    </row>
    <row r="540" spans="1:12" ht="18">
      <c r="A540" s="1" t="s">
        <v>24</v>
      </c>
      <c r="B540" s="8">
        <v>1</v>
      </c>
      <c r="C540" s="8">
        <v>2</v>
      </c>
      <c r="D540" s="8">
        <v>3</v>
      </c>
      <c r="E540" s="8">
        <v>4</v>
      </c>
      <c r="F540" s="8">
        <v>5</v>
      </c>
      <c r="G540" s="8"/>
      <c r="H540" s="2"/>
      <c r="I540" s="2"/>
      <c r="J540" s="3" t="s">
        <v>3</v>
      </c>
      <c r="K540" s="1"/>
      <c r="L540" s="4" t="str">
        <f>L$20</f>
        <v>Выполните 10 серий по 5 бросков монеты</v>
      </c>
    </row>
    <row r="541" spans="1:12" ht="18.75">
      <c r="A541" s="1" t="s">
        <v>26</v>
      </c>
      <c r="B541" s="17"/>
      <c r="C541" s="17"/>
      <c r="D541" s="17"/>
      <c r="E541" s="17"/>
      <c r="F541" s="17"/>
      <c r="G541" s="6"/>
      <c r="H541" s="10"/>
      <c r="I541" s="10"/>
      <c r="J541" s="21">
        <f>IF(SUM(B541:F550)&gt;0,1,10^(-5))</f>
        <v>1.0000000000000001E-5</v>
      </c>
      <c r="K541" s="1"/>
      <c r="L541" s="12" t="str">
        <f>L$21</f>
        <v>В протоколе испытаний</v>
      </c>
    </row>
    <row r="542" spans="1:12" ht="18.75">
      <c r="A542" s="1" t="s">
        <v>28</v>
      </c>
      <c r="B542" s="17"/>
      <c r="C542" s="17"/>
      <c r="D542" s="17"/>
      <c r="E542" s="17"/>
      <c r="F542" s="17"/>
      <c r="G542" s="6"/>
      <c r="H542" s="10"/>
      <c r="I542" s="10"/>
      <c r="J542" s="1"/>
      <c r="K542" s="1"/>
      <c r="L542" s="12" t="str">
        <f>L$22</f>
        <v>заполните только желтые поля.</v>
      </c>
    </row>
    <row r="543" spans="1:12" ht="18.75">
      <c r="A543" s="1" t="s">
        <v>30</v>
      </c>
      <c r="B543" s="17"/>
      <c r="C543" s="17"/>
      <c r="D543" s="17"/>
      <c r="E543" s="17"/>
      <c r="F543" s="17"/>
      <c r="G543" s="6"/>
      <c r="H543" s="10"/>
      <c r="I543" s="10"/>
      <c r="J543" s="1"/>
      <c r="K543" s="1"/>
      <c r="L543" s="1" t="str">
        <f>L$23</f>
        <v>X,Y,Z вычисляются автоматически, где</v>
      </c>
    </row>
    <row r="544" spans="1:12" ht="18.75">
      <c r="A544" s="1" t="s">
        <v>32</v>
      </c>
      <c r="B544" s="17"/>
      <c r="C544" s="17"/>
      <c r="D544" s="17"/>
      <c r="E544" s="17"/>
      <c r="F544" s="17"/>
      <c r="G544" s="6"/>
      <c r="H544" s="10"/>
      <c r="I544" s="12"/>
      <c r="J544" s="1"/>
      <c r="K544" s="1"/>
      <c r="L544" s="1" t="str">
        <f>L$24</f>
        <v>X — число выпавших орлов в</v>
      </c>
    </row>
    <row r="545" spans="1:12" ht="18.75">
      <c r="A545" s="1" t="s">
        <v>33</v>
      </c>
      <c r="B545" s="17"/>
      <c r="C545" s="17"/>
      <c r="D545" s="17"/>
      <c r="E545" s="17"/>
      <c r="F545" s="17"/>
      <c r="G545" s="6"/>
      <c r="H545" s="10"/>
      <c r="I545" s="12"/>
      <c r="J545" s="1"/>
      <c r="K545" s="1"/>
      <c r="L545" s="1" t="str">
        <f>L$25</f>
        <v>серии из 5 бросков</v>
      </c>
    </row>
    <row r="546" spans="1:12" ht="18.75">
      <c r="A546" s="1" t="s">
        <v>34</v>
      </c>
      <c r="B546" s="17"/>
      <c r="C546" s="17"/>
      <c r="D546" s="17"/>
      <c r="E546" s="17"/>
      <c r="F546" s="17"/>
      <c r="G546" s="6"/>
      <c r="H546" s="10"/>
      <c r="I546" s="12"/>
      <c r="J546" s="1"/>
      <c r="K546" s="1"/>
      <c r="L546" s="1" t="str">
        <f>L$26</f>
        <v>Y — номер броска  в серии из</v>
      </c>
    </row>
    <row r="547" spans="1:12" ht="18.75">
      <c r="A547" s="1" t="s">
        <v>35</v>
      </c>
      <c r="B547" s="17"/>
      <c r="C547" s="17"/>
      <c r="D547" s="17"/>
      <c r="E547" s="17"/>
      <c r="F547" s="17"/>
      <c r="G547" s="6"/>
      <c r="H547" s="10"/>
      <c r="I547" s="12"/>
      <c r="J547" s="1"/>
      <c r="K547" s="1"/>
      <c r="L547" s="1" t="str">
        <f>L$27</f>
        <v>5 бросков, когда впервые выпал</v>
      </c>
    </row>
    <row r="548" spans="1:12" ht="18.75">
      <c r="A548" s="1" t="s">
        <v>36</v>
      </c>
      <c r="B548" s="17"/>
      <c r="C548" s="17"/>
      <c r="D548" s="17"/>
      <c r="E548" s="17"/>
      <c r="F548" s="17"/>
      <c r="G548" s="6"/>
      <c r="H548" s="10"/>
      <c r="I548" s="12"/>
      <c r="J548" s="1"/>
      <c r="K548" s="1"/>
      <c r="L548" s="1" t="str">
        <f>L$28</f>
        <v>орел или 0, если были только решки.</v>
      </c>
    </row>
    <row r="549" spans="1:12" ht="18.75">
      <c r="A549" s="1" t="s">
        <v>37</v>
      </c>
      <c r="B549" s="17"/>
      <c r="C549" s="17"/>
      <c r="D549" s="17"/>
      <c r="E549" s="17"/>
      <c r="F549" s="17"/>
      <c r="G549" s="6"/>
      <c r="H549" s="10"/>
      <c r="I549" s="12"/>
      <c r="J549" s="1"/>
      <c r="K549" s="1"/>
      <c r="L549" s="1" t="str">
        <f>L$29</f>
        <v>Z — модуль разности между</v>
      </c>
    </row>
    <row r="550" spans="1:12" ht="18.75">
      <c r="A550" s="1" t="s">
        <v>38</v>
      </c>
      <c r="B550" s="17"/>
      <c r="C550" s="17"/>
      <c r="D550" s="17"/>
      <c r="E550" s="17"/>
      <c r="F550" s="17"/>
      <c r="G550" s="6"/>
      <c r="H550" s="10"/>
      <c r="I550" s="1"/>
      <c r="J550" s="1"/>
      <c r="K550" s="1"/>
      <c r="L550" s="1" t="str">
        <f>L$30</f>
        <v>числом выпавших орлов и</v>
      </c>
    </row>
    <row r="551" spans="1:12" ht="18.75">
      <c r="A551" s="9"/>
      <c r="B551" s="6" t="s">
        <v>0</v>
      </c>
      <c r="C551" s="6" t="s">
        <v>1</v>
      </c>
      <c r="D551" s="6" t="s">
        <v>2</v>
      </c>
      <c r="E551" s="6"/>
      <c r="F551" s="6"/>
      <c r="G551" s="6"/>
      <c r="H551" s="10"/>
      <c r="I551" s="1"/>
      <c r="J551" s="1"/>
      <c r="K551" s="1"/>
      <c r="L551" s="1" t="str">
        <f>L$31</f>
        <v>решек в серии из 5 бросков</v>
      </c>
    </row>
    <row r="552" spans="1:12" ht="18.75">
      <c r="A552" s="1" t="s">
        <v>5</v>
      </c>
      <c r="B552" s="6">
        <f>SUM(B541:F541)</f>
        <v>0</v>
      </c>
      <c r="C552" s="6">
        <f>IF(B541=1,1,IF(C541=1,2,IF(D541=1,3,IF(E541=1,4,IF(F541=1,5,0)))))</f>
        <v>0</v>
      </c>
      <c r="D552" s="6">
        <f>ABS(5-2*SUM(B541:F541))</f>
        <v>5</v>
      </c>
      <c r="E552" s="6"/>
      <c r="F552" s="6"/>
      <c r="G552" s="6"/>
      <c r="H552" s="10"/>
      <c r="I552" s="1"/>
      <c r="J552" s="1"/>
      <c r="K552" s="1"/>
      <c r="L552" s="1" t="str">
        <f>L$32</f>
        <v>Частоты появления событий X=0, X=1 и др.</v>
      </c>
    </row>
    <row r="553" spans="1:12" ht="18.75">
      <c r="A553" s="1" t="s">
        <v>7</v>
      </c>
      <c r="B553" s="6">
        <f>SUM(B542:F542)</f>
        <v>0</v>
      </c>
      <c r="C553" s="6">
        <f>IF(B542=1,1,IF(C542=1,2,IF(D542=1,3,IF(E542=1,4,IF(F542=1,5,0)))))</f>
        <v>0</v>
      </c>
      <c r="D553" s="6">
        <f>ABS(5-2*SUM(B542:F542))</f>
        <v>5</v>
      </c>
      <c r="E553" s="6"/>
      <c r="F553" s="6"/>
      <c r="G553" s="6"/>
      <c r="H553" s="10"/>
      <c r="I553" s="1"/>
      <c r="J553" s="1"/>
      <c r="K553" s="1"/>
      <c r="L553" s="1">
        <f>L$33</f>
        <v>0</v>
      </c>
    </row>
    <row r="554" spans="1:12" ht="18.75">
      <c r="A554" s="1" t="s">
        <v>9</v>
      </c>
      <c r="B554" s="6">
        <f>SUM(B543:F543)</f>
        <v>0</v>
      </c>
      <c r="C554" s="6">
        <f>IF(B543=1,1,IF(C543=1,2,IF(D543=1,3,IF(E543=1,4,IF(F543=1,5,0)))))</f>
        <v>0</v>
      </c>
      <c r="D554" s="6">
        <f>ABS(5-2*SUM(B543:F543))</f>
        <v>5</v>
      </c>
      <c r="E554" s="6"/>
      <c r="F554" s="6"/>
      <c r="G554" s="6"/>
      <c r="H554" s="10"/>
      <c r="I554" s="1"/>
      <c r="J554" s="1"/>
      <c r="K554" s="1"/>
      <c r="L554" s="1" t="str">
        <f>L$34</f>
        <v>Занесите результаты эксперимента</v>
      </c>
    </row>
    <row r="555" spans="1:12" ht="18.75">
      <c r="A555" s="1" t="s">
        <v>11</v>
      </c>
      <c r="B555" s="6">
        <f>SUM(B544:F544)</f>
        <v>0</v>
      </c>
      <c r="C555" s="6">
        <f>IF(B544=1,1,IF(C544=1,2,IF(D544=1,3,IF(E544=1,4,IF(F544=1,5,0)))))</f>
        <v>0</v>
      </c>
      <c r="D555" s="6">
        <f>ABS(5-2*SUM(B544:F544))</f>
        <v>5</v>
      </c>
      <c r="E555" s="6"/>
      <c r="F555" s="6"/>
      <c r="G555" s="6"/>
      <c r="H555" s="10"/>
      <c r="I555" s="1"/>
      <c r="J555" s="1"/>
      <c r="K555" s="1"/>
      <c r="L555" s="1" t="str">
        <f>L$35</f>
        <v>в лист "Закон X-Y".</v>
      </c>
    </row>
    <row r="556" spans="1:12" ht="18.75">
      <c r="A556" s="1" t="s">
        <v>13</v>
      </c>
      <c r="B556" s="6">
        <f>SUM(B545:F545)</f>
        <v>0</v>
      </c>
      <c r="C556" s="6">
        <f>IF(B545=1,1,IF(C545=1,2,IF(D545=1,3,IF(E545=1,4,IF(F545=1,5,0)))))</f>
        <v>0</v>
      </c>
      <c r="D556" s="6">
        <f>ABS(5-2*SUM(B545:F545))</f>
        <v>5</v>
      </c>
      <c r="E556" s="6"/>
      <c r="F556" s="6"/>
      <c r="G556" s="6"/>
      <c r="H556" s="10"/>
      <c r="I556" s="1"/>
      <c r="J556" s="1"/>
      <c r="K556" s="1"/>
      <c r="L556" s="1" t="str">
        <f>L$36</f>
        <v>Найдите регрессию Y по X, регрессию X по Y,</v>
      </c>
    </row>
    <row r="557" spans="1:12" ht="18.75">
      <c r="A557" s="1" t="s">
        <v>15</v>
      </c>
      <c r="B557" s="6">
        <f t="shared" ref="B557:B561" si="70">SUM(B546:F546)</f>
        <v>0</v>
      </c>
      <c r="C557" s="6">
        <f t="shared" ref="C557:C561" si="71">IF(B546=1,1,IF(C546=1,2,IF(D546=1,3,IF(E546=1,4,IF(F546=1,5,0)))))</f>
        <v>0</v>
      </c>
      <c r="D557" s="6">
        <f t="shared" ref="D557:D561" si="72">ABS(5-2*SUM(B546:F546))</f>
        <v>5</v>
      </c>
      <c r="E557" s="6"/>
      <c r="F557" s="6"/>
      <c r="G557" s="6"/>
      <c r="H557" s="10"/>
      <c r="I557" s="1"/>
      <c r="J557" s="1"/>
      <c r="K557" s="1"/>
      <c r="L557" s="1" t="str">
        <f>L$37</f>
        <v xml:space="preserve">выборочный корреляционый момент, </v>
      </c>
    </row>
    <row r="558" spans="1:12" ht="18.75">
      <c r="A558" s="1" t="s">
        <v>17</v>
      </c>
      <c r="B558" s="6">
        <f t="shared" si="70"/>
        <v>0</v>
      </c>
      <c r="C558" s="6">
        <f t="shared" si="71"/>
        <v>0</v>
      </c>
      <c r="D558" s="6">
        <f t="shared" si="72"/>
        <v>5</v>
      </c>
      <c r="E558" s="6"/>
      <c r="F558" s="6"/>
      <c r="G558" s="6"/>
      <c r="H558" s="10"/>
      <c r="I558" s="1"/>
      <c r="J558" s="1"/>
      <c r="K558" s="1"/>
      <c r="L558" s="1" t="str">
        <f>L$38</f>
        <v>выборочный коэффициент корреляции,</v>
      </c>
    </row>
    <row r="559" spans="1:12" ht="18.75">
      <c r="A559" s="1" t="s">
        <v>19</v>
      </c>
      <c r="B559" s="6">
        <f t="shared" si="70"/>
        <v>0</v>
      </c>
      <c r="C559" s="6">
        <f t="shared" si="71"/>
        <v>0</v>
      </c>
      <c r="D559" s="6">
        <f t="shared" si="72"/>
        <v>5</v>
      </c>
      <c r="E559" s="6"/>
      <c r="F559" s="6"/>
      <c r="G559" s="6"/>
      <c r="H559" s="10"/>
      <c r="I559" s="1"/>
      <c r="J559" s="1"/>
      <c r="K559" s="1"/>
      <c r="L559" s="1" t="str">
        <f>L$39</f>
        <v>средние значения величин X и Y,</v>
      </c>
    </row>
    <row r="560" spans="1:12" ht="18.75">
      <c r="A560" s="1" t="s">
        <v>21</v>
      </c>
      <c r="B560" s="6">
        <f t="shared" si="70"/>
        <v>0</v>
      </c>
      <c r="C560" s="6">
        <f t="shared" si="71"/>
        <v>0</v>
      </c>
      <c r="D560" s="6">
        <f t="shared" si="72"/>
        <v>5</v>
      </c>
      <c r="E560" s="6"/>
      <c r="F560" s="6"/>
      <c r="G560" s="6"/>
      <c r="H560" s="10"/>
      <c r="I560" s="1"/>
      <c r="J560" s="1"/>
      <c r="K560" s="1"/>
      <c r="L560" s="1" t="str">
        <f>L$40</f>
        <v>выборочные дисперсии величин X и Y,</v>
      </c>
    </row>
    <row r="561" spans="1:12" ht="18.75">
      <c r="A561" s="1" t="s">
        <v>22</v>
      </c>
      <c r="B561" s="6">
        <f t="shared" si="70"/>
        <v>0</v>
      </c>
      <c r="C561" s="6">
        <f t="shared" si="71"/>
        <v>0</v>
      </c>
      <c r="D561" s="6">
        <f t="shared" si="72"/>
        <v>5</v>
      </c>
      <c r="E561" s="6"/>
      <c r="F561" s="6"/>
      <c r="G561" s="6"/>
      <c r="H561" s="10"/>
      <c r="I561" s="1"/>
      <c r="J561" s="1"/>
      <c r="K561" s="1"/>
      <c r="L561" s="1" t="str">
        <f>L$41</f>
        <v>занесите из на лист "Регрессия X-Y".</v>
      </c>
    </row>
    <row r="562" spans="1:12" ht="18.75">
      <c r="A562" s="9"/>
      <c r="B562" s="6"/>
      <c r="C562" s="6"/>
      <c r="D562" s="6"/>
      <c r="E562" s="6"/>
      <c r="F562" s="6"/>
      <c r="G562" s="6"/>
      <c r="H562" s="10"/>
      <c r="I562" s="1"/>
      <c r="J562" s="1"/>
      <c r="K562" s="1"/>
      <c r="L562" s="1" t="str">
        <f>L$42</f>
        <v>Оцените адекватность результата вычислений</v>
      </c>
    </row>
    <row r="563" spans="1:12" ht="18.75">
      <c r="A563" s="9"/>
      <c r="B563" s="6"/>
      <c r="C563" s="6"/>
      <c r="D563" s="6"/>
      <c r="E563" s="6"/>
      <c r="F563" s="6"/>
      <c r="G563" s="6"/>
      <c r="H563" s="10"/>
      <c r="I563" s="1"/>
      <c r="J563" s="1"/>
      <c r="K563" s="1"/>
      <c r="L563" s="1" t="str">
        <f>L$43</f>
        <v>с помощью диаграммы</v>
      </c>
    </row>
    <row r="564" spans="1:12" ht="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8.75">
      <c r="A565" s="16" t="str">
        <f>'Название и список группы'!A23</f>
        <v>Фоменко</v>
      </c>
      <c r="B565" s="84" t="str">
        <f>'Название и список группы'!B23</f>
        <v>Валерия Алексеевна</v>
      </c>
      <c r="C565" s="84"/>
      <c r="D565" s="84"/>
      <c r="E565" s="84"/>
      <c r="F565" s="84"/>
      <c r="G565" s="84"/>
      <c r="H565" s="84"/>
      <c r="I565" s="84"/>
      <c r="J565" s="84"/>
      <c r="K565" s="1"/>
      <c r="L565" s="1" t="str">
        <f>L$19</f>
        <v>Заполните только желтые поля!!!</v>
      </c>
    </row>
    <row r="566" spans="1:12" ht="18">
      <c r="A566" s="1" t="s">
        <v>24</v>
      </c>
      <c r="B566" s="8">
        <v>1</v>
      </c>
      <c r="C566" s="8">
        <v>2</v>
      </c>
      <c r="D566" s="8">
        <v>3</v>
      </c>
      <c r="E566" s="8">
        <v>4</v>
      </c>
      <c r="F566" s="8">
        <v>5</v>
      </c>
      <c r="G566" s="8"/>
      <c r="H566" s="2"/>
      <c r="I566" s="2"/>
      <c r="J566" s="3" t="s">
        <v>3</v>
      </c>
      <c r="K566" s="1"/>
      <c r="L566" s="4" t="str">
        <f>L$20</f>
        <v>Выполните 10 серий по 5 бросков монеты</v>
      </c>
    </row>
    <row r="567" spans="1:12" ht="18.75">
      <c r="A567" s="1" t="s">
        <v>26</v>
      </c>
      <c r="B567" s="17"/>
      <c r="C567" s="17"/>
      <c r="D567" s="17"/>
      <c r="E567" s="17"/>
      <c r="F567" s="17"/>
      <c r="G567" s="6"/>
      <c r="H567" s="10"/>
      <c r="I567" s="10"/>
      <c r="J567" s="21">
        <f>IF(SUM(B567:F576)&gt;0,1,10^(-5))</f>
        <v>1.0000000000000001E-5</v>
      </c>
      <c r="K567" s="1"/>
      <c r="L567" s="12" t="str">
        <f>L$21</f>
        <v>В протоколе испытаний</v>
      </c>
    </row>
    <row r="568" spans="1:12" ht="18.75">
      <c r="A568" s="1" t="s">
        <v>28</v>
      </c>
      <c r="B568" s="17"/>
      <c r="C568" s="17"/>
      <c r="D568" s="17"/>
      <c r="E568" s="17"/>
      <c r="F568" s="17"/>
      <c r="G568" s="6"/>
      <c r="H568" s="10"/>
      <c r="I568" s="10"/>
      <c r="J568" s="1"/>
      <c r="K568" s="1"/>
      <c r="L568" s="12" t="str">
        <f>L$22</f>
        <v>заполните только желтые поля.</v>
      </c>
    </row>
    <row r="569" spans="1:12" ht="18.75">
      <c r="A569" s="1" t="s">
        <v>30</v>
      </c>
      <c r="B569" s="17"/>
      <c r="C569" s="17"/>
      <c r="D569" s="17"/>
      <c r="E569" s="17"/>
      <c r="F569" s="17"/>
      <c r="G569" s="6"/>
      <c r="H569" s="10"/>
      <c r="I569" s="10"/>
      <c r="J569" s="1"/>
      <c r="K569" s="1"/>
      <c r="L569" s="1" t="str">
        <f>L$23</f>
        <v>X,Y,Z вычисляются автоматически, где</v>
      </c>
    </row>
    <row r="570" spans="1:12" ht="18.75">
      <c r="A570" s="1" t="s">
        <v>32</v>
      </c>
      <c r="B570" s="17"/>
      <c r="C570" s="17"/>
      <c r="D570" s="17"/>
      <c r="E570" s="17"/>
      <c r="F570" s="17"/>
      <c r="G570" s="6"/>
      <c r="H570" s="10"/>
      <c r="I570" s="12"/>
      <c r="J570" s="1"/>
      <c r="K570" s="1"/>
      <c r="L570" s="1" t="str">
        <f>L$24</f>
        <v>X — число выпавших орлов в</v>
      </c>
    </row>
    <row r="571" spans="1:12" ht="18.75">
      <c r="A571" s="1" t="s">
        <v>33</v>
      </c>
      <c r="B571" s="17"/>
      <c r="C571" s="17"/>
      <c r="D571" s="17"/>
      <c r="E571" s="17"/>
      <c r="F571" s="17"/>
      <c r="G571" s="6"/>
      <c r="H571" s="10"/>
      <c r="I571" s="12"/>
      <c r="J571" s="1"/>
      <c r="K571" s="1"/>
      <c r="L571" s="1" t="str">
        <f>L$25</f>
        <v>серии из 5 бросков</v>
      </c>
    </row>
    <row r="572" spans="1:12" ht="18.75">
      <c r="A572" s="1" t="s">
        <v>34</v>
      </c>
      <c r="B572" s="17"/>
      <c r="C572" s="17"/>
      <c r="D572" s="17"/>
      <c r="E572" s="17"/>
      <c r="F572" s="17"/>
      <c r="G572" s="6"/>
      <c r="H572" s="10"/>
      <c r="I572" s="12"/>
      <c r="J572" s="1"/>
      <c r="K572" s="1"/>
      <c r="L572" s="1" t="str">
        <f>L$26</f>
        <v>Y — номер броска  в серии из</v>
      </c>
    </row>
    <row r="573" spans="1:12" ht="18.75">
      <c r="A573" s="1" t="s">
        <v>35</v>
      </c>
      <c r="B573" s="17"/>
      <c r="C573" s="17"/>
      <c r="D573" s="17"/>
      <c r="E573" s="17"/>
      <c r="F573" s="17"/>
      <c r="G573" s="6"/>
      <c r="H573" s="10"/>
      <c r="I573" s="12"/>
      <c r="J573" s="1"/>
      <c r="K573" s="1"/>
      <c r="L573" s="1" t="str">
        <f>L$27</f>
        <v>5 бросков, когда впервые выпал</v>
      </c>
    </row>
    <row r="574" spans="1:12" ht="18.75">
      <c r="A574" s="1" t="s">
        <v>36</v>
      </c>
      <c r="B574" s="17"/>
      <c r="C574" s="17"/>
      <c r="D574" s="17"/>
      <c r="E574" s="17"/>
      <c r="F574" s="17"/>
      <c r="G574" s="6"/>
      <c r="H574" s="10"/>
      <c r="I574" s="12"/>
      <c r="J574" s="1"/>
      <c r="K574" s="1"/>
      <c r="L574" s="1" t="str">
        <f>L$28</f>
        <v>орел или 0, если были только решки.</v>
      </c>
    </row>
    <row r="575" spans="1:12" ht="18.75">
      <c r="A575" s="1" t="s">
        <v>37</v>
      </c>
      <c r="B575" s="17"/>
      <c r="C575" s="17"/>
      <c r="D575" s="17"/>
      <c r="E575" s="17"/>
      <c r="F575" s="17"/>
      <c r="G575" s="6"/>
      <c r="H575" s="10"/>
      <c r="I575" s="12"/>
      <c r="J575" s="1"/>
      <c r="K575" s="1"/>
      <c r="L575" s="1" t="str">
        <f>L$29</f>
        <v>Z — модуль разности между</v>
      </c>
    </row>
    <row r="576" spans="1:12" ht="18.75">
      <c r="A576" s="1" t="s">
        <v>38</v>
      </c>
      <c r="B576" s="17"/>
      <c r="C576" s="17"/>
      <c r="D576" s="17"/>
      <c r="E576" s="17"/>
      <c r="F576" s="17"/>
      <c r="G576" s="6"/>
      <c r="H576" s="10"/>
      <c r="I576" s="1"/>
      <c r="J576" s="1"/>
      <c r="K576" s="1"/>
      <c r="L576" s="1" t="str">
        <f>L$30</f>
        <v>числом выпавших орлов и</v>
      </c>
    </row>
    <row r="577" spans="1:12" ht="18.75">
      <c r="A577" s="9"/>
      <c r="B577" s="6" t="s">
        <v>0</v>
      </c>
      <c r="C577" s="6" t="s">
        <v>1</v>
      </c>
      <c r="D577" s="6" t="s">
        <v>2</v>
      </c>
      <c r="E577" s="6"/>
      <c r="F577" s="6"/>
      <c r="G577" s="6"/>
      <c r="H577" s="10"/>
      <c r="I577" s="1"/>
      <c r="J577" s="1"/>
      <c r="K577" s="1"/>
      <c r="L577" s="1" t="str">
        <f>L$31</f>
        <v>решек в серии из 5 бросков</v>
      </c>
    </row>
    <row r="578" spans="1:12" ht="18.75">
      <c r="A578" s="1" t="s">
        <v>5</v>
      </c>
      <c r="B578" s="6">
        <f>SUM(B567:F567)</f>
        <v>0</v>
      </c>
      <c r="C578" s="6">
        <f>IF(B567=1,1,IF(C567=1,2,IF(D567=1,3,IF(E567=1,4,IF(F567=1,5,0)))))</f>
        <v>0</v>
      </c>
      <c r="D578" s="6">
        <f>ABS(5-2*SUM(B567:F567))</f>
        <v>5</v>
      </c>
      <c r="E578" s="6"/>
      <c r="F578" s="6"/>
      <c r="G578" s="6"/>
      <c r="H578" s="10"/>
      <c r="I578" s="1"/>
      <c r="J578" s="1"/>
      <c r="K578" s="1"/>
      <c r="L578" s="1" t="str">
        <f>L$32</f>
        <v>Частоты появления событий X=0, X=1 и др.</v>
      </c>
    </row>
    <row r="579" spans="1:12" ht="18.75">
      <c r="A579" s="1" t="s">
        <v>7</v>
      </c>
      <c r="B579" s="6">
        <f>SUM(B568:F568)</f>
        <v>0</v>
      </c>
      <c r="C579" s="6">
        <f>IF(B568=1,1,IF(C568=1,2,IF(D568=1,3,IF(E568=1,4,IF(F568=1,5,0)))))</f>
        <v>0</v>
      </c>
      <c r="D579" s="6">
        <f>ABS(5-2*SUM(B568:F568))</f>
        <v>5</v>
      </c>
      <c r="E579" s="6"/>
      <c r="F579" s="6"/>
      <c r="G579" s="6"/>
      <c r="H579" s="10"/>
      <c r="I579" s="1"/>
      <c r="J579" s="1"/>
      <c r="K579" s="1"/>
      <c r="L579" s="1">
        <f>L$33</f>
        <v>0</v>
      </c>
    </row>
    <row r="580" spans="1:12" ht="18.75">
      <c r="A580" s="1" t="s">
        <v>9</v>
      </c>
      <c r="B580" s="6">
        <f>SUM(B569:F569)</f>
        <v>0</v>
      </c>
      <c r="C580" s="6">
        <f>IF(B569=1,1,IF(C569=1,2,IF(D569=1,3,IF(E569=1,4,IF(F569=1,5,0)))))</f>
        <v>0</v>
      </c>
      <c r="D580" s="6">
        <f>ABS(5-2*SUM(B569:F569))</f>
        <v>5</v>
      </c>
      <c r="E580" s="6"/>
      <c r="F580" s="6"/>
      <c r="G580" s="6"/>
      <c r="H580" s="10"/>
      <c r="I580" s="1"/>
      <c r="J580" s="1"/>
      <c r="K580" s="1"/>
      <c r="L580" s="1" t="str">
        <f>L$34</f>
        <v>Занесите результаты эксперимента</v>
      </c>
    </row>
    <row r="581" spans="1:12" ht="18.75">
      <c r="A581" s="1" t="s">
        <v>11</v>
      </c>
      <c r="B581" s="6">
        <f>SUM(B570:F570)</f>
        <v>0</v>
      </c>
      <c r="C581" s="6">
        <f>IF(B570=1,1,IF(C570=1,2,IF(D570=1,3,IF(E570=1,4,IF(F570=1,5,0)))))</f>
        <v>0</v>
      </c>
      <c r="D581" s="6">
        <f>ABS(5-2*SUM(B570:F570))</f>
        <v>5</v>
      </c>
      <c r="E581" s="6"/>
      <c r="F581" s="6"/>
      <c r="G581" s="6"/>
      <c r="H581" s="10"/>
      <c r="I581" s="1"/>
      <c r="J581" s="1"/>
      <c r="K581" s="1"/>
      <c r="L581" s="1" t="str">
        <f>L$35</f>
        <v>в лист "Закон X-Y".</v>
      </c>
    </row>
    <row r="582" spans="1:12" ht="18.75">
      <c r="A582" s="1" t="s">
        <v>13</v>
      </c>
      <c r="B582" s="6">
        <f>SUM(B571:F571)</f>
        <v>0</v>
      </c>
      <c r="C582" s="6">
        <f>IF(B571=1,1,IF(C571=1,2,IF(D571=1,3,IF(E571=1,4,IF(F571=1,5,0)))))</f>
        <v>0</v>
      </c>
      <c r="D582" s="6">
        <f>ABS(5-2*SUM(B571:F571))</f>
        <v>5</v>
      </c>
      <c r="E582" s="6"/>
      <c r="F582" s="6"/>
      <c r="G582" s="6"/>
      <c r="H582" s="10"/>
      <c r="I582" s="1"/>
      <c r="J582" s="1"/>
      <c r="K582" s="1"/>
      <c r="L582" s="1" t="str">
        <f>L$36</f>
        <v>Найдите регрессию Y по X, регрессию X по Y,</v>
      </c>
    </row>
    <row r="583" spans="1:12" ht="18.75">
      <c r="A583" s="1" t="s">
        <v>15</v>
      </c>
      <c r="B583" s="6">
        <f t="shared" ref="B583:B587" si="73">SUM(B572:F572)</f>
        <v>0</v>
      </c>
      <c r="C583" s="6">
        <f t="shared" ref="C583:C587" si="74">IF(B572=1,1,IF(C572=1,2,IF(D572=1,3,IF(E572=1,4,IF(F572=1,5,0)))))</f>
        <v>0</v>
      </c>
      <c r="D583" s="6">
        <f t="shared" ref="D583:D587" si="75">ABS(5-2*SUM(B572:F572))</f>
        <v>5</v>
      </c>
      <c r="E583" s="6"/>
      <c r="F583" s="6"/>
      <c r="G583" s="6"/>
      <c r="H583" s="10"/>
      <c r="I583" s="1"/>
      <c r="J583" s="1"/>
      <c r="K583" s="1"/>
      <c r="L583" s="1" t="str">
        <f>L$37</f>
        <v xml:space="preserve">выборочный корреляционый момент, </v>
      </c>
    </row>
    <row r="584" spans="1:12" ht="18.75">
      <c r="A584" s="1" t="s">
        <v>17</v>
      </c>
      <c r="B584" s="6">
        <f t="shared" si="73"/>
        <v>0</v>
      </c>
      <c r="C584" s="6">
        <f t="shared" si="74"/>
        <v>0</v>
      </c>
      <c r="D584" s="6">
        <f t="shared" si="75"/>
        <v>5</v>
      </c>
      <c r="E584" s="6"/>
      <c r="F584" s="6"/>
      <c r="G584" s="6"/>
      <c r="H584" s="10"/>
      <c r="I584" s="1"/>
      <c r="J584" s="1"/>
      <c r="K584" s="1"/>
      <c r="L584" s="1" t="str">
        <f>L$38</f>
        <v>выборочный коэффициент корреляции,</v>
      </c>
    </row>
    <row r="585" spans="1:12" ht="18.75">
      <c r="A585" s="1" t="s">
        <v>19</v>
      </c>
      <c r="B585" s="6">
        <f t="shared" si="73"/>
        <v>0</v>
      </c>
      <c r="C585" s="6">
        <f t="shared" si="74"/>
        <v>0</v>
      </c>
      <c r="D585" s="6">
        <f t="shared" si="75"/>
        <v>5</v>
      </c>
      <c r="E585" s="6"/>
      <c r="F585" s="6"/>
      <c r="G585" s="6"/>
      <c r="H585" s="10"/>
      <c r="I585" s="1"/>
      <c r="J585" s="1"/>
      <c r="K585" s="1"/>
      <c r="L585" s="1" t="str">
        <f>L$39</f>
        <v>средние значения величин X и Y,</v>
      </c>
    </row>
    <row r="586" spans="1:12" ht="18.75">
      <c r="A586" s="1" t="s">
        <v>21</v>
      </c>
      <c r="B586" s="6">
        <f t="shared" si="73"/>
        <v>0</v>
      </c>
      <c r="C586" s="6">
        <f t="shared" si="74"/>
        <v>0</v>
      </c>
      <c r="D586" s="6">
        <f t="shared" si="75"/>
        <v>5</v>
      </c>
      <c r="E586" s="6"/>
      <c r="F586" s="6"/>
      <c r="G586" s="6"/>
      <c r="H586" s="10"/>
      <c r="I586" s="1"/>
      <c r="J586" s="1"/>
      <c r="K586" s="1"/>
      <c r="L586" s="1" t="str">
        <f>L$40</f>
        <v>выборочные дисперсии величин X и Y,</v>
      </c>
    </row>
    <row r="587" spans="1:12" ht="18.75">
      <c r="A587" s="1" t="s">
        <v>22</v>
      </c>
      <c r="B587" s="6">
        <f t="shared" si="73"/>
        <v>0</v>
      </c>
      <c r="C587" s="6">
        <f t="shared" si="74"/>
        <v>0</v>
      </c>
      <c r="D587" s="6">
        <f t="shared" si="75"/>
        <v>5</v>
      </c>
      <c r="E587" s="6"/>
      <c r="F587" s="6"/>
      <c r="G587" s="6"/>
      <c r="H587" s="10"/>
      <c r="I587" s="1"/>
      <c r="J587" s="1"/>
      <c r="K587" s="1"/>
      <c r="L587" s="1" t="str">
        <f>L$41</f>
        <v>занесите из на лист "Регрессия X-Y".</v>
      </c>
    </row>
    <row r="588" spans="1:12" ht="18.75">
      <c r="A588" s="9"/>
      <c r="B588" s="6"/>
      <c r="C588" s="6"/>
      <c r="D588" s="6"/>
      <c r="E588" s="6"/>
      <c r="F588" s="6"/>
      <c r="G588" s="6"/>
      <c r="H588" s="10"/>
      <c r="I588" s="1"/>
      <c r="J588" s="1"/>
      <c r="K588" s="1"/>
      <c r="L588" s="1" t="str">
        <f>L$42</f>
        <v>Оцените адекватность результата вычислений</v>
      </c>
    </row>
    <row r="589" spans="1:12" ht="18.75">
      <c r="A589" s="9"/>
      <c r="B589" s="6"/>
      <c r="C589" s="6"/>
      <c r="D589" s="6"/>
      <c r="E589" s="6"/>
      <c r="F589" s="6"/>
      <c r="G589" s="6"/>
      <c r="H589" s="10"/>
      <c r="I589" s="1"/>
      <c r="J589" s="1"/>
      <c r="K589" s="1"/>
      <c r="L589" s="1" t="str">
        <f>L$43</f>
        <v>с помощью диаграммы</v>
      </c>
    </row>
    <row r="590" spans="1:12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8.75">
      <c r="A591" s="16" t="str">
        <f>'Название и список группы'!A24</f>
        <v>Шершнев</v>
      </c>
      <c r="B591" s="84" t="str">
        <f>'Название и список группы'!B24</f>
        <v>Алексей Алексеевич</v>
      </c>
      <c r="C591" s="84"/>
      <c r="D591" s="84"/>
      <c r="E591" s="84"/>
      <c r="F591" s="84"/>
      <c r="G591" s="84"/>
      <c r="H591" s="84"/>
      <c r="I591" s="84"/>
      <c r="J591" s="84"/>
      <c r="K591" s="1"/>
      <c r="L591" s="1" t="str">
        <f>L$19</f>
        <v>Заполните только желтые поля!!!</v>
      </c>
    </row>
    <row r="592" spans="1:12" ht="18">
      <c r="A592" s="1" t="s">
        <v>24</v>
      </c>
      <c r="B592" s="8">
        <v>1</v>
      </c>
      <c r="C592" s="8">
        <v>2</v>
      </c>
      <c r="D592" s="8">
        <v>3</v>
      </c>
      <c r="E592" s="8">
        <v>4</v>
      </c>
      <c r="F592" s="8">
        <v>5</v>
      </c>
      <c r="G592" s="8"/>
      <c r="H592" s="2"/>
      <c r="I592" s="2"/>
      <c r="J592" s="3" t="s">
        <v>3</v>
      </c>
      <c r="K592" s="1"/>
      <c r="L592" s="4" t="str">
        <f>L$20</f>
        <v>Выполните 10 серий по 5 бросков монеты</v>
      </c>
    </row>
    <row r="593" spans="1:12" ht="18.75">
      <c r="A593" s="1" t="s">
        <v>26</v>
      </c>
      <c r="B593" s="17"/>
      <c r="C593" s="17"/>
      <c r="D593" s="17"/>
      <c r="E593" s="17"/>
      <c r="F593" s="17"/>
      <c r="G593" s="6"/>
      <c r="H593" s="10"/>
      <c r="I593" s="10"/>
      <c r="J593" s="21">
        <f>IF(SUM(B593:F602)&gt;0,1,10^(-5))</f>
        <v>1.0000000000000001E-5</v>
      </c>
      <c r="K593" s="1"/>
      <c r="L593" s="12" t="str">
        <f>L$21</f>
        <v>В протоколе испытаний</v>
      </c>
    </row>
    <row r="594" spans="1:12" ht="18.75">
      <c r="A594" s="1" t="s">
        <v>28</v>
      </c>
      <c r="B594" s="17"/>
      <c r="C594" s="17"/>
      <c r="D594" s="17"/>
      <c r="E594" s="17"/>
      <c r="F594" s="17"/>
      <c r="G594" s="6"/>
      <c r="H594" s="10"/>
      <c r="I594" s="10"/>
      <c r="J594" s="1"/>
      <c r="K594" s="1"/>
      <c r="L594" s="12" t="str">
        <f>L$22</f>
        <v>заполните только желтые поля.</v>
      </c>
    </row>
    <row r="595" spans="1:12" ht="18.75">
      <c r="A595" s="1" t="s">
        <v>30</v>
      </c>
      <c r="B595" s="17"/>
      <c r="C595" s="17"/>
      <c r="D595" s="17"/>
      <c r="E595" s="17"/>
      <c r="F595" s="17"/>
      <c r="G595" s="6"/>
      <c r="H595" s="10"/>
      <c r="I595" s="10"/>
      <c r="J595" s="1"/>
      <c r="K595" s="1"/>
      <c r="L595" s="1" t="str">
        <f>L$23</f>
        <v>X,Y,Z вычисляются автоматически, где</v>
      </c>
    </row>
    <row r="596" spans="1:12" ht="18.75">
      <c r="A596" s="1" t="s">
        <v>32</v>
      </c>
      <c r="B596" s="17"/>
      <c r="C596" s="17"/>
      <c r="D596" s="17"/>
      <c r="E596" s="17"/>
      <c r="F596" s="17"/>
      <c r="G596" s="6"/>
      <c r="H596" s="10"/>
      <c r="I596" s="12"/>
      <c r="J596" s="1"/>
      <c r="K596" s="1"/>
      <c r="L596" s="1" t="str">
        <f>L$24</f>
        <v>X — число выпавших орлов в</v>
      </c>
    </row>
    <row r="597" spans="1:12" ht="18.75">
      <c r="A597" s="1" t="s">
        <v>33</v>
      </c>
      <c r="B597" s="17"/>
      <c r="C597" s="17"/>
      <c r="D597" s="17"/>
      <c r="E597" s="17"/>
      <c r="F597" s="17"/>
      <c r="G597" s="6"/>
      <c r="H597" s="10"/>
      <c r="I597" s="12"/>
      <c r="J597" s="1"/>
      <c r="K597" s="1"/>
      <c r="L597" s="1" t="str">
        <f>L$25</f>
        <v>серии из 5 бросков</v>
      </c>
    </row>
    <row r="598" spans="1:12" ht="18.75">
      <c r="A598" s="1" t="s">
        <v>34</v>
      </c>
      <c r="B598" s="17"/>
      <c r="C598" s="17"/>
      <c r="D598" s="17"/>
      <c r="E598" s="17"/>
      <c r="F598" s="17"/>
      <c r="G598" s="6"/>
      <c r="H598" s="10"/>
      <c r="I598" s="12"/>
      <c r="J598" s="1"/>
      <c r="K598" s="1"/>
      <c r="L598" s="1" t="str">
        <f>L$26</f>
        <v>Y — номер броска  в серии из</v>
      </c>
    </row>
    <row r="599" spans="1:12" ht="18.75">
      <c r="A599" s="1" t="s">
        <v>35</v>
      </c>
      <c r="B599" s="17"/>
      <c r="C599" s="17"/>
      <c r="D599" s="17"/>
      <c r="E599" s="17"/>
      <c r="F599" s="17"/>
      <c r="G599" s="6"/>
      <c r="H599" s="10"/>
      <c r="I599" s="12"/>
      <c r="J599" s="1"/>
      <c r="K599" s="1"/>
      <c r="L599" s="1" t="str">
        <f>L$27</f>
        <v>5 бросков, когда впервые выпал</v>
      </c>
    </row>
    <row r="600" spans="1:12" ht="18.75">
      <c r="A600" s="1" t="s">
        <v>36</v>
      </c>
      <c r="B600" s="17"/>
      <c r="C600" s="17"/>
      <c r="D600" s="17"/>
      <c r="E600" s="17"/>
      <c r="F600" s="17"/>
      <c r="G600" s="6"/>
      <c r="H600" s="10"/>
      <c r="I600" s="12"/>
      <c r="J600" s="1"/>
      <c r="K600" s="1"/>
      <c r="L600" s="1" t="str">
        <f>L$28</f>
        <v>орел или 0, если были только решки.</v>
      </c>
    </row>
    <row r="601" spans="1:12" ht="18.75">
      <c r="A601" s="1" t="s">
        <v>37</v>
      </c>
      <c r="B601" s="17"/>
      <c r="C601" s="17"/>
      <c r="D601" s="17"/>
      <c r="E601" s="17"/>
      <c r="F601" s="17"/>
      <c r="G601" s="6"/>
      <c r="H601" s="10"/>
      <c r="I601" s="12"/>
      <c r="J601" s="1"/>
      <c r="K601" s="1"/>
      <c r="L601" s="1" t="str">
        <f>L$29</f>
        <v>Z — модуль разности между</v>
      </c>
    </row>
    <row r="602" spans="1:12" ht="18.75">
      <c r="A602" s="1" t="s">
        <v>38</v>
      </c>
      <c r="B602" s="17"/>
      <c r="C602" s="17"/>
      <c r="D602" s="17"/>
      <c r="E602" s="17"/>
      <c r="F602" s="17"/>
      <c r="G602" s="6"/>
      <c r="H602" s="10"/>
      <c r="I602" s="1"/>
      <c r="J602" s="1"/>
      <c r="K602" s="1"/>
      <c r="L602" s="1" t="str">
        <f>L$30</f>
        <v>числом выпавших орлов и</v>
      </c>
    </row>
    <row r="603" spans="1:12" ht="18.75">
      <c r="A603" s="9"/>
      <c r="B603" s="6" t="s">
        <v>0</v>
      </c>
      <c r="C603" s="6" t="s">
        <v>1</v>
      </c>
      <c r="D603" s="6" t="s">
        <v>2</v>
      </c>
      <c r="E603" s="6"/>
      <c r="F603" s="6"/>
      <c r="G603" s="6"/>
      <c r="H603" s="10"/>
      <c r="I603" s="1"/>
      <c r="J603" s="1"/>
      <c r="K603" s="1"/>
      <c r="L603" s="1" t="str">
        <f>L$31</f>
        <v>решек в серии из 5 бросков</v>
      </c>
    </row>
    <row r="604" spans="1:12" ht="18.75">
      <c r="A604" s="1" t="s">
        <v>5</v>
      </c>
      <c r="B604" s="6">
        <f>SUM(B593:F593)</f>
        <v>0</v>
      </c>
      <c r="C604" s="6">
        <f>IF(B593=1,1,IF(C593=1,2,IF(D593=1,3,IF(E593=1,4,IF(F593=1,5,0)))))</f>
        <v>0</v>
      </c>
      <c r="D604" s="6">
        <f>ABS(5-2*SUM(B593:F593))</f>
        <v>5</v>
      </c>
      <c r="E604" s="6"/>
      <c r="F604" s="6"/>
      <c r="G604" s="6"/>
      <c r="H604" s="10"/>
      <c r="I604" s="1"/>
      <c r="J604" s="1"/>
      <c r="K604" s="1"/>
      <c r="L604" s="1" t="str">
        <f>L$32</f>
        <v>Частоты появления событий X=0, X=1 и др.</v>
      </c>
    </row>
    <row r="605" spans="1:12" ht="18.75">
      <c r="A605" s="1" t="s">
        <v>7</v>
      </c>
      <c r="B605" s="6">
        <f>SUM(B594:F594)</f>
        <v>0</v>
      </c>
      <c r="C605" s="6">
        <f>IF(B594=1,1,IF(C594=1,2,IF(D594=1,3,IF(E594=1,4,IF(F594=1,5,0)))))</f>
        <v>0</v>
      </c>
      <c r="D605" s="6">
        <f>ABS(5-2*SUM(B594:F594))</f>
        <v>5</v>
      </c>
      <c r="E605" s="6"/>
      <c r="F605" s="6"/>
      <c r="G605" s="6"/>
      <c r="H605" s="10"/>
      <c r="I605" s="1"/>
      <c r="J605" s="1"/>
      <c r="K605" s="1"/>
      <c r="L605" s="1">
        <f>L$33</f>
        <v>0</v>
      </c>
    </row>
    <row r="606" spans="1:12" ht="18.75">
      <c r="A606" s="1" t="s">
        <v>9</v>
      </c>
      <c r="B606" s="6">
        <f>SUM(B595:F595)</f>
        <v>0</v>
      </c>
      <c r="C606" s="6">
        <f>IF(B595=1,1,IF(C595=1,2,IF(D595=1,3,IF(E595=1,4,IF(F595=1,5,0)))))</f>
        <v>0</v>
      </c>
      <c r="D606" s="6">
        <f>ABS(5-2*SUM(B595:F595))</f>
        <v>5</v>
      </c>
      <c r="E606" s="6"/>
      <c r="F606" s="6"/>
      <c r="G606" s="6"/>
      <c r="H606" s="10"/>
      <c r="I606" s="1"/>
      <c r="J606" s="1"/>
      <c r="K606" s="1"/>
      <c r="L606" s="1" t="str">
        <f>L$34</f>
        <v>Занесите результаты эксперимента</v>
      </c>
    </row>
    <row r="607" spans="1:12" ht="18.75">
      <c r="A607" s="1" t="s">
        <v>11</v>
      </c>
      <c r="B607" s="6">
        <f>SUM(B596:F596)</f>
        <v>0</v>
      </c>
      <c r="C607" s="6">
        <f>IF(B596=1,1,IF(C596=1,2,IF(D596=1,3,IF(E596=1,4,IF(F596=1,5,0)))))</f>
        <v>0</v>
      </c>
      <c r="D607" s="6">
        <f>ABS(5-2*SUM(B596:F596))</f>
        <v>5</v>
      </c>
      <c r="E607" s="6"/>
      <c r="F607" s="6"/>
      <c r="G607" s="6"/>
      <c r="H607" s="10"/>
      <c r="I607" s="1"/>
      <c r="J607" s="1"/>
      <c r="K607" s="1"/>
      <c r="L607" s="1" t="str">
        <f>L$35</f>
        <v>в лист "Закон X-Y".</v>
      </c>
    </row>
    <row r="608" spans="1:12" ht="18.75">
      <c r="A608" s="1" t="s">
        <v>13</v>
      </c>
      <c r="B608" s="6">
        <f>SUM(B597:F597)</f>
        <v>0</v>
      </c>
      <c r="C608" s="6">
        <f>IF(B597=1,1,IF(C597=1,2,IF(D597=1,3,IF(E597=1,4,IF(F597=1,5,0)))))</f>
        <v>0</v>
      </c>
      <c r="D608" s="6">
        <f>ABS(5-2*SUM(B597:F597))</f>
        <v>5</v>
      </c>
      <c r="E608" s="6"/>
      <c r="F608" s="6"/>
      <c r="G608" s="6"/>
      <c r="H608" s="10"/>
      <c r="I608" s="1"/>
      <c r="J608" s="1"/>
      <c r="K608" s="1"/>
      <c r="L608" s="1" t="str">
        <f>L$36</f>
        <v>Найдите регрессию Y по X, регрессию X по Y,</v>
      </c>
    </row>
    <row r="609" spans="1:12" ht="18.75">
      <c r="A609" s="1" t="s">
        <v>15</v>
      </c>
      <c r="B609" s="6">
        <f t="shared" ref="B609:B613" si="76">SUM(B598:F598)</f>
        <v>0</v>
      </c>
      <c r="C609" s="6">
        <f t="shared" ref="C609:C613" si="77">IF(B598=1,1,IF(C598=1,2,IF(D598=1,3,IF(E598=1,4,IF(F598=1,5,0)))))</f>
        <v>0</v>
      </c>
      <c r="D609" s="6">
        <f t="shared" ref="D609:D613" si="78">ABS(5-2*SUM(B598:F598))</f>
        <v>5</v>
      </c>
      <c r="E609" s="6"/>
      <c r="F609" s="6"/>
      <c r="G609" s="6"/>
      <c r="H609" s="10"/>
      <c r="I609" s="1"/>
      <c r="J609" s="1"/>
      <c r="K609" s="1"/>
      <c r="L609" s="1" t="str">
        <f>L$37</f>
        <v xml:space="preserve">выборочный корреляционый момент, </v>
      </c>
    </row>
    <row r="610" spans="1:12" ht="18.75">
      <c r="A610" s="1" t="s">
        <v>17</v>
      </c>
      <c r="B610" s="6">
        <f t="shared" si="76"/>
        <v>0</v>
      </c>
      <c r="C610" s="6">
        <f t="shared" si="77"/>
        <v>0</v>
      </c>
      <c r="D610" s="6">
        <f t="shared" si="78"/>
        <v>5</v>
      </c>
      <c r="E610" s="6"/>
      <c r="F610" s="6"/>
      <c r="G610" s="6"/>
      <c r="H610" s="10"/>
      <c r="I610" s="1"/>
      <c r="J610" s="1"/>
      <c r="K610" s="1"/>
      <c r="L610" s="1" t="str">
        <f>L$38</f>
        <v>выборочный коэффициент корреляции,</v>
      </c>
    </row>
    <row r="611" spans="1:12" ht="18.75">
      <c r="A611" s="1" t="s">
        <v>19</v>
      </c>
      <c r="B611" s="6">
        <f t="shared" si="76"/>
        <v>0</v>
      </c>
      <c r="C611" s="6">
        <f t="shared" si="77"/>
        <v>0</v>
      </c>
      <c r="D611" s="6">
        <f t="shared" si="78"/>
        <v>5</v>
      </c>
      <c r="E611" s="6"/>
      <c r="F611" s="6"/>
      <c r="G611" s="6"/>
      <c r="H611" s="10"/>
      <c r="I611" s="1"/>
      <c r="J611" s="1"/>
      <c r="K611" s="1"/>
      <c r="L611" s="1" t="str">
        <f>L$39</f>
        <v>средние значения величин X и Y,</v>
      </c>
    </row>
    <row r="612" spans="1:12" ht="18.75">
      <c r="A612" s="1" t="s">
        <v>21</v>
      </c>
      <c r="B612" s="6">
        <f t="shared" si="76"/>
        <v>0</v>
      </c>
      <c r="C612" s="6">
        <f t="shared" si="77"/>
        <v>0</v>
      </c>
      <c r="D612" s="6">
        <f t="shared" si="78"/>
        <v>5</v>
      </c>
      <c r="E612" s="6"/>
      <c r="F612" s="6"/>
      <c r="G612" s="6"/>
      <c r="H612" s="10"/>
      <c r="I612" s="1"/>
      <c r="J612" s="1"/>
      <c r="K612" s="1"/>
      <c r="L612" s="1" t="str">
        <f>L$40</f>
        <v>выборочные дисперсии величин X и Y,</v>
      </c>
    </row>
    <row r="613" spans="1:12" ht="18.75">
      <c r="A613" s="1" t="s">
        <v>22</v>
      </c>
      <c r="B613" s="6">
        <f t="shared" si="76"/>
        <v>0</v>
      </c>
      <c r="C613" s="6">
        <f t="shared" si="77"/>
        <v>0</v>
      </c>
      <c r="D613" s="6">
        <f t="shared" si="78"/>
        <v>5</v>
      </c>
      <c r="E613" s="6"/>
      <c r="F613" s="6"/>
      <c r="G613" s="6"/>
      <c r="H613" s="10"/>
      <c r="I613" s="1"/>
      <c r="J613" s="1"/>
      <c r="K613" s="1"/>
      <c r="L613" s="1" t="str">
        <f>L$41</f>
        <v>занесите из на лист "Регрессия X-Y".</v>
      </c>
    </row>
    <row r="614" spans="1:12" ht="18.75">
      <c r="A614" s="9"/>
      <c r="B614" s="6"/>
      <c r="C614" s="6"/>
      <c r="D614" s="6"/>
      <c r="E614" s="6"/>
      <c r="F614" s="6"/>
      <c r="G614" s="6"/>
      <c r="H614" s="10"/>
      <c r="I614" s="1"/>
      <c r="J614" s="1"/>
      <c r="K614" s="1"/>
      <c r="L614" s="1" t="str">
        <f>L$42</f>
        <v>Оцените адекватность результата вычислений</v>
      </c>
    </row>
    <row r="615" spans="1:12" ht="18.75">
      <c r="A615" s="9"/>
      <c r="B615" s="6"/>
      <c r="C615" s="6"/>
      <c r="D615" s="6"/>
      <c r="E615" s="6"/>
      <c r="F615" s="6"/>
      <c r="G615" s="6"/>
      <c r="H615" s="10"/>
      <c r="I615" s="1"/>
      <c r="J615" s="1"/>
      <c r="K615" s="1"/>
      <c r="L615" s="1" t="str">
        <f>L$43</f>
        <v>с помощью диаграммы</v>
      </c>
    </row>
    <row r="616" spans="1:12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8.75">
      <c r="A617" s="16" t="str">
        <f>'Название и список группы'!A25</f>
        <v>24</v>
      </c>
      <c r="B617" s="84">
        <f>'Название и список группы'!B25</f>
        <v>0</v>
      </c>
      <c r="C617" s="84"/>
      <c r="D617" s="84"/>
      <c r="E617" s="84"/>
      <c r="F617" s="84"/>
      <c r="G617" s="84"/>
      <c r="H617" s="84"/>
      <c r="I617" s="84"/>
      <c r="J617" s="84"/>
      <c r="K617" s="1"/>
      <c r="L617" s="1" t="str">
        <f>L$19</f>
        <v>Заполните только желтые поля!!!</v>
      </c>
    </row>
    <row r="618" spans="1:12" ht="18">
      <c r="A618" s="1" t="s">
        <v>24</v>
      </c>
      <c r="B618" s="8">
        <v>1</v>
      </c>
      <c r="C618" s="8">
        <v>2</v>
      </c>
      <c r="D618" s="8">
        <v>3</v>
      </c>
      <c r="E618" s="8">
        <v>4</v>
      </c>
      <c r="F618" s="8">
        <v>5</v>
      </c>
      <c r="G618" s="8"/>
      <c r="H618" s="2"/>
      <c r="I618" s="2"/>
      <c r="J618" s="3" t="s">
        <v>3</v>
      </c>
      <c r="K618" s="1"/>
      <c r="L618" s="4" t="str">
        <f>L$20</f>
        <v>Выполните 10 серий по 5 бросков монеты</v>
      </c>
    </row>
    <row r="619" spans="1:12" ht="18.75">
      <c r="A619" s="1" t="s">
        <v>26</v>
      </c>
      <c r="B619" s="17"/>
      <c r="C619" s="17"/>
      <c r="D619" s="17"/>
      <c r="E619" s="17"/>
      <c r="F619" s="17"/>
      <c r="G619" s="6"/>
      <c r="H619" s="10"/>
      <c r="I619" s="10"/>
      <c r="J619" s="21">
        <f>IF(SUM(B619:F628)&gt;0,1,10^(-5))</f>
        <v>1.0000000000000001E-5</v>
      </c>
      <c r="K619" s="1"/>
      <c r="L619" s="12" t="str">
        <f>L$21</f>
        <v>В протоколе испытаний</v>
      </c>
    </row>
    <row r="620" spans="1:12" ht="18.75">
      <c r="A620" s="1" t="s">
        <v>28</v>
      </c>
      <c r="B620" s="17"/>
      <c r="C620" s="17"/>
      <c r="D620" s="17"/>
      <c r="E620" s="17"/>
      <c r="F620" s="17"/>
      <c r="G620" s="6"/>
      <c r="H620" s="10"/>
      <c r="I620" s="10"/>
      <c r="J620" s="1"/>
      <c r="K620" s="1"/>
      <c r="L620" s="12" t="str">
        <f>L$22</f>
        <v>заполните только желтые поля.</v>
      </c>
    </row>
    <row r="621" spans="1:12" ht="18.75">
      <c r="A621" s="1" t="s">
        <v>30</v>
      </c>
      <c r="B621" s="17"/>
      <c r="C621" s="17"/>
      <c r="D621" s="17"/>
      <c r="E621" s="17"/>
      <c r="F621" s="17"/>
      <c r="G621" s="6"/>
      <c r="H621" s="10"/>
      <c r="I621" s="10"/>
      <c r="J621" s="1"/>
      <c r="K621" s="1"/>
      <c r="L621" s="1" t="str">
        <f>L$23</f>
        <v>X,Y,Z вычисляются автоматически, где</v>
      </c>
    </row>
    <row r="622" spans="1:12" ht="18.75">
      <c r="A622" s="1" t="s">
        <v>32</v>
      </c>
      <c r="B622" s="17"/>
      <c r="C622" s="17"/>
      <c r="D622" s="17"/>
      <c r="E622" s="17"/>
      <c r="F622" s="17"/>
      <c r="G622" s="6"/>
      <c r="H622" s="10"/>
      <c r="I622" s="12"/>
      <c r="J622" s="1"/>
      <c r="K622" s="1"/>
      <c r="L622" s="1" t="str">
        <f>L$24</f>
        <v>X — число выпавших орлов в</v>
      </c>
    </row>
    <row r="623" spans="1:12" ht="18.75">
      <c r="A623" s="1" t="s">
        <v>33</v>
      </c>
      <c r="B623" s="17"/>
      <c r="C623" s="17"/>
      <c r="D623" s="17"/>
      <c r="E623" s="17"/>
      <c r="F623" s="17"/>
      <c r="G623" s="6"/>
      <c r="H623" s="10"/>
      <c r="I623" s="12"/>
      <c r="J623" s="1"/>
      <c r="K623" s="1"/>
      <c r="L623" s="1" t="str">
        <f>L$25</f>
        <v>серии из 5 бросков</v>
      </c>
    </row>
    <row r="624" spans="1:12" ht="18.75">
      <c r="A624" s="1" t="s">
        <v>34</v>
      </c>
      <c r="B624" s="17"/>
      <c r="C624" s="17"/>
      <c r="D624" s="17"/>
      <c r="E624" s="17"/>
      <c r="F624" s="17"/>
      <c r="G624" s="6"/>
      <c r="H624" s="10"/>
      <c r="I624" s="12"/>
      <c r="J624" s="1"/>
      <c r="K624" s="1"/>
      <c r="L624" s="1" t="str">
        <f>L$26</f>
        <v>Y — номер броска  в серии из</v>
      </c>
    </row>
    <row r="625" spans="1:12" ht="18.75">
      <c r="A625" s="1" t="s">
        <v>35</v>
      </c>
      <c r="B625" s="17"/>
      <c r="C625" s="17"/>
      <c r="D625" s="17"/>
      <c r="E625" s="17"/>
      <c r="F625" s="17"/>
      <c r="G625" s="6"/>
      <c r="H625" s="10"/>
      <c r="I625" s="12"/>
      <c r="J625" s="1"/>
      <c r="K625" s="1"/>
      <c r="L625" s="1" t="str">
        <f>L$27</f>
        <v>5 бросков, когда впервые выпал</v>
      </c>
    </row>
    <row r="626" spans="1:12" ht="18.75">
      <c r="A626" s="1" t="s">
        <v>36</v>
      </c>
      <c r="B626" s="17"/>
      <c r="C626" s="17"/>
      <c r="D626" s="17"/>
      <c r="E626" s="17"/>
      <c r="F626" s="17"/>
      <c r="G626" s="6"/>
      <c r="H626" s="10"/>
      <c r="I626" s="12"/>
      <c r="J626" s="1"/>
      <c r="K626" s="1"/>
      <c r="L626" s="1" t="str">
        <f>L$28</f>
        <v>орел или 0, если были только решки.</v>
      </c>
    </row>
    <row r="627" spans="1:12" ht="18.75">
      <c r="A627" s="1" t="s">
        <v>37</v>
      </c>
      <c r="B627" s="17"/>
      <c r="C627" s="17"/>
      <c r="D627" s="17"/>
      <c r="E627" s="17"/>
      <c r="F627" s="17"/>
      <c r="G627" s="6"/>
      <c r="H627" s="10"/>
      <c r="I627" s="12"/>
      <c r="J627" s="1"/>
      <c r="K627" s="1"/>
      <c r="L627" s="1" t="str">
        <f>L$29</f>
        <v>Z — модуль разности между</v>
      </c>
    </row>
    <row r="628" spans="1:12" ht="18.75">
      <c r="A628" s="1" t="s">
        <v>38</v>
      </c>
      <c r="B628" s="17"/>
      <c r="C628" s="17"/>
      <c r="D628" s="17"/>
      <c r="E628" s="17"/>
      <c r="F628" s="17"/>
      <c r="G628" s="6"/>
      <c r="H628" s="10"/>
      <c r="I628" s="1"/>
      <c r="J628" s="1"/>
      <c r="K628" s="1"/>
      <c r="L628" s="1" t="str">
        <f>L$30</f>
        <v>числом выпавших орлов и</v>
      </c>
    </row>
    <row r="629" spans="1:12" ht="18.75">
      <c r="A629" s="9"/>
      <c r="B629" s="6" t="s">
        <v>0</v>
      </c>
      <c r="C629" s="6" t="s">
        <v>1</v>
      </c>
      <c r="D629" s="6" t="s">
        <v>2</v>
      </c>
      <c r="E629" s="6"/>
      <c r="F629" s="6"/>
      <c r="G629" s="6"/>
      <c r="H629" s="10"/>
      <c r="I629" s="1"/>
      <c r="J629" s="1"/>
      <c r="K629" s="1"/>
      <c r="L629" s="1" t="str">
        <f>L$31</f>
        <v>решек в серии из 5 бросков</v>
      </c>
    </row>
    <row r="630" spans="1:12" ht="18.75">
      <c r="A630" s="1" t="s">
        <v>5</v>
      </c>
      <c r="B630" s="6">
        <f>SUM(B619:F619)</f>
        <v>0</v>
      </c>
      <c r="C630" s="6">
        <f>IF(B619=1,1,IF(C619=1,2,IF(D619=1,3,IF(E619=1,4,IF(F619=1,5,0)))))</f>
        <v>0</v>
      </c>
      <c r="D630" s="6">
        <f>ABS(5-2*SUM(B619:F619))</f>
        <v>5</v>
      </c>
      <c r="E630" s="6"/>
      <c r="F630" s="6"/>
      <c r="G630" s="6"/>
      <c r="H630" s="10"/>
      <c r="I630" s="1"/>
      <c r="J630" s="1"/>
      <c r="K630" s="1"/>
      <c r="L630" s="1" t="str">
        <f>L$32</f>
        <v>Частоты появления событий X=0, X=1 и др.</v>
      </c>
    </row>
    <row r="631" spans="1:12" ht="18.75">
      <c r="A631" s="1" t="s">
        <v>7</v>
      </c>
      <c r="B631" s="6">
        <f>SUM(B620:F620)</f>
        <v>0</v>
      </c>
      <c r="C631" s="6">
        <f>IF(B620=1,1,IF(C620=1,2,IF(D620=1,3,IF(E620=1,4,IF(F620=1,5,0)))))</f>
        <v>0</v>
      </c>
      <c r="D631" s="6">
        <f>ABS(5-2*SUM(B620:F620))</f>
        <v>5</v>
      </c>
      <c r="E631" s="6"/>
      <c r="F631" s="6"/>
      <c r="G631" s="6"/>
      <c r="H631" s="10"/>
      <c r="I631" s="1"/>
      <c r="J631" s="1"/>
      <c r="K631" s="1"/>
      <c r="L631" s="1">
        <f>L$33</f>
        <v>0</v>
      </c>
    </row>
    <row r="632" spans="1:12" ht="18.75">
      <c r="A632" s="1" t="s">
        <v>9</v>
      </c>
      <c r="B632" s="6">
        <f>SUM(B621:F621)</f>
        <v>0</v>
      </c>
      <c r="C632" s="6">
        <f>IF(B621=1,1,IF(C621=1,2,IF(D621=1,3,IF(E621=1,4,IF(F621=1,5,0)))))</f>
        <v>0</v>
      </c>
      <c r="D632" s="6">
        <f>ABS(5-2*SUM(B621:F621))</f>
        <v>5</v>
      </c>
      <c r="E632" s="6"/>
      <c r="F632" s="6"/>
      <c r="G632" s="6"/>
      <c r="H632" s="10"/>
      <c r="I632" s="1"/>
      <c r="J632" s="1"/>
      <c r="K632" s="1"/>
      <c r="L632" s="1" t="str">
        <f>L$34</f>
        <v>Занесите результаты эксперимента</v>
      </c>
    </row>
    <row r="633" spans="1:12" ht="18.75">
      <c r="A633" s="1" t="s">
        <v>11</v>
      </c>
      <c r="B633" s="6">
        <f>SUM(B622:F622)</f>
        <v>0</v>
      </c>
      <c r="C633" s="6">
        <f>IF(B622=1,1,IF(C622=1,2,IF(D622=1,3,IF(E622=1,4,IF(F622=1,5,0)))))</f>
        <v>0</v>
      </c>
      <c r="D633" s="6">
        <f>ABS(5-2*SUM(B622:F622))</f>
        <v>5</v>
      </c>
      <c r="E633" s="6"/>
      <c r="F633" s="6"/>
      <c r="G633" s="6"/>
      <c r="H633" s="10"/>
      <c r="I633" s="1"/>
      <c r="J633" s="1"/>
      <c r="K633" s="1"/>
      <c r="L633" s="1" t="str">
        <f>L$35</f>
        <v>в лист "Закон X-Y".</v>
      </c>
    </row>
    <row r="634" spans="1:12" ht="18.75">
      <c r="A634" s="1" t="s">
        <v>13</v>
      </c>
      <c r="B634" s="6">
        <f>SUM(B623:F623)</f>
        <v>0</v>
      </c>
      <c r="C634" s="6">
        <f>IF(B623=1,1,IF(C623=1,2,IF(D623=1,3,IF(E623=1,4,IF(F623=1,5,0)))))</f>
        <v>0</v>
      </c>
      <c r="D634" s="6">
        <f>ABS(5-2*SUM(B623:F623))</f>
        <v>5</v>
      </c>
      <c r="E634" s="6"/>
      <c r="F634" s="6"/>
      <c r="G634" s="6"/>
      <c r="H634" s="10"/>
      <c r="I634" s="1"/>
      <c r="J634" s="1"/>
      <c r="K634" s="1"/>
      <c r="L634" s="1" t="str">
        <f>L$36</f>
        <v>Найдите регрессию Y по X, регрессию X по Y,</v>
      </c>
    </row>
    <row r="635" spans="1:12" ht="18.75">
      <c r="A635" s="1" t="s">
        <v>15</v>
      </c>
      <c r="B635" s="6">
        <f t="shared" ref="B635:B639" si="79">SUM(B624:F624)</f>
        <v>0</v>
      </c>
      <c r="C635" s="6">
        <f t="shared" ref="C635:C639" si="80">IF(B624=1,1,IF(C624=1,2,IF(D624=1,3,IF(E624=1,4,IF(F624=1,5,0)))))</f>
        <v>0</v>
      </c>
      <c r="D635" s="6">
        <f t="shared" ref="D635:D639" si="81">ABS(5-2*SUM(B624:F624))</f>
        <v>5</v>
      </c>
      <c r="E635" s="6"/>
      <c r="F635" s="6"/>
      <c r="G635" s="6"/>
      <c r="H635" s="10"/>
      <c r="I635" s="1"/>
      <c r="J635" s="1"/>
      <c r="K635" s="1"/>
      <c r="L635" s="1" t="str">
        <f>L$37</f>
        <v xml:space="preserve">выборочный корреляционый момент, </v>
      </c>
    </row>
    <row r="636" spans="1:12" ht="18.75">
      <c r="A636" s="1" t="s">
        <v>17</v>
      </c>
      <c r="B636" s="6">
        <f t="shared" si="79"/>
        <v>0</v>
      </c>
      <c r="C636" s="6">
        <f t="shared" si="80"/>
        <v>0</v>
      </c>
      <c r="D636" s="6">
        <f t="shared" si="81"/>
        <v>5</v>
      </c>
      <c r="E636" s="6"/>
      <c r="F636" s="6"/>
      <c r="G636" s="6"/>
      <c r="H636" s="10"/>
      <c r="I636" s="1"/>
      <c r="J636" s="1"/>
      <c r="K636" s="1"/>
      <c r="L636" s="1" t="str">
        <f>L$38</f>
        <v>выборочный коэффициент корреляции,</v>
      </c>
    </row>
    <row r="637" spans="1:12" ht="18.75">
      <c r="A637" s="1" t="s">
        <v>19</v>
      </c>
      <c r="B637" s="6">
        <f t="shared" si="79"/>
        <v>0</v>
      </c>
      <c r="C637" s="6">
        <f t="shared" si="80"/>
        <v>0</v>
      </c>
      <c r="D637" s="6">
        <f t="shared" si="81"/>
        <v>5</v>
      </c>
      <c r="E637" s="6"/>
      <c r="F637" s="6"/>
      <c r="G637" s="6"/>
      <c r="H637" s="10"/>
      <c r="I637" s="1"/>
      <c r="J637" s="1"/>
      <c r="K637" s="1"/>
      <c r="L637" s="1" t="str">
        <f>L$39</f>
        <v>средние значения величин X и Y,</v>
      </c>
    </row>
    <row r="638" spans="1:12" ht="18.75">
      <c r="A638" s="1" t="s">
        <v>21</v>
      </c>
      <c r="B638" s="6">
        <f t="shared" si="79"/>
        <v>0</v>
      </c>
      <c r="C638" s="6">
        <f t="shared" si="80"/>
        <v>0</v>
      </c>
      <c r="D638" s="6">
        <f t="shared" si="81"/>
        <v>5</v>
      </c>
      <c r="E638" s="6"/>
      <c r="F638" s="6"/>
      <c r="G638" s="6"/>
      <c r="H638" s="10"/>
      <c r="I638" s="1"/>
      <c r="J638" s="1"/>
      <c r="K638" s="1"/>
      <c r="L638" s="1" t="str">
        <f>L$40</f>
        <v>выборочные дисперсии величин X и Y,</v>
      </c>
    </row>
    <row r="639" spans="1:12" ht="18.75">
      <c r="A639" s="1" t="s">
        <v>22</v>
      </c>
      <c r="B639" s="6">
        <f t="shared" si="79"/>
        <v>0</v>
      </c>
      <c r="C639" s="6">
        <f t="shared" si="80"/>
        <v>0</v>
      </c>
      <c r="D639" s="6">
        <f t="shared" si="81"/>
        <v>5</v>
      </c>
      <c r="E639" s="6"/>
      <c r="F639" s="6"/>
      <c r="G639" s="6"/>
      <c r="H639" s="10"/>
      <c r="I639" s="1"/>
      <c r="J639" s="1"/>
      <c r="K639" s="1"/>
      <c r="L639" s="1" t="str">
        <f>L$41</f>
        <v>занесите из на лист "Регрессия X-Y".</v>
      </c>
    </row>
    <row r="640" spans="1:12" ht="18.75">
      <c r="A640" s="9"/>
      <c r="B640" s="6"/>
      <c r="C640" s="6"/>
      <c r="D640" s="6"/>
      <c r="E640" s="6"/>
      <c r="F640" s="6"/>
      <c r="G640" s="6"/>
      <c r="H640" s="10"/>
      <c r="I640" s="1"/>
      <c r="J640" s="1"/>
      <c r="K640" s="1"/>
      <c r="L640" s="1" t="str">
        <f>L$42</f>
        <v>Оцените адекватность результата вычислений</v>
      </c>
    </row>
    <row r="641" spans="1:12" ht="18.75">
      <c r="A641" s="9"/>
      <c r="B641" s="6"/>
      <c r="C641" s="6"/>
      <c r="D641" s="6"/>
      <c r="E641" s="6"/>
      <c r="F641" s="6"/>
      <c r="G641" s="6"/>
      <c r="H641" s="10"/>
      <c r="I641" s="1"/>
      <c r="J641" s="1"/>
      <c r="K641" s="1"/>
      <c r="L641" s="1" t="str">
        <f>L$43</f>
        <v>с помощью диаграммы</v>
      </c>
    </row>
    <row r="642" spans="1:12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8.75">
      <c r="A643" s="16">
        <f>'Название и список группы'!A26</f>
        <v>25</v>
      </c>
      <c r="B643" s="84">
        <f>'Название и список группы'!B26</f>
        <v>0</v>
      </c>
      <c r="C643" s="84"/>
      <c r="D643" s="84"/>
      <c r="E643" s="84"/>
      <c r="F643" s="84"/>
      <c r="G643" s="84"/>
      <c r="H643" s="84"/>
      <c r="I643" s="84"/>
      <c r="J643" s="84"/>
      <c r="K643" s="1"/>
      <c r="L643" s="1" t="str">
        <f>L$19</f>
        <v>Заполните только желтые поля!!!</v>
      </c>
    </row>
    <row r="644" spans="1:12" ht="18">
      <c r="A644" s="1" t="s">
        <v>24</v>
      </c>
      <c r="B644" s="8">
        <v>1</v>
      </c>
      <c r="C644" s="8">
        <v>2</v>
      </c>
      <c r="D644" s="8">
        <v>3</v>
      </c>
      <c r="E644" s="8">
        <v>4</v>
      </c>
      <c r="F644" s="8">
        <v>5</v>
      </c>
      <c r="G644" s="8"/>
      <c r="H644" s="2"/>
      <c r="I644" s="2"/>
      <c r="J644" s="3" t="s">
        <v>3</v>
      </c>
      <c r="K644" s="1"/>
      <c r="L644" s="4" t="str">
        <f>L$20</f>
        <v>Выполните 10 серий по 5 бросков монеты</v>
      </c>
    </row>
    <row r="645" spans="1:12" ht="18.75">
      <c r="A645" s="1" t="s">
        <v>26</v>
      </c>
      <c r="B645" s="17"/>
      <c r="C645" s="17"/>
      <c r="D645" s="17"/>
      <c r="E645" s="17"/>
      <c r="F645" s="17"/>
      <c r="G645" s="6"/>
      <c r="H645" s="10"/>
      <c r="I645" s="10"/>
      <c r="J645" s="21">
        <f>IF(SUM(B645:F654)&gt;0,1,10^(-5))</f>
        <v>1.0000000000000001E-5</v>
      </c>
      <c r="K645" s="1"/>
      <c r="L645" s="12" t="str">
        <f>L$21</f>
        <v>В протоколе испытаний</v>
      </c>
    </row>
    <row r="646" spans="1:12" ht="18.75">
      <c r="A646" s="1" t="s">
        <v>28</v>
      </c>
      <c r="B646" s="17"/>
      <c r="C646" s="17"/>
      <c r="D646" s="17"/>
      <c r="E646" s="17"/>
      <c r="F646" s="17"/>
      <c r="G646" s="6"/>
      <c r="H646" s="10"/>
      <c r="I646" s="10"/>
      <c r="J646" s="1"/>
      <c r="K646" s="1"/>
      <c r="L646" s="12" t="str">
        <f>L$22</f>
        <v>заполните только желтые поля.</v>
      </c>
    </row>
    <row r="647" spans="1:12" ht="18.75">
      <c r="A647" s="1" t="s">
        <v>30</v>
      </c>
      <c r="B647" s="17"/>
      <c r="C647" s="17"/>
      <c r="D647" s="17"/>
      <c r="E647" s="17"/>
      <c r="F647" s="17"/>
      <c r="G647" s="6"/>
      <c r="H647" s="10"/>
      <c r="I647" s="10"/>
      <c r="J647" s="1"/>
      <c r="K647" s="1"/>
      <c r="L647" s="1" t="str">
        <f>L$23</f>
        <v>X,Y,Z вычисляются автоматически, где</v>
      </c>
    </row>
    <row r="648" spans="1:12" ht="18.75">
      <c r="A648" s="1" t="s">
        <v>32</v>
      </c>
      <c r="B648" s="17"/>
      <c r="C648" s="17"/>
      <c r="D648" s="17"/>
      <c r="E648" s="17"/>
      <c r="F648" s="17"/>
      <c r="G648" s="6"/>
      <c r="H648" s="10"/>
      <c r="I648" s="12"/>
      <c r="J648" s="1"/>
      <c r="K648" s="1"/>
      <c r="L648" s="1" t="str">
        <f>L$24</f>
        <v>X — число выпавших орлов в</v>
      </c>
    </row>
    <row r="649" spans="1:12" ht="18.75">
      <c r="A649" s="1" t="s">
        <v>33</v>
      </c>
      <c r="B649" s="17"/>
      <c r="C649" s="17"/>
      <c r="D649" s="17"/>
      <c r="E649" s="17"/>
      <c r="F649" s="17"/>
      <c r="G649" s="6"/>
      <c r="H649" s="10"/>
      <c r="I649" s="12"/>
      <c r="J649" s="1"/>
      <c r="K649" s="1"/>
      <c r="L649" s="1" t="str">
        <f>L$25</f>
        <v>серии из 5 бросков</v>
      </c>
    </row>
    <row r="650" spans="1:12" ht="18.75">
      <c r="A650" s="1" t="s">
        <v>34</v>
      </c>
      <c r="B650" s="17"/>
      <c r="C650" s="17"/>
      <c r="D650" s="17"/>
      <c r="E650" s="17"/>
      <c r="F650" s="17"/>
      <c r="G650" s="6"/>
      <c r="H650" s="10"/>
      <c r="I650" s="12"/>
      <c r="J650" s="1"/>
      <c r="K650" s="1"/>
      <c r="L650" s="1" t="str">
        <f>L$26</f>
        <v>Y — номер броска  в серии из</v>
      </c>
    </row>
    <row r="651" spans="1:12" ht="18.75">
      <c r="A651" s="1" t="s">
        <v>35</v>
      </c>
      <c r="B651" s="17"/>
      <c r="C651" s="17"/>
      <c r="D651" s="17"/>
      <c r="E651" s="17"/>
      <c r="F651" s="17"/>
      <c r="G651" s="6"/>
      <c r="H651" s="10"/>
      <c r="I651" s="12"/>
      <c r="J651" s="1"/>
      <c r="K651" s="1"/>
      <c r="L651" s="1" t="str">
        <f>L$27</f>
        <v>5 бросков, когда впервые выпал</v>
      </c>
    </row>
    <row r="652" spans="1:12" ht="18.75">
      <c r="A652" s="1" t="s">
        <v>36</v>
      </c>
      <c r="B652" s="17"/>
      <c r="C652" s="17"/>
      <c r="D652" s="17"/>
      <c r="E652" s="17"/>
      <c r="F652" s="17"/>
      <c r="G652" s="6"/>
      <c r="H652" s="10"/>
      <c r="I652" s="12"/>
      <c r="J652" s="1"/>
      <c r="K652" s="1"/>
      <c r="L652" s="1" t="str">
        <f>L$28</f>
        <v>орел или 0, если были только решки.</v>
      </c>
    </row>
    <row r="653" spans="1:12" ht="18.75">
      <c r="A653" s="1" t="s">
        <v>37</v>
      </c>
      <c r="B653" s="17"/>
      <c r="C653" s="17"/>
      <c r="D653" s="17"/>
      <c r="E653" s="17"/>
      <c r="F653" s="17"/>
      <c r="G653" s="6"/>
      <c r="H653" s="10"/>
      <c r="I653" s="12"/>
      <c r="J653" s="1"/>
      <c r="K653" s="1"/>
      <c r="L653" s="1" t="str">
        <f>L$29</f>
        <v>Z — модуль разности между</v>
      </c>
    </row>
    <row r="654" spans="1:12" ht="18.75">
      <c r="A654" s="1" t="s">
        <v>38</v>
      </c>
      <c r="B654" s="17"/>
      <c r="C654" s="17"/>
      <c r="D654" s="17"/>
      <c r="E654" s="17"/>
      <c r="F654" s="17"/>
      <c r="G654" s="6"/>
      <c r="H654" s="10"/>
      <c r="I654" s="1"/>
      <c r="J654" s="1"/>
      <c r="K654" s="1"/>
      <c r="L654" s="1" t="str">
        <f>L$30</f>
        <v>числом выпавших орлов и</v>
      </c>
    </row>
    <row r="655" spans="1:12" ht="18.75">
      <c r="A655" s="9"/>
      <c r="B655" s="6" t="s">
        <v>0</v>
      </c>
      <c r="C655" s="6" t="s">
        <v>1</v>
      </c>
      <c r="D655" s="6" t="s">
        <v>2</v>
      </c>
      <c r="E655" s="6"/>
      <c r="F655" s="6"/>
      <c r="G655" s="6"/>
      <c r="H655" s="10"/>
      <c r="I655" s="1"/>
      <c r="J655" s="1"/>
      <c r="K655" s="1"/>
      <c r="L655" s="1" t="str">
        <f>L$31</f>
        <v>решек в серии из 5 бросков</v>
      </c>
    </row>
    <row r="656" spans="1:12" ht="18.75">
      <c r="A656" s="1" t="s">
        <v>5</v>
      </c>
      <c r="B656" s="6">
        <f>SUM(B645:F645)</f>
        <v>0</v>
      </c>
      <c r="C656" s="6">
        <f>IF(B645=1,1,IF(C645=1,2,IF(D645=1,3,IF(E645=1,4,IF(F645=1,5,0)))))</f>
        <v>0</v>
      </c>
      <c r="D656" s="6">
        <f>ABS(5-2*SUM(B645:F645))</f>
        <v>5</v>
      </c>
      <c r="E656" s="6"/>
      <c r="F656" s="6"/>
      <c r="G656" s="6"/>
      <c r="H656" s="10"/>
      <c r="I656" s="1"/>
      <c r="J656" s="1"/>
      <c r="K656" s="1"/>
      <c r="L656" s="1" t="str">
        <f>L$32</f>
        <v>Частоты появления событий X=0, X=1 и др.</v>
      </c>
    </row>
    <row r="657" spans="1:12" ht="18.75">
      <c r="A657" s="1" t="s">
        <v>7</v>
      </c>
      <c r="B657" s="6">
        <f>SUM(B646:F646)</f>
        <v>0</v>
      </c>
      <c r="C657" s="6">
        <f>IF(B646=1,1,IF(C646=1,2,IF(D646=1,3,IF(E646=1,4,IF(F646=1,5,0)))))</f>
        <v>0</v>
      </c>
      <c r="D657" s="6">
        <f>ABS(5-2*SUM(B646:F646))</f>
        <v>5</v>
      </c>
      <c r="E657" s="6"/>
      <c r="F657" s="6"/>
      <c r="G657" s="6"/>
      <c r="H657" s="10"/>
      <c r="I657" s="1"/>
      <c r="J657" s="1"/>
      <c r="K657" s="1"/>
      <c r="L657" s="1">
        <f>L$33</f>
        <v>0</v>
      </c>
    </row>
    <row r="658" spans="1:12" ht="18.75">
      <c r="A658" s="1" t="s">
        <v>9</v>
      </c>
      <c r="B658" s="6">
        <f>SUM(B647:F647)</f>
        <v>0</v>
      </c>
      <c r="C658" s="6">
        <f>IF(B647=1,1,IF(C647=1,2,IF(D647=1,3,IF(E647=1,4,IF(F647=1,5,0)))))</f>
        <v>0</v>
      </c>
      <c r="D658" s="6">
        <f>ABS(5-2*SUM(B647:F647))</f>
        <v>5</v>
      </c>
      <c r="E658" s="6"/>
      <c r="F658" s="6"/>
      <c r="G658" s="6"/>
      <c r="H658" s="10"/>
      <c r="I658" s="1"/>
      <c r="J658" s="1"/>
      <c r="K658" s="1"/>
      <c r="L658" s="1" t="str">
        <f>L$34</f>
        <v>Занесите результаты эксперимента</v>
      </c>
    </row>
    <row r="659" spans="1:12" ht="18.75">
      <c r="A659" s="1" t="s">
        <v>11</v>
      </c>
      <c r="B659" s="6">
        <f>SUM(B648:F648)</f>
        <v>0</v>
      </c>
      <c r="C659" s="6">
        <f>IF(B648=1,1,IF(C648=1,2,IF(D648=1,3,IF(E648=1,4,IF(F648=1,5,0)))))</f>
        <v>0</v>
      </c>
      <c r="D659" s="6">
        <f>ABS(5-2*SUM(B648:F648))</f>
        <v>5</v>
      </c>
      <c r="E659" s="6"/>
      <c r="F659" s="6"/>
      <c r="G659" s="6"/>
      <c r="H659" s="10"/>
      <c r="I659" s="1"/>
      <c r="J659" s="1"/>
      <c r="K659" s="1"/>
      <c r="L659" s="1" t="str">
        <f>L$35</f>
        <v>в лист "Закон X-Y".</v>
      </c>
    </row>
    <row r="660" spans="1:12" ht="18.75">
      <c r="A660" s="1" t="s">
        <v>13</v>
      </c>
      <c r="B660" s="6">
        <f>SUM(B649:F649)</f>
        <v>0</v>
      </c>
      <c r="C660" s="6">
        <f>IF(B649=1,1,IF(C649=1,2,IF(D649=1,3,IF(E649=1,4,IF(F649=1,5,0)))))</f>
        <v>0</v>
      </c>
      <c r="D660" s="6">
        <f>ABS(5-2*SUM(B649:F649))</f>
        <v>5</v>
      </c>
      <c r="E660" s="6"/>
      <c r="F660" s="6"/>
      <c r="G660" s="6"/>
      <c r="H660" s="10"/>
      <c r="I660" s="1"/>
      <c r="J660" s="1"/>
      <c r="K660" s="1"/>
      <c r="L660" s="1" t="str">
        <f>L$36</f>
        <v>Найдите регрессию Y по X, регрессию X по Y,</v>
      </c>
    </row>
    <row r="661" spans="1:12" ht="18.75">
      <c r="A661" s="1" t="s">
        <v>15</v>
      </c>
      <c r="B661" s="6">
        <f t="shared" ref="B661:B665" si="82">SUM(B650:F650)</f>
        <v>0</v>
      </c>
      <c r="C661" s="6">
        <f t="shared" ref="C661:C665" si="83">IF(B650=1,1,IF(C650=1,2,IF(D650=1,3,IF(E650=1,4,IF(F650=1,5,0)))))</f>
        <v>0</v>
      </c>
      <c r="D661" s="6">
        <f t="shared" ref="D661:D665" si="84">ABS(5-2*SUM(B650:F650))</f>
        <v>5</v>
      </c>
      <c r="E661" s="6"/>
      <c r="F661" s="6"/>
      <c r="G661" s="6"/>
      <c r="H661" s="10"/>
      <c r="I661" s="1"/>
      <c r="J661" s="1"/>
      <c r="K661" s="1"/>
      <c r="L661" s="1" t="str">
        <f>L$37</f>
        <v xml:space="preserve">выборочный корреляционый момент, </v>
      </c>
    </row>
    <row r="662" spans="1:12" ht="18.75">
      <c r="A662" s="1" t="s">
        <v>17</v>
      </c>
      <c r="B662" s="6">
        <f t="shared" si="82"/>
        <v>0</v>
      </c>
      <c r="C662" s="6">
        <f t="shared" si="83"/>
        <v>0</v>
      </c>
      <c r="D662" s="6">
        <f t="shared" si="84"/>
        <v>5</v>
      </c>
      <c r="E662" s="6"/>
      <c r="F662" s="6"/>
      <c r="G662" s="6"/>
      <c r="H662" s="10"/>
      <c r="I662" s="1"/>
      <c r="J662" s="1"/>
      <c r="K662" s="1"/>
      <c r="L662" s="1" t="str">
        <f>L$38</f>
        <v>выборочный коэффициент корреляции,</v>
      </c>
    </row>
    <row r="663" spans="1:12" ht="18.75">
      <c r="A663" s="1" t="s">
        <v>19</v>
      </c>
      <c r="B663" s="6">
        <f t="shared" si="82"/>
        <v>0</v>
      </c>
      <c r="C663" s="6">
        <f t="shared" si="83"/>
        <v>0</v>
      </c>
      <c r="D663" s="6">
        <f t="shared" si="84"/>
        <v>5</v>
      </c>
      <c r="E663" s="6"/>
      <c r="F663" s="6"/>
      <c r="G663" s="6"/>
      <c r="H663" s="10"/>
      <c r="I663" s="1"/>
      <c r="J663" s="1"/>
      <c r="K663" s="1"/>
      <c r="L663" s="1" t="str">
        <f>L$39</f>
        <v>средние значения величин X и Y,</v>
      </c>
    </row>
    <row r="664" spans="1:12" ht="18.75">
      <c r="A664" s="1" t="s">
        <v>21</v>
      </c>
      <c r="B664" s="6">
        <f t="shared" si="82"/>
        <v>0</v>
      </c>
      <c r="C664" s="6">
        <f t="shared" si="83"/>
        <v>0</v>
      </c>
      <c r="D664" s="6">
        <f t="shared" si="84"/>
        <v>5</v>
      </c>
      <c r="E664" s="6"/>
      <c r="F664" s="6"/>
      <c r="G664" s="6"/>
      <c r="H664" s="10"/>
      <c r="I664" s="1"/>
      <c r="J664" s="1"/>
      <c r="K664" s="1"/>
      <c r="L664" s="1" t="str">
        <f>L$40</f>
        <v>выборочные дисперсии величин X и Y,</v>
      </c>
    </row>
    <row r="665" spans="1:12" ht="18.75">
      <c r="A665" s="1" t="s">
        <v>22</v>
      </c>
      <c r="B665" s="6">
        <f t="shared" si="82"/>
        <v>0</v>
      </c>
      <c r="C665" s="6">
        <f t="shared" si="83"/>
        <v>0</v>
      </c>
      <c r="D665" s="6">
        <f t="shared" si="84"/>
        <v>5</v>
      </c>
      <c r="E665" s="6"/>
      <c r="F665" s="6"/>
      <c r="G665" s="6"/>
      <c r="H665" s="10"/>
      <c r="I665" s="1"/>
      <c r="J665" s="1"/>
      <c r="K665" s="1"/>
      <c r="L665" s="1" t="str">
        <f>L$41</f>
        <v>занесите из на лист "Регрессия X-Y".</v>
      </c>
    </row>
    <row r="666" spans="1:12" ht="18.75">
      <c r="A666" s="9"/>
      <c r="B666" s="6"/>
      <c r="C666" s="6"/>
      <c r="D666" s="6"/>
      <c r="E666" s="6"/>
      <c r="F666" s="6"/>
      <c r="G666" s="6"/>
      <c r="H666" s="10"/>
      <c r="I666" s="1"/>
      <c r="J666" s="1"/>
      <c r="K666" s="1"/>
      <c r="L666" s="1" t="str">
        <f>L$42</f>
        <v>Оцените адекватность результата вычислений</v>
      </c>
    </row>
    <row r="667" spans="1:12" ht="18.75">
      <c r="A667" s="9"/>
      <c r="B667" s="6"/>
      <c r="C667" s="6"/>
      <c r="D667" s="6"/>
      <c r="E667" s="6"/>
      <c r="F667" s="6"/>
      <c r="G667" s="6"/>
      <c r="H667" s="10"/>
      <c r="I667" s="1"/>
      <c r="J667" s="1"/>
      <c r="K667" s="1"/>
      <c r="L667" s="1" t="str">
        <f>L$43</f>
        <v>с помощью диаграммы</v>
      </c>
    </row>
    <row r="668" spans="1:12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8.75">
      <c r="A669" s="16">
        <f>'Название и список группы'!A27</f>
        <v>26</v>
      </c>
      <c r="B669" s="84">
        <f>'Название и список группы'!B27</f>
        <v>0</v>
      </c>
      <c r="C669" s="84"/>
      <c r="D669" s="84"/>
      <c r="E669" s="84"/>
      <c r="F669" s="84"/>
      <c r="G669" s="84"/>
      <c r="H669" s="84"/>
      <c r="I669" s="84"/>
      <c r="J669" s="84"/>
      <c r="K669" s="1"/>
      <c r="L669" s="1" t="str">
        <f>L$19</f>
        <v>Заполните только желтые поля!!!</v>
      </c>
    </row>
    <row r="670" spans="1:12" ht="18">
      <c r="A670" s="1" t="s">
        <v>24</v>
      </c>
      <c r="B670" s="8">
        <v>1</v>
      </c>
      <c r="C670" s="8">
        <v>2</v>
      </c>
      <c r="D670" s="8">
        <v>3</v>
      </c>
      <c r="E670" s="8">
        <v>4</v>
      </c>
      <c r="F670" s="8">
        <v>5</v>
      </c>
      <c r="G670" s="8"/>
      <c r="H670" s="2"/>
      <c r="I670" s="2"/>
      <c r="J670" s="3" t="s">
        <v>3</v>
      </c>
      <c r="K670" s="1"/>
      <c r="L670" s="4" t="str">
        <f>L$20</f>
        <v>Выполните 10 серий по 5 бросков монеты</v>
      </c>
    </row>
    <row r="671" spans="1:12" ht="18.75">
      <c r="A671" s="1" t="s">
        <v>26</v>
      </c>
      <c r="B671" s="17"/>
      <c r="C671" s="17"/>
      <c r="D671" s="17"/>
      <c r="E671" s="17"/>
      <c r="F671" s="17"/>
      <c r="G671" s="6"/>
      <c r="H671" s="10"/>
      <c r="I671" s="10"/>
      <c r="J671" s="21">
        <f>IF(SUM(B671:F680)&gt;0,1,10^(-5))</f>
        <v>1.0000000000000001E-5</v>
      </c>
      <c r="K671" s="1"/>
      <c r="L671" s="12" t="str">
        <f>L$21</f>
        <v>В протоколе испытаний</v>
      </c>
    </row>
    <row r="672" spans="1:12" ht="18.75">
      <c r="A672" s="1" t="s">
        <v>28</v>
      </c>
      <c r="B672" s="17"/>
      <c r="C672" s="17"/>
      <c r="D672" s="17"/>
      <c r="E672" s="17"/>
      <c r="F672" s="17"/>
      <c r="G672" s="6"/>
      <c r="H672" s="10"/>
      <c r="I672" s="10"/>
      <c r="J672" s="1"/>
      <c r="K672" s="1"/>
      <c r="L672" s="12" t="str">
        <f>L$22</f>
        <v>заполните только желтые поля.</v>
      </c>
    </row>
    <row r="673" spans="1:12" ht="18.75">
      <c r="A673" s="1" t="s">
        <v>30</v>
      </c>
      <c r="B673" s="17"/>
      <c r="C673" s="17"/>
      <c r="D673" s="17"/>
      <c r="E673" s="17"/>
      <c r="F673" s="17"/>
      <c r="G673" s="6"/>
      <c r="H673" s="10"/>
      <c r="I673" s="10"/>
      <c r="J673" s="1"/>
      <c r="K673" s="1"/>
      <c r="L673" s="1" t="str">
        <f>L$23</f>
        <v>X,Y,Z вычисляются автоматически, где</v>
      </c>
    </row>
    <row r="674" spans="1:12" ht="18.75">
      <c r="A674" s="1" t="s">
        <v>32</v>
      </c>
      <c r="B674" s="17"/>
      <c r="C674" s="17"/>
      <c r="D674" s="17"/>
      <c r="E674" s="17"/>
      <c r="F674" s="17"/>
      <c r="G674" s="6"/>
      <c r="H674" s="10"/>
      <c r="I674" s="12"/>
      <c r="J674" s="1"/>
      <c r="K674" s="1"/>
      <c r="L674" s="1" t="str">
        <f>L$24</f>
        <v>X — число выпавших орлов в</v>
      </c>
    </row>
    <row r="675" spans="1:12" ht="18.75">
      <c r="A675" s="1" t="s">
        <v>33</v>
      </c>
      <c r="B675" s="17"/>
      <c r="C675" s="17"/>
      <c r="D675" s="17"/>
      <c r="E675" s="17"/>
      <c r="F675" s="17"/>
      <c r="G675" s="6"/>
      <c r="H675" s="10"/>
      <c r="I675" s="12"/>
      <c r="J675" s="1"/>
      <c r="K675" s="1"/>
      <c r="L675" s="1" t="str">
        <f>L$25</f>
        <v>серии из 5 бросков</v>
      </c>
    </row>
    <row r="676" spans="1:12" ht="18.75">
      <c r="A676" s="1" t="s">
        <v>34</v>
      </c>
      <c r="B676" s="17"/>
      <c r="C676" s="17"/>
      <c r="D676" s="17"/>
      <c r="E676" s="17"/>
      <c r="F676" s="17"/>
      <c r="G676" s="6"/>
      <c r="H676" s="10"/>
      <c r="I676" s="12"/>
      <c r="J676" s="1"/>
      <c r="K676" s="1"/>
      <c r="L676" s="1" t="str">
        <f>L$26</f>
        <v>Y — номер броска  в серии из</v>
      </c>
    </row>
    <row r="677" spans="1:12" ht="18.75">
      <c r="A677" s="1" t="s">
        <v>35</v>
      </c>
      <c r="B677" s="17"/>
      <c r="C677" s="17"/>
      <c r="D677" s="17"/>
      <c r="E677" s="17"/>
      <c r="F677" s="17"/>
      <c r="G677" s="6"/>
      <c r="H677" s="10"/>
      <c r="I677" s="12"/>
      <c r="J677" s="1"/>
      <c r="K677" s="1"/>
      <c r="L677" s="1" t="str">
        <f>L$27</f>
        <v>5 бросков, когда впервые выпал</v>
      </c>
    </row>
    <row r="678" spans="1:12" ht="18.75">
      <c r="A678" s="1" t="s">
        <v>36</v>
      </c>
      <c r="B678" s="17"/>
      <c r="C678" s="17"/>
      <c r="D678" s="17"/>
      <c r="E678" s="17"/>
      <c r="F678" s="17"/>
      <c r="G678" s="6"/>
      <c r="H678" s="10"/>
      <c r="I678" s="12"/>
      <c r="J678" s="1"/>
      <c r="K678" s="1"/>
      <c r="L678" s="1" t="str">
        <f>L$28</f>
        <v>орел или 0, если были только решки.</v>
      </c>
    </row>
    <row r="679" spans="1:12" ht="18.75">
      <c r="A679" s="1" t="s">
        <v>37</v>
      </c>
      <c r="B679" s="17"/>
      <c r="C679" s="17"/>
      <c r="D679" s="17"/>
      <c r="E679" s="17"/>
      <c r="F679" s="17"/>
      <c r="G679" s="6"/>
      <c r="H679" s="10"/>
      <c r="I679" s="12"/>
      <c r="J679" s="1"/>
      <c r="K679" s="1"/>
      <c r="L679" s="1" t="str">
        <f>L$29</f>
        <v>Z — модуль разности между</v>
      </c>
    </row>
    <row r="680" spans="1:12" ht="18.75">
      <c r="A680" s="1" t="s">
        <v>38</v>
      </c>
      <c r="B680" s="17"/>
      <c r="C680" s="17"/>
      <c r="D680" s="17"/>
      <c r="E680" s="17"/>
      <c r="F680" s="17"/>
      <c r="G680" s="6"/>
      <c r="H680" s="10"/>
      <c r="I680" s="1"/>
      <c r="J680" s="1"/>
      <c r="K680" s="1"/>
      <c r="L680" s="1" t="str">
        <f>L$30</f>
        <v>числом выпавших орлов и</v>
      </c>
    </row>
    <row r="681" spans="1:12" ht="18.75">
      <c r="A681" s="9"/>
      <c r="B681" s="6" t="s">
        <v>0</v>
      </c>
      <c r="C681" s="6" t="s">
        <v>1</v>
      </c>
      <c r="D681" s="6" t="s">
        <v>2</v>
      </c>
      <c r="E681" s="6"/>
      <c r="F681" s="6"/>
      <c r="G681" s="6"/>
      <c r="H681" s="10"/>
      <c r="I681" s="1"/>
      <c r="J681" s="1"/>
      <c r="K681" s="1"/>
      <c r="L681" s="1" t="str">
        <f>L$31</f>
        <v>решек в серии из 5 бросков</v>
      </c>
    </row>
    <row r="682" spans="1:12" ht="18.75">
      <c r="A682" s="1" t="s">
        <v>5</v>
      </c>
      <c r="B682" s="6">
        <f>SUM(B671:F671)</f>
        <v>0</v>
      </c>
      <c r="C682" s="6">
        <f>IF(B671=1,1,IF(C671=1,2,IF(D671=1,3,IF(E671=1,4,IF(F671=1,5,0)))))</f>
        <v>0</v>
      </c>
      <c r="D682" s="6">
        <f>ABS(5-2*SUM(B671:F671))</f>
        <v>5</v>
      </c>
      <c r="E682" s="6"/>
      <c r="F682" s="6"/>
      <c r="G682" s="6"/>
      <c r="H682" s="10"/>
      <c r="I682" s="1"/>
      <c r="J682" s="1"/>
      <c r="K682" s="1"/>
      <c r="L682" s="1" t="str">
        <f>L$32</f>
        <v>Частоты появления событий X=0, X=1 и др.</v>
      </c>
    </row>
    <row r="683" spans="1:12" ht="18.75">
      <c r="A683" s="1" t="s">
        <v>7</v>
      </c>
      <c r="B683" s="6">
        <f>SUM(B672:F672)</f>
        <v>0</v>
      </c>
      <c r="C683" s="6">
        <f>IF(B672=1,1,IF(C672=1,2,IF(D672=1,3,IF(E672=1,4,IF(F672=1,5,0)))))</f>
        <v>0</v>
      </c>
      <c r="D683" s="6">
        <f>ABS(5-2*SUM(B672:F672))</f>
        <v>5</v>
      </c>
      <c r="E683" s="6"/>
      <c r="F683" s="6"/>
      <c r="G683" s="6"/>
      <c r="H683" s="10"/>
      <c r="I683" s="1"/>
      <c r="J683" s="1"/>
      <c r="K683" s="1"/>
      <c r="L683" s="1">
        <f>L$33</f>
        <v>0</v>
      </c>
    </row>
    <row r="684" spans="1:12" ht="18.75">
      <c r="A684" s="1" t="s">
        <v>9</v>
      </c>
      <c r="B684" s="6">
        <f>SUM(B673:F673)</f>
        <v>0</v>
      </c>
      <c r="C684" s="6">
        <f>IF(B673=1,1,IF(C673=1,2,IF(D673=1,3,IF(E673=1,4,IF(F673=1,5,0)))))</f>
        <v>0</v>
      </c>
      <c r="D684" s="6">
        <f>ABS(5-2*SUM(B673:F673))</f>
        <v>5</v>
      </c>
      <c r="E684" s="6"/>
      <c r="F684" s="6"/>
      <c r="G684" s="6"/>
      <c r="H684" s="10"/>
      <c r="I684" s="1"/>
      <c r="J684" s="1"/>
      <c r="K684" s="1"/>
      <c r="L684" s="1" t="str">
        <f>L$34</f>
        <v>Занесите результаты эксперимента</v>
      </c>
    </row>
    <row r="685" spans="1:12" ht="18.75">
      <c r="A685" s="1" t="s">
        <v>11</v>
      </c>
      <c r="B685" s="6">
        <f>SUM(B674:F674)</f>
        <v>0</v>
      </c>
      <c r="C685" s="6">
        <f>IF(B674=1,1,IF(C674=1,2,IF(D674=1,3,IF(E674=1,4,IF(F674=1,5,0)))))</f>
        <v>0</v>
      </c>
      <c r="D685" s="6">
        <f>ABS(5-2*SUM(B674:F674))</f>
        <v>5</v>
      </c>
      <c r="E685" s="6"/>
      <c r="F685" s="6"/>
      <c r="G685" s="6"/>
      <c r="H685" s="10"/>
      <c r="I685" s="1"/>
      <c r="J685" s="1"/>
      <c r="K685" s="1"/>
      <c r="L685" s="1" t="str">
        <f>L$35</f>
        <v>в лист "Закон X-Y".</v>
      </c>
    </row>
    <row r="686" spans="1:12" ht="18.75">
      <c r="A686" s="1" t="s">
        <v>13</v>
      </c>
      <c r="B686" s="6">
        <f>SUM(B675:F675)</f>
        <v>0</v>
      </c>
      <c r="C686" s="6">
        <f>IF(B675=1,1,IF(C675=1,2,IF(D675=1,3,IF(E675=1,4,IF(F675=1,5,0)))))</f>
        <v>0</v>
      </c>
      <c r="D686" s="6">
        <f>ABS(5-2*SUM(B675:F675))</f>
        <v>5</v>
      </c>
      <c r="E686" s="6"/>
      <c r="F686" s="6"/>
      <c r="G686" s="6"/>
      <c r="H686" s="10"/>
      <c r="I686" s="1"/>
      <c r="J686" s="1"/>
      <c r="K686" s="1"/>
      <c r="L686" s="1" t="str">
        <f>L$36</f>
        <v>Найдите регрессию Y по X, регрессию X по Y,</v>
      </c>
    </row>
    <row r="687" spans="1:12" ht="18.75">
      <c r="A687" s="1" t="s">
        <v>15</v>
      </c>
      <c r="B687" s="6">
        <f t="shared" ref="B687:B691" si="85">SUM(B676:F676)</f>
        <v>0</v>
      </c>
      <c r="C687" s="6">
        <f t="shared" ref="C687:C691" si="86">IF(B676=1,1,IF(C676=1,2,IF(D676=1,3,IF(E676=1,4,IF(F676=1,5,0)))))</f>
        <v>0</v>
      </c>
      <c r="D687" s="6">
        <f t="shared" ref="D687:D691" si="87">ABS(5-2*SUM(B676:F676))</f>
        <v>5</v>
      </c>
      <c r="E687" s="6"/>
      <c r="F687" s="6"/>
      <c r="G687" s="6"/>
      <c r="H687" s="10"/>
      <c r="I687" s="1"/>
      <c r="J687" s="1"/>
      <c r="K687" s="1"/>
      <c r="L687" s="1" t="str">
        <f>L$37</f>
        <v xml:space="preserve">выборочный корреляционый момент, </v>
      </c>
    </row>
    <row r="688" spans="1:12" ht="18.75">
      <c r="A688" s="1" t="s">
        <v>17</v>
      </c>
      <c r="B688" s="6">
        <f t="shared" si="85"/>
        <v>0</v>
      </c>
      <c r="C688" s="6">
        <f t="shared" si="86"/>
        <v>0</v>
      </c>
      <c r="D688" s="6">
        <f t="shared" si="87"/>
        <v>5</v>
      </c>
      <c r="E688" s="6"/>
      <c r="F688" s="6"/>
      <c r="G688" s="6"/>
      <c r="H688" s="10"/>
      <c r="I688" s="1"/>
      <c r="J688" s="1"/>
      <c r="K688" s="1"/>
      <c r="L688" s="1" t="str">
        <f>L$38</f>
        <v>выборочный коэффициент корреляции,</v>
      </c>
    </row>
    <row r="689" spans="1:12" ht="18.75">
      <c r="A689" s="1" t="s">
        <v>19</v>
      </c>
      <c r="B689" s="6">
        <f t="shared" si="85"/>
        <v>0</v>
      </c>
      <c r="C689" s="6">
        <f t="shared" si="86"/>
        <v>0</v>
      </c>
      <c r="D689" s="6">
        <f t="shared" si="87"/>
        <v>5</v>
      </c>
      <c r="E689" s="6"/>
      <c r="F689" s="6"/>
      <c r="G689" s="6"/>
      <c r="H689" s="10"/>
      <c r="I689" s="1"/>
      <c r="J689" s="1"/>
      <c r="K689" s="1"/>
      <c r="L689" s="1" t="str">
        <f>L$39</f>
        <v>средние значения величин X и Y,</v>
      </c>
    </row>
    <row r="690" spans="1:12" ht="18.75">
      <c r="A690" s="1" t="s">
        <v>21</v>
      </c>
      <c r="B690" s="6">
        <f t="shared" si="85"/>
        <v>0</v>
      </c>
      <c r="C690" s="6">
        <f t="shared" si="86"/>
        <v>0</v>
      </c>
      <c r="D690" s="6">
        <f t="shared" si="87"/>
        <v>5</v>
      </c>
      <c r="E690" s="6"/>
      <c r="F690" s="6"/>
      <c r="G690" s="6"/>
      <c r="H690" s="10"/>
      <c r="I690" s="1"/>
      <c r="J690" s="1"/>
      <c r="K690" s="1"/>
      <c r="L690" s="1" t="str">
        <f>L$40</f>
        <v>выборочные дисперсии величин X и Y,</v>
      </c>
    </row>
    <row r="691" spans="1:12" ht="18.75">
      <c r="A691" s="1" t="s">
        <v>22</v>
      </c>
      <c r="B691" s="6">
        <f t="shared" si="85"/>
        <v>0</v>
      </c>
      <c r="C691" s="6">
        <f t="shared" si="86"/>
        <v>0</v>
      </c>
      <c r="D691" s="6">
        <f t="shared" si="87"/>
        <v>5</v>
      </c>
      <c r="E691" s="6"/>
      <c r="F691" s="6"/>
      <c r="G691" s="6"/>
      <c r="H691" s="10"/>
      <c r="I691" s="1"/>
      <c r="J691" s="1"/>
      <c r="K691" s="1"/>
      <c r="L691" s="1" t="str">
        <f>L$41</f>
        <v>занесите из на лист "Регрессия X-Y".</v>
      </c>
    </row>
    <row r="692" spans="1:12" ht="18.75">
      <c r="A692" s="9"/>
      <c r="B692" s="6"/>
      <c r="C692" s="6"/>
      <c r="D692" s="6"/>
      <c r="E692" s="6"/>
      <c r="F692" s="6"/>
      <c r="G692" s="6"/>
      <c r="H692" s="10"/>
      <c r="I692" s="1"/>
      <c r="J692" s="1"/>
      <c r="K692" s="1"/>
      <c r="L692" s="1" t="str">
        <f>L$42</f>
        <v>Оцените адекватность результата вычислений</v>
      </c>
    </row>
    <row r="693" spans="1:12" ht="18.75">
      <c r="A693" s="9"/>
      <c r="B693" s="6"/>
      <c r="C693" s="6"/>
      <c r="D693" s="6"/>
      <c r="E693" s="6"/>
      <c r="F693" s="6"/>
      <c r="G693" s="6"/>
      <c r="H693" s="10"/>
      <c r="I693" s="1"/>
      <c r="J693" s="1"/>
      <c r="K693" s="1"/>
      <c r="L693" s="1" t="str">
        <f>L$43</f>
        <v>с помощью диаграммы</v>
      </c>
    </row>
    <row r="694" spans="1:12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8.75">
      <c r="A695" s="16">
        <f>'Название и список группы'!A28</f>
        <v>27</v>
      </c>
      <c r="B695" s="84">
        <f>'Название и список группы'!B28</f>
        <v>0</v>
      </c>
      <c r="C695" s="84"/>
      <c r="D695" s="84"/>
      <c r="E695" s="84"/>
      <c r="F695" s="84"/>
      <c r="G695" s="84"/>
      <c r="H695" s="84"/>
      <c r="I695" s="84"/>
      <c r="J695" s="84"/>
      <c r="K695" s="1"/>
      <c r="L695" s="1" t="str">
        <f>L$19</f>
        <v>Заполните только желтые поля!!!</v>
      </c>
    </row>
    <row r="696" spans="1:12" ht="18">
      <c r="A696" s="1" t="s">
        <v>24</v>
      </c>
      <c r="B696" s="8">
        <v>1</v>
      </c>
      <c r="C696" s="8">
        <v>2</v>
      </c>
      <c r="D696" s="8">
        <v>3</v>
      </c>
      <c r="E696" s="8">
        <v>4</v>
      </c>
      <c r="F696" s="8">
        <v>5</v>
      </c>
      <c r="G696" s="8"/>
      <c r="H696" s="2"/>
      <c r="I696" s="2"/>
      <c r="J696" s="3" t="s">
        <v>3</v>
      </c>
      <c r="K696" s="1"/>
      <c r="L696" s="4" t="str">
        <f>L$20</f>
        <v>Выполните 10 серий по 5 бросков монеты</v>
      </c>
    </row>
    <row r="697" spans="1:12" ht="18.75">
      <c r="A697" s="1" t="s">
        <v>26</v>
      </c>
      <c r="B697" s="17"/>
      <c r="C697" s="17"/>
      <c r="D697" s="17"/>
      <c r="E697" s="17"/>
      <c r="F697" s="17"/>
      <c r="G697" s="6"/>
      <c r="H697" s="10"/>
      <c r="I697" s="10"/>
      <c r="J697" s="21">
        <f>IF(SUM(B697:F706)&gt;0,1,10^(-5))</f>
        <v>1.0000000000000001E-5</v>
      </c>
      <c r="K697" s="1"/>
      <c r="L697" s="12" t="str">
        <f>L$21</f>
        <v>В протоколе испытаний</v>
      </c>
    </row>
    <row r="698" spans="1:12" ht="18.75">
      <c r="A698" s="1" t="s">
        <v>28</v>
      </c>
      <c r="B698" s="17"/>
      <c r="C698" s="17"/>
      <c r="D698" s="17"/>
      <c r="E698" s="17"/>
      <c r="F698" s="17"/>
      <c r="G698" s="6"/>
      <c r="H698" s="10"/>
      <c r="I698" s="10"/>
      <c r="J698" s="1"/>
      <c r="K698" s="1"/>
      <c r="L698" s="12" t="str">
        <f>L$22</f>
        <v>заполните только желтые поля.</v>
      </c>
    </row>
    <row r="699" spans="1:12" ht="18.75">
      <c r="A699" s="1" t="s">
        <v>30</v>
      </c>
      <c r="B699" s="17"/>
      <c r="C699" s="17"/>
      <c r="D699" s="17"/>
      <c r="E699" s="17"/>
      <c r="F699" s="17"/>
      <c r="G699" s="6"/>
      <c r="H699" s="10"/>
      <c r="I699" s="10"/>
      <c r="J699" s="1"/>
      <c r="K699" s="1"/>
      <c r="L699" s="1" t="str">
        <f>L$23</f>
        <v>X,Y,Z вычисляются автоматически, где</v>
      </c>
    </row>
    <row r="700" spans="1:12" ht="18.75">
      <c r="A700" s="1" t="s">
        <v>32</v>
      </c>
      <c r="B700" s="17"/>
      <c r="C700" s="17"/>
      <c r="D700" s="17"/>
      <c r="E700" s="17"/>
      <c r="F700" s="17"/>
      <c r="G700" s="6"/>
      <c r="H700" s="10"/>
      <c r="I700" s="12"/>
      <c r="J700" s="1"/>
      <c r="K700" s="1"/>
      <c r="L700" s="1" t="str">
        <f>L$24</f>
        <v>X — число выпавших орлов в</v>
      </c>
    </row>
    <row r="701" spans="1:12" ht="18.75">
      <c r="A701" s="1" t="s">
        <v>33</v>
      </c>
      <c r="B701" s="17"/>
      <c r="C701" s="17"/>
      <c r="D701" s="17"/>
      <c r="E701" s="17"/>
      <c r="F701" s="17"/>
      <c r="G701" s="6"/>
      <c r="H701" s="10"/>
      <c r="I701" s="12"/>
      <c r="J701" s="1"/>
      <c r="K701" s="1"/>
      <c r="L701" s="1" t="str">
        <f>L$25</f>
        <v>серии из 5 бросков</v>
      </c>
    </row>
    <row r="702" spans="1:12" ht="18.75">
      <c r="A702" s="1" t="s">
        <v>34</v>
      </c>
      <c r="B702" s="17"/>
      <c r="C702" s="17"/>
      <c r="D702" s="17"/>
      <c r="E702" s="17"/>
      <c r="F702" s="17"/>
      <c r="G702" s="6"/>
      <c r="H702" s="10"/>
      <c r="I702" s="12"/>
      <c r="J702" s="1"/>
      <c r="K702" s="1"/>
      <c r="L702" s="1" t="str">
        <f>L$26</f>
        <v>Y — номер броска  в серии из</v>
      </c>
    </row>
    <row r="703" spans="1:12" ht="18.75">
      <c r="A703" s="1" t="s">
        <v>35</v>
      </c>
      <c r="B703" s="17"/>
      <c r="C703" s="17"/>
      <c r="D703" s="17"/>
      <c r="E703" s="17"/>
      <c r="F703" s="17"/>
      <c r="G703" s="6"/>
      <c r="H703" s="10"/>
      <c r="I703" s="12"/>
      <c r="J703" s="1"/>
      <c r="K703" s="1"/>
      <c r="L703" s="1" t="str">
        <f>L$27</f>
        <v>5 бросков, когда впервые выпал</v>
      </c>
    </row>
    <row r="704" spans="1:12" ht="18.75">
      <c r="A704" s="1" t="s">
        <v>36</v>
      </c>
      <c r="B704" s="17"/>
      <c r="C704" s="17"/>
      <c r="D704" s="17"/>
      <c r="E704" s="17"/>
      <c r="F704" s="17"/>
      <c r="G704" s="6"/>
      <c r="H704" s="10"/>
      <c r="I704" s="12"/>
      <c r="J704" s="1"/>
      <c r="K704" s="1"/>
      <c r="L704" s="1" t="str">
        <f>L$28</f>
        <v>орел или 0, если были только решки.</v>
      </c>
    </row>
    <row r="705" spans="1:12" ht="18.75">
      <c r="A705" s="1" t="s">
        <v>37</v>
      </c>
      <c r="B705" s="17"/>
      <c r="C705" s="17"/>
      <c r="D705" s="17"/>
      <c r="E705" s="17"/>
      <c r="F705" s="17"/>
      <c r="G705" s="6"/>
      <c r="H705" s="10"/>
      <c r="I705" s="12"/>
      <c r="J705" s="1"/>
      <c r="K705" s="1"/>
      <c r="L705" s="1" t="str">
        <f>L$29</f>
        <v>Z — модуль разности между</v>
      </c>
    </row>
    <row r="706" spans="1:12" ht="18.75">
      <c r="A706" s="1" t="s">
        <v>38</v>
      </c>
      <c r="B706" s="17"/>
      <c r="C706" s="17"/>
      <c r="D706" s="17"/>
      <c r="E706" s="17"/>
      <c r="F706" s="17"/>
      <c r="G706" s="6"/>
      <c r="H706" s="10"/>
      <c r="I706" s="1"/>
      <c r="J706" s="1"/>
      <c r="K706" s="1"/>
      <c r="L706" s="1" t="str">
        <f>L$30</f>
        <v>числом выпавших орлов и</v>
      </c>
    </row>
    <row r="707" spans="1:12" ht="18.75">
      <c r="A707" s="9"/>
      <c r="B707" s="6" t="s">
        <v>0</v>
      </c>
      <c r="C707" s="6" t="s">
        <v>1</v>
      </c>
      <c r="D707" s="6" t="s">
        <v>2</v>
      </c>
      <c r="E707" s="6"/>
      <c r="F707" s="6"/>
      <c r="G707" s="6"/>
      <c r="H707" s="10"/>
      <c r="I707" s="1"/>
      <c r="J707" s="1"/>
      <c r="K707" s="1"/>
      <c r="L707" s="1" t="str">
        <f>L$31</f>
        <v>решек в серии из 5 бросков</v>
      </c>
    </row>
    <row r="708" spans="1:12" ht="18.75">
      <c r="A708" s="1" t="s">
        <v>5</v>
      </c>
      <c r="B708" s="6">
        <f>SUM(B697:F697)</f>
        <v>0</v>
      </c>
      <c r="C708" s="6">
        <f>IF(B697=1,1,IF(C697=1,2,IF(D697=1,3,IF(E697=1,4,IF(F697=1,5,0)))))</f>
        <v>0</v>
      </c>
      <c r="D708" s="6">
        <f>ABS(5-2*SUM(B697:F697))</f>
        <v>5</v>
      </c>
      <c r="E708" s="6"/>
      <c r="F708" s="6"/>
      <c r="G708" s="6"/>
      <c r="H708" s="10"/>
      <c r="I708" s="1"/>
      <c r="J708" s="1"/>
      <c r="K708" s="1"/>
      <c r="L708" s="1" t="str">
        <f>L$32</f>
        <v>Частоты появления событий X=0, X=1 и др.</v>
      </c>
    </row>
    <row r="709" spans="1:12" ht="18.75">
      <c r="A709" s="1" t="s">
        <v>7</v>
      </c>
      <c r="B709" s="6">
        <f>SUM(B698:F698)</f>
        <v>0</v>
      </c>
      <c r="C709" s="6">
        <f>IF(B698=1,1,IF(C698=1,2,IF(D698=1,3,IF(E698=1,4,IF(F698=1,5,0)))))</f>
        <v>0</v>
      </c>
      <c r="D709" s="6">
        <f>ABS(5-2*SUM(B698:F698))</f>
        <v>5</v>
      </c>
      <c r="E709" s="6"/>
      <c r="F709" s="6"/>
      <c r="G709" s="6"/>
      <c r="H709" s="10"/>
      <c r="I709" s="1"/>
      <c r="J709" s="1"/>
      <c r="K709" s="1"/>
      <c r="L709" s="1">
        <f>L$33</f>
        <v>0</v>
      </c>
    </row>
    <row r="710" spans="1:12" ht="18.75">
      <c r="A710" s="1" t="s">
        <v>9</v>
      </c>
      <c r="B710" s="6">
        <f>SUM(B699:F699)</f>
        <v>0</v>
      </c>
      <c r="C710" s="6">
        <f>IF(B699=1,1,IF(C699=1,2,IF(D699=1,3,IF(E699=1,4,IF(F699=1,5,0)))))</f>
        <v>0</v>
      </c>
      <c r="D710" s="6">
        <f>ABS(5-2*SUM(B699:F699))</f>
        <v>5</v>
      </c>
      <c r="E710" s="6"/>
      <c r="F710" s="6"/>
      <c r="G710" s="6"/>
      <c r="H710" s="10"/>
      <c r="I710" s="1"/>
      <c r="J710" s="1"/>
      <c r="K710" s="1"/>
      <c r="L710" s="1" t="str">
        <f>L$34</f>
        <v>Занесите результаты эксперимента</v>
      </c>
    </row>
    <row r="711" spans="1:12" ht="18.75">
      <c r="A711" s="1" t="s">
        <v>11</v>
      </c>
      <c r="B711" s="6">
        <f>SUM(B700:F700)</f>
        <v>0</v>
      </c>
      <c r="C711" s="6">
        <f>IF(B700=1,1,IF(C700=1,2,IF(D700=1,3,IF(E700=1,4,IF(F700=1,5,0)))))</f>
        <v>0</v>
      </c>
      <c r="D711" s="6">
        <f>ABS(5-2*SUM(B700:F700))</f>
        <v>5</v>
      </c>
      <c r="E711" s="6"/>
      <c r="F711" s="6"/>
      <c r="G711" s="6"/>
      <c r="H711" s="10"/>
      <c r="I711" s="1"/>
      <c r="J711" s="1"/>
      <c r="K711" s="1"/>
      <c r="L711" s="1" t="str">
        <f>L$35</f>
        <v>в лист "Закон X-Y".</v>
      </c>
    </row>
    <row r="712" spans="1:12" ht="18.75">
      <c r="A712" s="1" t="s">
        <v>13</v>
      </c>
      <c r="B712" s="6">
        <f>SUM(B701:F701)</f>
        <v>0</v>
      </c>
      <c r="C712" s="6">
        <f>IF(B701=1,1,IF(C701=1,2,IF(D701=1,3,IF(E701=1,4,IF(F701=1,5,0)))))</f>
        <v>0</v>
      </c>
      <c r="D712" s="6">
        <f>ABS(5-2*SUM(B701:F701))</f>
        <v>5</v>
      </c>
      <c r="E712" s="6"/>
      <c r="F712" s="6"/>
      <c r="G712" s="6"/>
      <c r="H712" s="10"/>
      <c r="I712" s="1"/>
      <c r="J712" s="1"/>
      <c r="K712" s="1"/>
      <c r="L712" s="1" t="str">
        <f>L$36</f>
        <v>Найдите регрессию Y по X, регрессию X по Y,</v>
      </c>
    </row>
    <row r="713" spans="1:12" ht="18.75">
      <c r="A713" s="1" t="s">
        <v>15</v>
      </c>
      <c r="B713" s="6">
        <f t="shared" ref="B713:B717" si="88">SUM(B702:F702)</f>
        <v>0</v>
      </c>
      <c r="C713" s="6">
        <f t="shared" ref="C713:C717" si="89">IF(B702=1,1,IF(C702=1,2,IF(D702=1,3,IF(E702=1,4,IF(F702=1,5,0)))))</f>
        <v>0</v>
      </c>
      <c r="D713" s="6">
        <f t="shared" ref="D713:D717" si="90">ABS(5-2*SUM(B702:F702))</f>
        <v>5</v>
      </c>
      <c r="E713" s="6"/>
      <c r="F713" s="6"/>
      <c r="G713" s="6"/>
      <c r="H713" s="10"/>
      <c r="I713" s="1"/>
      <c r="J713" s="1"/>
      <c r="K713" s="1"/>
      <c r="L713" s="1" t="str">
        <f>L$37</f>
        <v xml:space="preserve">выборочный корреляционый момент, </v>
      </c>
    </row>
    <row r="714" spans="1:12" ht="18.75">
      <c r="A714" s="1" t="s">
        <v>17</v>
      </c>
      <c r="B714" s="6">
        <f t="shared" si="88"/>
        <v>0</v>
      </c>
      <c r="C714" s="6">
        <f t="shared" si="89"/>
        <v>0</v>
      </c>
      <c r="D714" s="6">
        <f t="shared" si="90"/>
        <v>5</v>
      </c>
      <c r="E714" s="6"/>
      <c r="F714" s="6"/>
      <c r="G714" s="6"/>
      <c r="H714" s="10"/>
      <c r="I714" s="1"/>
      <c r="J714" s="1"/>
      <c r="K714" s="1"/>
      <c r="L714" s="1" t="str">
        <f>L$38</f>
        <v>выборочный коэффициент корреляции,</v>
      </c>
    </row>
    <row r="715" spans="1:12" ht="18.75">
      <c r="A715" s="1" t="s">
        <v>19</v>
      </c>
      <c r="B715" s="6">
        <f t="shared" si="88"/>
        <v>0</v>
      </c>
      <c r="C715" s="6">
        <f t="shared" si="89"/>
        <v>0</v>
      </c>
      <c r="D715" s="6">
        <f t="shared" si="90"/>
        <v>5</v>
      </c>
      <c r="E715" s="6"/>
      <c r="F715" s="6"/>
      <c r="G715" s="6"/>
      <c r="H715" s="10"/>
      <c r="I715" s="1"/>
      <c r="J715" s="1"/>
      <c r="K715" s="1"/>
      <c r="L715" s="1" t="str">
        <f>L$39</f>
        <v>средние значения величин X и Y,</v>
      </c>
    </row>
    <row r="716" spans="1:12" ht="18.75">
      <c r="A716" s="1" t="s">
        <v>21</v>
      </c>
      <c r="B716" s="6">
        <f t="shared" si="88"/>
        <v>0</v>
      </c>
      <c r="C716" s="6">
        <f t="shared" si="89"/>
        <v>0</v>
      </c>
      <c r="D716" s="6">
        <f t="shared" si="90"/>
        <v>5</v>
      </c>
      <c r="E716" s="6"/>
      <c r="F716" s="6"/>
      <c r="G716" s="6"/>
      <c r="H716" s="10"/>
      <c r="I716" s="1"/>
      <c r="J716" s="1"/>
      <c r="K716" s="1"/>
      <c r="L716" s="1" t="str">
        <f>L$40</f>
        <v>выборочные дисперсии величин X и Y,</v>
      </c>
    </row>
    <row r="717" spans="1:12" ht="18.75">
      <c r="A717" s="1" t="s">
        <v>22</v>
      </c>
      <c r="B717" s="6">
        <f t="shared" si="88"/>
        <v>0</v>
      </c>
      <c r="C717" s="6">
        <f t="shared" si="89"/>
        <v>0</v>
      </c>
      <c r="D717" s="6">
        <f t="shared" si="90"/>
        <v>5</v>
      </c>
      <c r="E717" s="6"/>
      <c r="F717" s="6"/>
      <c r="G717" s="6"/>
      <c r="H717" s="10"/>
      <c r="I717" s="1"/>
      <c r="J717" s="1"/>
      <c r="K717" s="1"/>
      <c r="L717" s="1" t="str">
        <f>L$41</f>
        <v>занесите из на лист "Регрессия X-Y".</v>
      </c>
    </row>
    <row r="718" spans="1:12" ht="18.75">
      <c r="A718" s="9"/>
      <c r="B718" s="6"/>
      <c r="C718" s="6"/>
      <c r="D718" s="6"/>
      <c r="E718" s="6"/>
      <c r="F718" s="6"/>
      <c r="G718" s="6"/>
      <c r="H718" s="10"/>
      <c r="I718" s="1"/>
      <c r="J718" s="1"/>
      <c r="K718" s="1"/>
      <c r="L718" s="1" t="str">
        <f>L$42</f>
        <v>Оцените адекватность результата вычислений</v>
      </c>
    </row>
    <row r="719" spans="1:12" ht="18.75">
      <c r="A719" s="9"/>
      <c r="B719" s="6"/>
      <c r="C719" s="6"/>
      <c r="D719" s="6"/>
      <c r="E719" s="6"/>
      <c r="F719" s="6"/>
      <c r="G719" s="6"/>
      <c r="H719" s="10"/>
      <c r="I719" s="1"/>
      <c r="J719" s="1"/>
      <c r="K719" s="1"/>
      <c r="L719" s="1" t="str">
        <f>L$43</f>
        <v>с помощью диаграммы</v>
      </c>
    </row>
    <row r="720" spans="1:12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8.75">
      <c r="A721" s="16">
        <f>'Название и список группы'!A29</f>
        <v>28</v>
      </c>
      <c r="B721" s="84">
        <f>'Название и список группы'!B29</f>
        <v>0</v>
      </c>
      <c r="C721" s="84"/>
      <c r="D721" s="84"/>
      <c r="E721" s="84"/>
      <c r="F721" s="84"/>
      <c r="G721" s="84"/>
      <c r="H721" s="84"/>
      <c r="I721" s="84"/>
      <c r="J721" s="84"/>
      <c r="K721" s="1"/>
      <c r="L721" s="1" t="str">
        <f>L$19</f>
        <v>Заполните только желтые поля!!!</v>
      </c>
    </row>
    <row r="722" spans="1:12" ht="18">
      <c r="A722" s="1" t="s">
        <v>24</v>
      </c>
      <c r="B722" s="8">
        <v>1</v>
      </c>
      <c r="C722" s="8">
        <v>2</v>
      </c>
      <c r="D722" s="8">
        <v>3</v>
      </c>
      <c r="E722" s="8">
        <v>4</v>
      </c>
      <c r="F722" s="8">
        <v>5</v>
      </c>
      <c r="G722" s="8"/>
      <c r="H722" s="2"/>
      <c r="I722" s="2"/>
      <c r="J722" s="3" t="s">
        <v>3</v>
      </c>
      <c r="K722" s="1"/>
      <c r="L722" s="4" t="str">
        <f>L$20</f>
        <v>Выполните 10 серий по 5 бросков монеты</v>
      </c>
    </row>
    <row r="723" spans="1:12" ht="18.75">
      <c r="A723" s="1" t="s">
        <v>26</v>
      </c>
      <c r="B723" s="17"/>
      <c r="C723" s="17"/>
      <c r="D723" s="17"/>
      <c r="E723" s="17"/>
      <c r="F723" s="17"/>
      <c r="G723" s="6"/>
      <c r="H723" s="10"/>
      <c r="I723" s="10"/>
      <c r="J723" s="21">
        <f>IF(SUM(B723:F732)&gt;0,1,10^(-5))</f>
        <v>1.0000000000000001E-5</v>
      </c>
      <c r="K723" s="1"/>
      <c r="L723" s="12" t="str">
        <f>L$21</f>
        <v>В протоколе испытаний</v>
      </c>
    </row>
    <row r="724" spans="1:12" ht="18.75">
      <c r="A724" s="1" t="s">
        <v>28</v>
      </c>
      <c r="B724" s="17"/>
      <c r="C724" s="17"/>
      <c r="D724" s="17"/>
      <c r="E724" s="17"/>
      <c r="F724" s="17"/>
      <c r="G724" s="6"/>
      <c r="H724" s="10"/>
      <c r="I724" s="10"/>
      <c r="J724" s="1"/>
      <c r="K724" s="1"/>
      <c r="L724" s="12" t="str">
        <f>L$22</f>
        <v>заполните только желтые поля.</v>
      </c>
    </row>
    <row r="725" spans="1:12" ht="18.75">
      <c r="A725" s="1" t="s">
        <v>30</v>
      </c>
      <c r="B725" s="17"/>
      <c r="C725" s="17"/>
      <c r="D725" s="17"/>
      <c r="E725" s="17"/>
      <c r="F725" s="17"/>
      <c r="G725" s="6"/>
      <c r="H725" s="10"/>
      <c r="I725" s="10"/>
      <c r="J725" s="1"/>
      <c r="K725" s="1"/>
      <c r="L725" s="1" t="str">
        <f>L$23</f>
        <v>X,Y,Z вычисляются автоматически, где</v>
      </c>
    </row>
    <row r="726" spans="1:12" ht="18.75">
      <c r="A726" s="1" t="s">
        <v>32</v>
      </c>
      <c r="B726" s="17"/>
      <c r="C726" s="17"/>
      <c r="D726" s="17"/>
      <c r="E726" s="17"/>
      <c r="F726" s="17"/>
      <c r="G726" s="6"/>
      <c r="H726" s="10"/>
      <c r="I726" s="12"/>
      <c r="J726" s="1"/>
      <c r="K726" s="1"/>
      <c r="L726" s="1" t="str">
        <f>L$24</f>
        <v>X — число выпавших орлов в</v>
      </c>
    </row>
    <row r="727" spans="1:12" ht="18.75">
      <c r="A727" s="1" t="s">
        <v>33</v>
      </c>
      <c r="B727" s="17"/>
      <c r="C727" s="17"/>
      <c r="D727" s="17"/>
      <c r="E727" s="17"/>
      <c r="F727" s="17"/>
      <c r="G727" s="6"/>
      <c r="H727" s="10"/>
      <c r="I727" s="12"/>
      <c r="J727" s="1"/>
      <c r="K727" s="1"/>
      <c r="L727" s="1" t="str">
        <f>L$25</f>
        <v>серии из 5 бросков</v>
      </c>
    </row>
    <row r="728" spans="1:12" ht="18.75">
      <c r="A728" s="1" t="s">
        <v>34</v>
      </c>
      <c r="B728" s="17"/>
      <c r="C728" s="17"/>
      <c r="D728" s="17"/>
      <c r="E728" s="17"/>
      <c r="F728" s="17"/>
      <c r="G728" s="6"/>
      <c r="H728" s="10"/>
      <c r="I728" s="12"/>
      <c r="J728" s="1"/>
      <c r="K728" s="1"/>
      <c r="L728" s="1" t="str">
        <f>L$26</f>
        <v>Y — номер броска  в серии из</v>
      </c>
    </row>
    <row r="729" spans="1:12" ht="18.75">
      <c r="A729" s="1" t="s">
        <v>35</v>
      </c>
      <c r="B729" s="17"/>
      <c r="C729" s="17"/>
      <c r="D729" s="17"/>
      <c r="E729" s="17"/>
      <c r="F729" s="17"/>
      <c r="G729" s="6"/>
      <c r="H729" s="10"/>
      <c r="I729" s="12"/>
      <c r="J729" s="1"/>
      <c r="K729" s="1"/>
      <c r="L729" s="1" t="str">
        <f>L$27</f>
        <v>5 бросков, когда впервые выпал</v>
      </c>
    </row>
    <row r="730" spans="1:12" ht="18.75">
      <c r="A730" s="1" t="s">
        <v>36</v>
      </c>
      <c r="B730" s="17"/>
      <c r="C730" s="17"/>
      <c r="D730" s="17"/>
      <c r="E730" s="17"/>
      <c r="F730" s="17"/>
      <c r="G730" s="6"/>
      <c r="H730" s="10"/>
      <c r="I730" s="12"/>
      <c r="J730" s="1"/>
      <c r="K730" s="1"/>
      <c r="L730" s="1" t="str">
        <f>L$28</f>
        <v>орел или 0, если были только решки.</v>
      </c>
    </row>
    <row r="731" spans="1:12" ht="18.75">
      <c r="A731" s="1" t="s">
        <v>37</v>
      </c>
      <c r="B731" s="17"/>
      <c r="C731" s="17"/>
      <c r="D731" s="17"/>
      <c r="E731" s="17"/>
      <c r="F731" s="17"/>
      <c r="G731" s="6"/>
      <c r="H731" s="10"/>
      <c r="I731" s="12"/>
      <c r="J731" s="1"/>
      <c r="K731" s="1"/>
      <c r="L731" s="1" t="str">
        <f>L$29</f>
        <v>Z — модуль разности между</v>
      </c>
    </row>
    <row r="732" spans="1:12" ht="18.75">
      <c r="A732" s="1" t="s">
        <v>38</v>
      </c>
      <c r="B732" s="17"/>
      <c r="C732" s="17"/>
      <c r="D732" s="17"/>
      <c r="E732" s="17"/>
      <c r="F732" s="17"/>
      <c r="G732" s="6"/>
      <c r="H732" s="10"/>
      <c r="I732" s="1"/>
      <c r="J732" s="1"/>
      <c r="K732" s="1"/>
      <c r="L732" s="1" t="str">
        <f>L$30</f>
        <v>числом выпавших орлов и</v>
      </c>
    </row>
    <row r="733" spans="1:12" ht="18.75">
      <c r="A733" s="9"/>
      <c r="B733" s="6" t="s">
        <v>0</v>
      </c>
      <c r="C733" s="6" t="s">
        <v>1</v>
      </c>
      <c r="D733" s="6" t="s">
        <v>2</v>
      </c>
      <c r="E733" s="6"/>
      <c r="F733" s="6"/>
      <c r="G733" s="6"/>
      <c r="H733" s="10"/>
      <c r="I733" s="1"/>
      <c r="J733" s="1"/>
      <c r="K733" s="1"/>
      <c r="L733" s="1" t="str">
        <f>L$31</f>
        <v>решек в серии из 5 бросков</v>
      </c>
    </row>
    <row r="734" spans="1:12" ht="18.75">
      <c r="A734" s="1" t="s">
        <v>5</v>
      </c>
      <c r="B734" s="6">
        <f>SUM(B723:F723)</f>
        <v>0</v>
      </c>
      <c r="C734" s="6">
        <f>IF(B723=1,1,IF(C723=1,2,IF(D723=1,3,IF(E723=1,4,IF(F723=1,5,0)))))</f>
        <v>0</v>
      </c>
      <c r="D734" s="6">
        <f>ABS(5-2*SUM(B723:F723))</f>
        <v>5</v>
      </c>
      <c r="E734" s="6"/>
      <c r="F734" s="6"/>
      <c r="G734" s="6"/>
      <c r="H734" s="10"/>
      <c r="I734" s="1"/>
      <c r="J734" s="1"/>
      <c r="K734" s="1"/>
      <c r="L734" s="1" t="str">
        <f>L$32</f>
        <v>Частоты появления событий X=0, X=1 и др.</v>
      </c>
    </row>
    <row r="735" spans="1:12" ht="18.75">
      <c r="A735" s="1" t="s">
        <v>7</v>
      </c>
      <c r="B735" s="6">
        <f>SUM(B724:F724)</f>
        <v>0</v>
      </c>
      <c r="C735" s="6">
        <f>IF(B724=1,1,IF(C724=1,2,IF(D724=1,3,IF(E724=1,4,IF(F724=1,5,0)))))</f>
        <v>0</v>
      </c>
      <c r="D735" s="6">
        <f>ABS(5-2*SUM(B724:F724))</f>
        <v>5</v>
      </c>
      <c r="E735" s="6"/>
      <c r="F735" s="6"/>
      <c r="G735" s="6"/>
      <c r="H735" s="10"/>
      <c r="I735" s="1"/>
      <c r="J735" s="1"/>
      <c r="K735" s="1"/>
      <c r="L735" s="1">
        <f>L$33</f>
        <v>0</v>
      </c>
    </row>
    <row r="736" spans="1:12" ht="18.75">
      <c r="A736" s="1" t="s">
        <v>9</v>
      </c>
      <c r="B736" s="6">
        <f>SUM(B725:F725)</f>
        <v>0</v>
      </c>
      <c r="C736" s="6">
        <f>IF(B725=1,1,IF(C725=1,2,IF(D725=1,3,IF(E725=1,4,IF(F725=1,5,0)))))</f>
        <v>0</v>
      </c>
      <c r="D736" s="6">
        <f>ABS(5-2*SUM(B725:F725))</f>
        <v>5</v>
      </c>
      <c r="E736" s="6"/>
      <c r="F736" s="6"/>
      <c r="G736" s="6"/>
      <c r="H736" s="10"/>
      <c r="I736" s="1"/>
      <c r="J736" s="1"/>
      <c r="K736" s="1"/>
      <c r="L736" s="1" t="str">
        <f>L$34</f>
        <v>Занесите результаты эксперимента</v>
      </c>
    </row>
    <row r="737" spans="1:12" ht="18.75">
      <c r="A737" s="1" t="s">
        <v>11</v>
      </c>
      <c r="B737" s="6">
        <f>SUM(B726:F726)</f>
        <v>0</v>
      </c>
      <c r="C737" s="6">
        <f>IF(B726=1,1,IF(C726=1,2,IF(D726=1,3,IF(E726=1,4,IF(F726=1,5,0)))))</f>
        <v>0</v>
      </c>
      <c r="D737" s="6">
        <f>ABS(5-2*SUM(B726:F726))</f>
        <v>5</v>
      </c>
      <c r="E737" s="6"/>
      <c r="F737" s="6"/>
      <c r="G737" s="6"/>
      <c r="H737" s="10"/>
      <c r="I737" s="1"/>
      <c r="J737" s="1"/>
      <c r="K737" s="1"/>
      <c r="L737" s="1" t="str">
        <f>L$35</f>
        <v>в лист "Закон X-Y".</v>
      </c>
    </row>
    <row r="738" spans="1:12" ht="18.75">
      <c r="A738" s="1" t="s">
        <v>13</v>
      </c>
      <c r="B738" s="6">
        <f>SUM(B727:F727)</f>
        <v>0</v>
      </c>
      <c r="C738" s="6">
        <f>IF(B727=1,1,IF(C727=1,2,IF(D727=1,3,IF(E727=1,4,IF(F727=1,5,0)))))</f>
        <v>0</v>
      </c>
      <c r="D738" s="6">
        <f>ABS(5-2*SUM(B727:F727))</f>
        <v>5</v>
      </c>
      <c r="E738" s="6"/>
      <c r="F738" s="6"/>
      <c r="G738" s="6"/>
      <c r="H738" s="10"/>
      <c r="I738" s="1"/>
      <c r="J738" s="1"/>
      <c r="K738" s="1"/>
      <c r="L738" s="1" t="str">
        <f>L$36</f>
        <v>Найдите регрессию Y по X, регрессию X по Y,</v>
      </c>
    </row>
    <row r="739" spans="1:12" ht="18.75">
      <c r="A739" s="1" t="s">
        <v>15</v>
      </c>
      <c r="B739" s="6">
        <f t="shared" ref="B739:B743" si="91">SUM(B728:F728)</f>
        <v>0</v>
      </c>
      <c r="C739" s="6">
        <f t="shared" ref="C739:C743" si="92">IF(B728=1,1,IF(C728=1,2,IF(D728=1,3,IF(E728=1,4,IF(F728=1,5,0)))))</f>
        <v>0</v>
      </c>
      <c r="D739" s="6">
        <f t="shared" ref="D739:D743" si="93">ABS(5-2*SUM(B728:F728))</f>
        <v>5</v>
      </c>
      <c r="E739" s="6"/>
      <c r="F739" s="6"/>
      <c r="G739" s="6"/>
      <c r="H739" s="10"/>
      <c r="I739" s="1"/>
      <c r="J739" s="1"/>
      <c r="K739" s="1"/>
      <c r="L739" s="1" t="str">
        <f>L$37</f>
        <v xml:space="preserve">выборочный корреляционый момент, </v>
      </c>
    </row>
    <row r="740" spans="1:12" ht="18.75">
      <c r="A740" s="1" t="s">
        <v>17</v>
      </c>
      <c r="B740" s="6">
        <f t="shared" si="91"/>
        <v>0</v>
      </c>
      <c r="C740" s="6">
        <f t="shared" si="92"/>
        <v>0</v>
      </c>
      <c r="D740" s="6">
        <f t="shared" si="93"/>
        <v>5</v>
      </c>
      <c r="E740" s="6"/>
      <c r="F740" s="6"/>
      <c r="G740" s="6"/>
      <c r="H740" s="10"/>
      <c r="I740" s="1"/>
      <c r="J740" s="1"/>
      <c r="K740" s="1"/>
      <c r="L740" s="1" t="str">
        <f>L$38</f>
        <v>выборочный коэффициент корреляции,</v>
      </c>
    </row>
    <row r="741" spans="1:12" ht="18.75">
      <c r="A741" s="1" t="s">
        <v>19</v>
      </c>
      <c r="B741" s="6">
        <f t="shared" si="91"/>
        <v>0</v>
      </c>
      <c r="C741" s="6">
        <f t="shared" si="92"/>
        <v>0</v>
      </c>
      <c r="D741" s="6">
        <f t="shared" si="93"/>
        <v>5</v>
      </c>
      <c r="E741" s="6"/>
      <c r="F741" s="6"/>
      <c r="G741" s="6"/>
      <c r="H741" s="10"/>
      <c r="I741" s="1"/>
      <c r="J741" s="1"/>
      <c r="K741" s="1"/>
      <c r="L741" s="1" t="str">
        <f>L$39</f>
        <v>средние значения величин X и Y,</v>
      </c>
    </row>
    <row r="742" spans="1:12" ht="18.75">
      <c r="A742" s="1" t="s">
        <v>21</v>
      </c>
      <c r="B742" s="6">
        <f t="shared" si="91"/>
        <v>0</v>
      </c>
      <c r="C742" s="6">
        <f t="shared" si="92"/>
        <v>0</v>
      </c>
      <c r="D742" s="6">
        <f t="shared" si="93"/>
        <v>5</v>
      </c>
      <c r="E742" s="6"/>
      <c r="F742" s="6"/>
      <c r="G742" s="6"/>
      <c r="H742" s="10"/>
      <c r="I742" s="1"/>
      <c r="J742" s="1"/>
      <c r="K742" s="1"/>
      <c r="L742" s="1" t="str">
        <f>L$40</f>
        <v>выборочные дисперсии величин X и Y,</v>
      </c>
    </row>
    <row r="743" spans="1:12" ht="18.75">
      <c r="A743" s="1" t="s">
        <v>22</v>
      </c>
      <c r="B743" s="6">
        <f t="shared" si="91"/>
        <v>0</v>
      </c>
      <c r="C743" s="6">
        <f t="shared" si="92"/>
        <v>0</v>
      </c>
      <c r="D743" s="6">
        <f t="shared" si="93"/>
        <v>5</v>
      </c>
      <c r="E743" s="6"/>
      <c r="F743" s="6"/>
      <c r="G743" s="6"/>
      <c r="H743" s="10"/>
      <c r="I743" s="1"/>
      <c r="J743" s="1"/>
      <c r="K743" s="1"/>
      <c r="L743" s="1" t="str">
        <f>L$41</f>
        <v>занесите из на лист "Регрессия X-Y".</v>
      </c>
    </row>
    <row r="744" spans="1:12" ht="18.75">
      <c r="A744" s="9"/>
      <c r="B744" s="6"/>
      <c r="C744" s="6"/>
      <c r="D744" s="6"/>
      <c r="E744" s="6"/>
      <c r="F744" s="6"/>
      <c r="G744" s="6"/>
      <c r="H744" s="10"/>
      <c r="I744" s="1"/>
      <c r="J744" s="1"/>
      <c r="K744" s="1"/>
      <c r="L744" s="1" t="str">
        <f>L$42</f>
        <v>Оцените адекватность результата вычислений</v>
      </c>
    </row>
    <row r="745" spans="1:12" ht="18.75">
      <c r="A745" s="9"/>
      <c r="B745" s="6"/>
      <c r="C745" s="6"/>
      <c r="D745" s="6"/>
      <c r="E745" s="6"/>
      <c r="F745" s="6"/>
      <c r="G745" s="6"/>
      <c r="H745" s="10"/>
      <c r="I745" s="1"/>
      <c r="J745" s="1"/>
      <c r="K745" s="1"/>
      <c r="L745" s="1" t="str">
        <f>L$43</f>
        <v>с помощью диаграммы</v>
      </c>
    </row>
    <row r="746" spans="1:12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8.75">
      <c r="A747" s="16">
        <f>'Название и список группы'!A30</f>
        <v>29</v>
      </c>
      <c r="B747" s="84">
        <f>'Название и список группы'!B30</f>
        <v>0</v>
      </c>
      <c r="C747" s="84"/>
      <c r="D747" s="84"/>
      <c r="E747" s="84"/>
      <c r="F747" s="84"/>
      <c r="G747" s="84"/>
      <c r="H747" s="84"/>
      <c r="I747" s="84"/>
      <c r="J747" s="84"/>
      <c r="K747" s="1"/>
      <c r="L747" s="1" t="str">
        <f>L$19</f>
        <v>Заполните только желтые поля!!!</v>
      </c>
    </row>
    <row r="748" spans="1:12" ht="18">
      <c r="A748" s="1" t="s">
        <v>24</v>
      </c>
      <c r="B748" s="8">
        <v>1</v>
      </c>
      <c r="C748" s="8">
        <v>2</v>
      </c>
      <c r="D748" s="8">
        <v>3</v>
      </c>
      <c r="E748" s="8">
        <v>4</v>
      </c>
      <c r="F748" s="8">
        <v>5</v>
      </c>
      <c r="G748" s="8"/>
      <c r="H748" s="2"/>
      <c r="I748" s="2"/>
      <c r="J748" s="3" t="s">
        <v>3</v>
      </c>
      <c r="K748" s="1"/>
      <c r="L748" s="4" t="str">
        <f>L$20</f>
        <v>Выполните 10 серий по 5 бросков монеты</v>
      </c>
    </row>
    <row r="749" spans="1:12" ht="18.75">
      <c r="A749" s="1" t="s">
        <v>26</v>
      </c>
      <c r="B749" s="17"/>
      <c r="C749" s="17"/>
      <c r="D749" s="17"/>
      <c r="E749" s="17"/>
      <c r="F749" s="17"/>
      <c r="G749" s="6"/>
      <c r="H749" s="10"/>
      <c r="I749" s="10"/>
      <c r="J749" s="21">
        <f>IF(SUM(B749:F758)&gt;0,1,10^(-5))</f>
        <v>1.0000000000000001E-5</v>
      </c>
      <c r="K749" s="1"/>
      <c r="L749" s="12" t="str">
        <f>L$21</f>
        <v>В протоколе испытаний</v>
      </c>
    </row>
    <row r="750" spans="1:12" ht="18.75">
      <c r="A750" s="1" t="s">
        <v>28</v>
      </c>
      <c r="B750" s="17"/>
      <c r="C750" s="17"/>
      <c r="D750" s="17"/>
      <c r="E750" s="17"/>
      <c r="F750" s="17"/>
      <c r="G750" s="6"/>
      <c r="H750" s="10"/>
      <c r="I750" s="10"/>
      <c r="J750" s="1"/>
      <c r="K750" s="1"/>
      <c r="L750" s="12" t="str">
        <f>L$22</f>
        <v>заполните только желтые поля.</v>
      </c>
    </row>
    <row r="751" spans="1:12" ht="18.75">
      <c r="A751" s="1" t="s">
        <v>30</v>
      </c>
      <c r="B751" s="17"/>
      <c r="C751" s="17"/>
      <c r="D751" s="17"/>
      <c r="E751" s="17"/>
      <c r="F751" s="17"/>
      <c r="G751" s="6"/>
      <c r="H751" s="10"/>
      <c r="I751" s="10"/>
      <c r="J751" s="1"/>
      <c r="K751" s="1"/>
      <c r="L751" s="1" t="str">
        <f>L$23</f>
        <v>X,Y,Z вычисляются автоматически, где</v>
      </c>
    </row>
    <row r="752" spans="1:12" ht="18.75">
      <c r="A752" s="1" t="s">
        <v>32</v>
      </c>
      <c r="B752" s="17"/>
      <c r="C752" s="17"/>
      <c r="D752" s="17"/>
      <c r="E752" s="17"/>
      <c r="F752" s="17"/>
      <c r="G752" s="6"/>
      <c r="H752" s="10"/>
      <c r="I752" s="12"/>
      <c r="J752" s="1"/>
      <c r="K752" s="1"/>
      <c r="L752" s="1" t="str">
        <f>L$24</f>
        <v>X — число выпавших орлов в</v>
      </c>
    </row>
    <row r="753" spans="1:12" ht="18.75">
      <c r="A753" s="1" t="s">
        <v>33</v>
      </c>
      <c r="B753" s="17"/>
      <c r="C753" s="17"/>
      <c r="D753" s="17"/>
      <c r="E753" s="17"/>
      <c r="F753" s="17"/>
      <c r="G753" s="6"/>
      <c r="H753" s="10"/>
      <c r="I753" s="12"/>
      <c r="J753" s="1"/>
      <c r="K753" s="1"/>
      <c r="L753" s="1" t="str">
        <f>L$25</f>
        <v>серии из 5 бросков</v>
      </c>
    </row>
    <row r="754" spans="1:12" ht="18.75">
      <c r="A754" s="1" t="s">
        <v>34</v>
      </c>
      <c r="B754" s="17"/>
      <c r="C754" s="17"/>
      <c r="D754" s="17"/>
      <c r="E754" s="17"/>
      <c r="F754" s="17"/>
      <c r="G754" s="6"/>
      <c r="H754" s="10"/>
      <c r="I754" s="12"/>
      <c r="J754" s="1"/>
      <c r="K754" s="1"/>
      <c r="L754" s="1" t="str">
        <f>L$26</f>
        <v>Y — номер броска  в серии из</v>
      </c>
    </row>
    <row r="755" spans="1:12" ht="18.75">
      <c r="A755" s="1" t="s">
        <v>35</v>
      </c>
      <c r="B755" s="17"/>
      <c r="C755" s="17"/>
      <c r="D755" s="17"/>
      <c r="E755" s="17"/>
      <c r="F755" s="17"/>
      <c r="G755" s="6"/>
      <c r="H755" s="10"/>
      <c r="I755" s="12"/>
      <c r="J755" s="1"/>
      <c r="K755" s="1"/>
      <c r="L755" s="1" t="str">
        <f>L$27</f>
        <v>5 бросков, когда впервые выпал</v>
      </c>
    </row>
    <row r="756" spans="1:12" ht="18.75">
      <c r="A756" s="1" t="s">
        <v>36</v>
      </c>
      <c r="B756" s="17"/>
      <c r="C756" s="17"/>
      <c r="D756" s="17"/>
      <c r="E756" s="17"/>
      <c r="F756" s="17"/>
      <c r="G756" s="6"/>
      <c r="H756" s="10"/>
      <c r="I756" s="12"/>
      <c r="J756" s="1"/>
      <c r="K756" s="1"/>
      <c r="L756" s="1" t="str">
        <f>L$28</f>
        <v>орел или 0, если были только решки.</v>
      </c>
    </row>
    <row r="757" spans="1:12" ht="18.75">
      <c r="A757" s="1" t="s">
        <v>37</v>
      </c>
      <c r="B757" s="17"/>
      <c r="C757" s="17"/>
      <c r="D757" s="17"/>
      <c r="E757" s="17"/>
      <c r="F757" s="17"/>
      <c r="G757" s="6"/>
      <c r="H757" s="10"/>
      <c r="I757" s="12"/>
      <c r="J757" s="1"/>
      <c r="K757" s="1"/>
      <c r="L757" s="1" t="str">
        <f>L$29</f>
        <v>Z — модуль разности между</v>
      </c>
    </row>
    <row r="758" spans="1:12" ht="18.75">
      <c r="A758" s="1" t="s">
        <v>38</v>
      </c>
      <c r="B758" s="17"/>
      <c r="C758" s="17"/>
      <c r="D758" s="17"/>
      <c r="E758" s="17"/>
      <c r="F758" s="17"/>
      <c r="G758" s="6"/>
      <c r="H758" s="10"/>
      <c r="I758" s="1"/>
      <c r="J758" s="1"/>
      <c r="K758" s="1"/>
      <c r="L758" s="1" t="str">
        <f>L$30</f>
        <v>числом выпавших орлов и</v>
      </c>
    </row>
    <row r="759" spans="1:12" ht="18.75">
      <c r="A759" s="9"/>
      <c r="B759" s="6" t="s">
        <v>0</v>
      </c>
      <c r="C759" s="6" t="s">
        <v>1</v>
      </c>
      <c r="D759" s="6" t="s">
        <v>2</v>
      </c>
      <c r="E759" s="6"/>
      <c r="F759" s="6"/>
      <c r="G759" s="6"/>
      <c r="H759" s="10"/>
      <c r="I759" s="1"/>
      <c r="J759" s="1"/>
      <c r="K759" s="1"/>
      <c r="L759" s="1" t="str">
        <f>L$31</f>
        <v>решек в серии из 5 бросков</v>
      </c>
    </row>
    <row r="760" spans="1:12" ht="18.75">
      <c r="A760" s="1" t="s">
        <v>5</v>
      </c>
      <c r="B760" s="6">
        <f>SUM(B749:F749)</f>
        <v>0</v>
      </c>
      <c r="C760" s="6">
        <f>IF(B749=1,1,IF(C749=1,2,IF(D749=1,3,IF(E749=1,4,IF(F749=1,5,0)))))</f>
        <v>0</v>
      </c>
      <c r="D760" s="6">
        <f>ABS(5-2*SUM(B749:F749))</f>
        <v>5</v>
      </c>
      <c r="E760" s="6"/>
      <c r="F760" s="6"/>
      <c r="G760" s="6"/>
      <c r="H760" s="10"/>
      <c r="I760" s="1"/>
      <c r="J760" s="1"/>
      <c r="K760" s="1"/>
      <c r="L760" s="1" t="str">
        <f>L$32</f>
        <v>Частоты появления событий X=0, X=1 и др.</v>
      </c>
    </row>
    <row r="761" spans="1:12" ht="18.75">
      <c r="A761" s="1" t="s">
        <v>7</v>
      </c>
      <c r="B761" s="6">
        <f>SUM(B750:F750)</f>
        <v>0</v>
      </c>
      <c r="C761" s="6">
        <f>IF(B750=1,1,IF(C750=1,2,IF(D750=1,3,IF(E750=1,4,IF(F750=1,5,0)))))</f>
        <v>0</v>
      </c>
      <c r="D761" s="6">
        <f>ABS(5-2*SUM(B750:F750))</f>
        <v>5</v>
      </c>
      <c r="E761" s="6"/>
      <c r="F761" s="6"/>
      <c r="G761" s="6"/>
      <c r="H761" s="10"/>
      <c r="I761" s="1"/>
      <c r="J761" s="1"/>
      <c r="K761" s="1"/>
      <c r="L761" s="1">
        <f>L$33</f>
        <v>0</v>
      </c>
    </row>
    <row r="762" spans="1:12" ht="18.75">
      <c r="A762" s="1" t="s">
        <v>9</v>
      </c>
      <c r="B762" s="6">
        <f>SUM(B751:F751)</f>
        <v>0</v>
      </c>
      <c r="C762" s="6">
        <f>IF(B751=1,1,IF(C751=1,2,IF(D751=1,3,IF(E751=1,4,IF(F751=1,5,0)))))</f>
        <v>0</v>
      </c>
      <c r="D762" s="6">
        <f>ABS(5-2*SUM(B751:F751))</f>
        <v>5</v>
      </c>
      <c r="E762" s="6"/>
      <c r="F762" s="6"/>
      <c r="G762" s="6"/>
      <c r="H762" s="10"/>
      <c r="I762" s="1"/>
      <c r="J762" s="1"/>
      <c r="K762" s="1"/>
      <c r="L762" s="1" t="str">
        <f>L$34</f>
        <v>Занесите результаты эксперимента</v>
      </c>
    </row>
    <row r="763" spans="1:12" ht="18.75">
      <c r="A763" s="1" t="s">
        <v>11</v>
      </c>
      <c r="B763" s="6">
        <f>SUM(B752:F752)</f>
        <v>0</v>
      </c>
      <c r="C763" s="6">
        <f>IF(B752=1,1,IF(C752=1,2,IF(D752=1,3,IF(E752=1,4,IF(F752=1,5,0)))))</f>
        <v>0</v>
      </c>
      <c r="D763" s="6">
        <f>ABS(5-2*SUM(B752:F752))</f>
        <v>5</v>
      </c>
      <c r="E763" s="6"/>
      <c r="F763" s="6"/>
      <c r="G763" s="6"/>
      <c r="H763" s="10"/>
      <c r="I763" s="1"/>
      <c r="J763" s="1"/>
      <c r="K763" s="1"/>
      <c r="L763" s="1" t="str">
        <f>L$35</f>
        <v>в лист "Закон X-Y".</v>
      </c>
    </row>
    <row r="764" spans="1:12" ht="18.75">
      <c r="A764" s="1" t="s">
        <v>13</v>
      </c>
      <c r="B764" s="6">
        <f>SUM(B753:F753)</f>
        <v>0</v>
      </c>
      <c r="C764" s="6">
        <f>IF(B753=1,1,IF(C753=1,2,IF(D753=1,3,IF(E753=1,4,IF(F753=1,5,0)))))</f>
        <v>0</v>
      </c>
      <c r="D764" s="6">
        <f>ABS(5-2*SUM(B753:F753))</f>
        <v>5</v>
      </c>
      <c r="E764" s="6"/>
      <c r="F764" s="6"/>
      <c r="G764" s="6"/>
      <c r="H764" s="10"/>
      <c r="I764" s="1"/>
      <c r="J764" s="1"/>
      <c r="K764" s="1"/>
      <c r="L764" s="1" t="str">
        <f>L$36</f>
        <v>Найдите регрессию Y по X, регрессию X по Y,</v>
      </c>
    </row>
    <row r="765" spans="1:12" ht="18.75">
      <c r="A765" s="1" t="s">
        <v>15</v>
      </c>
      <c r="B765" s="6">
        <f t="shared" ref="B765:B769" si="94">SUM(B754:F754)</f>
        <v>0</v>
      </c>
      <c r="C765" s="6">
        <f t="shared" ref="C765:C769" si="95">IF(B754=1,1,IF(C754=1,2,IF(D754=1,3,IF(E754=1,4,IF(F754=1,5,0)))))</f>
        <v>0</v>
      </c>
      <c r="D765" s="6">
        <f t="shared" ref="D765:D769" si="96">ABS(5-2*SUM(B754:F754))</f>
        <v>5</v>
      </c>
      <c r="E765" s="6"/>
      <c r="F765" s="6"/>
      <c r="G765" s="6"/>
      <c r="H765" s="10"/>
      <c r="I765" s="1"/>
      <c r="J765" s="1"/>
      <c r="K765" s="1"/>
      <c r="L765" s="1" t="str">
        <f>L$37</f>
        <v xml:space="preserve">выборочный корреляционый момент, </v>
      </c>
    </row>
    <row r="766" spans="1:12" ht="18.75">
      <c r="A766" s="1" t="s">
        <v>17</v>
      </c>
      <c r="B766" s="6">
        <f t="shared" si="94"/>
        <v>0</v>
      </c>
      <c r="C766" s="6">
        <f t="shared" si="95"/>
        <v>0</v>
      </c>
      <c r="D766" s="6">
        <f t="shared" si="96"/>
        <v>5</v>
      </c>
      <c r="E766" s="6"/>
      <c r="F766" s="6"/>
      <c r="G766" s="6"/>
      <c r="H766" s="10"/>
      <c r="I766" s="1"/>
      <c r="J766" s="1"/>
      <c r="K766" s="1"/>
      <c r="L766" s="1" t="str">
        <f>L$38</f>
        <v>выборочный коэффициент корреляции,</v>
      </c>
    </row>
    <row r="767" spans="1:12" ht="18.75">
      <c r="A767" s="1" t="s">
        <v>19</v>
      </c>
      <c r="B767" s="6">
        <f t="shared" si="94"/>
        <v>0</v>
      </c>
      <c r="C767" s="6">
        <f t="shared" si="95"/>
        <v>0</v>
      </c>
      <c r="D767" s="6">
        <f t="shared" si="96"/>
        <v>5</v>
      </c>
      <c r="E767" s="6"/>
      <c r="F767" s="6"/>
      <c r="G767" s="6"/>
      <c r="H767" s="10"/>
      <c r="I767" s="1"/>
      <c r="J767" s="1"/>
      <c r="K767" s="1"/>
      <c r="L767" s="1" t="str">
        <f>L$39</f>
        <v>средние значения величин X и Y,</v>
      </c>
    </row>
    <row r="768" spans="1:12" ht="18.75">
      <c r="A768" s="1" t="s">
        <v>21</v>
      </c>
      <c r="B768" s="6">
        <f t="shared" si="94"/>
        <v>0</v>
      </c>
      <c r="C768" s="6">
        <f t="shared" si="95"/>
        <v>0</v>
      </c>
      <c r="D768" s="6">
        <f t="shared" si="96"/>
        <v>5</v>
      </c>
      <c r="E768" s="6"/>
      <c r="F768" s="6"/>
      <c r="G768" s="6"/>
      <c r="H768" s="10"/>
      <c r="I768" s="1"/>
      <c r="J768" s="1"/>
      <c r="K768" s="1"/>
      <c r="L768" s="1" t="str">
        <f>L$40</f>
        <v>выборочные дисперсии величин X и Y,</v>
      </c>
    </row>
    <row r="769" spans="1:12" ht="18.75">
      <c r="A769" s="1" t="s">
        <v>22</v>
      </c>
      <c r="B769" s="6">
        <f t="shared" si="94"/>
        <v>0</v>
      </c>
      <c r="C769" s="6">
        <f t="shared" si="95"/>
        <v>0</v>
      </c>
      <c r="D769" s="6">
        <f t="shared" si="96"/>
        <v>5</v>
      </c>
      <c r="E769" s="6"/>
      <c r="F769" s="6"/>
      <c r="G769" s="6"/>
      <c r="H769" s="10"/>
      <c r="I769" s="1"/>
      <c r="J769" s="1"/>
      <c r="K769" s="1"/>
      <c r="L769" s="1" t="str">
        <f>L$41</f>
        <v>занесите из на лист "Регрессия X-Y".</v>
      </c>
    </row>
    <row r="770" spans="1:12" ht="18.75">
      <c r="A770" s="9"/>
      <c r="B770" s="6"/>
      <c r="C770" s="6"/>
      <c r="D770" s="6"/>
      <c r="E770" s="6"/>
      <c r="F770" s="6"/>
      <c r="G770" s="6"/>
      <c r="H770" s="10"/>
      <c r="I770" s="1"/>
      <c r="J770" s="1"/>
      <c r="K770" s="1"/>
      <c r="L770" s="1" t="str">
        <f>L$42</f>
        <v>Оцените адекватность результата вычислений</v>
      </c>
    </row>
    <row r="771" spans="1:12" ht="18.75">
      <c r="A771" s="9"/>
      <c r="B771" s="6"/>
      <c r="C771" s="6"/>
      <c r="D771" s="6"/>
      <c r="E771" s="6"/>
      <c r="F771" s="6"/>
      <c r="G771" s="6"/>
      <c r="H771" s="10"/>
      <c r="I771" s="1"/>
      <c r="J771" s="1"/>
      <c r="K771" s="1"/>
      <c r="L771" s="1" t="str">
        <f>L$43</f>
        <v>с помощью диаграммы</v>
      </c>
    </row>
    <row r="772" spans="1:12" ht="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8.75">
      <c r="A773" s="16">
        <f>'Название и список группы'!A31</f>
        <v>30</v>
      </c>
      <c r="B773" s="84">
        <f>'Название и список группы'!B31</f>
        <v>0</v>
      </c>
      <c r="C773" s="84"/>
      <c r="D773" s="84"/>
      <c r="E773" s="84"/>
      <c r="F773" s="84"/>
      <c r="G773" s="84"/>
      <c r="H773" s="84"/>
      <c r="I773" s="84"/>
      <c r="J773" s="84"/>
      <c r="K773" s="1"/>
      <c r="L773" s="1" t="str">
        <f>L$19</f>
        <v>Заполните только желтые поля!!!</v>
      </c>
    </row>
    <row r="774" spans="1:12" ht="18">
      <c r="A774" s="1" t="s">
        <v>24</v>
      </c>
      <c r="B774" s="8">
        <v>1</v>
      </c>
      <c r="C774" s="8">
        <v>2</v>
      </c>
      <c r="D774" s="8">
        <v>3</v>
      </c>
      <c r="E774" s="8">
        <v>4</v>
      </c>
      <c r="F774" s="8">
        <v>5</v>
      </c>
      <c r="G774" s="8"/>
      <c r="H774" s="2"/>
      <c r="I774" s="2"/>
      <c r="J774" s="3" t="s">
        <v>3</v>
      </c>
      <c r="K774" s="1"/>
      <c r="L774" s="4" t="str">
        <f>L$20</f>
        <v>Выполните 10 серий по 5 бросков монеты</v>
      </c>
    </row>
    <row r="775" spans="1:12" ht="18.75">
      <c r="A775" s="1" t="s">
        <v>26</v>
      </c>
      <c r="B775" s="17"/>
      <c r="C775" s="17"/>
      <c r="D775" s="17"/>
      <c r="E775" s="17"/>
      <c r="F775" s="17"/>
      <c r="G775" s="6"/>
      <c r="H775" s="10"/>
      <c r="I775" s="10"/>
      <c r="J775" s="21">
        <f>IF(SUM(B775:F784)&gt;0,1,10^(-5))</f>
        <v>1.0000000000000001E-5</v>
      </c>
      <c r="K775" s="1"/>
      <c r="L775" s="12" t="str">
        <f>L$21</f>
        <v>В протоколе испытаний</v>
      </c>
    </row>
    <row r="776" spans="1:12" ht="18.75">
      <c r="A776" s="1" t="s">
        <v>28</v>
      </c>
      <c r="B776" s="17"/>
      <c r="C776" s="17"/>
      <c r="D776" s="17"/>
      <c r="E776" s="17"/>
      <c r="F776" s="17"/>
      <c r="G776" s="6"/>
      <c r="H776" s="10"/>
      <c r="I776" s="10"/>
      <c r="J776" s="1"/>
      <c r="K776" s="1"/>
      <c r="L776" s="12" t="str">
        <f>L$22</f>
        <v>заполните только желтые поля.</v>
      </c>
    </row>
    <row r="777" spans="1:12" ht="18.75">
      <c r="A777" s="1" t="s">
        <v>30</v>
      </c>
      <c r="B777" s="17"/>
      <c r="C777" s="17"/>
      <c r="D777" s="17"/>
      <c r="E777" s="17"/>
      <c r="F777" s="17"/>
      <c r="G777" s="6"/>
      <c r="H777" s="10"/>
      <c r="I777" s="10"/>
      <c r="J777" s="1"/>
      <c r="K777" s="1"/>
      <c r="L777" s="1" t="str">
        <f>L$23</f>
        <v>X,Y,Z вычисляются автоматически, где</v>
      </c>
    </row>
    <row r="778" spans="1:12" ht="18.75">
      <c r="A778" s="1" t="s">
        <v>32</v>
      </c>
      <c r="B778" s="17"/>
      <c r="C778" s="17"/>
      <c r="D778" s="17"/>
      <c r="E778" s="17"/>
      <c r="F778" s="17"/>
      <c r="G778" s="6"/>
      <c r="H778" s="10"/>
      <c r="I778" s="12"/>
      <c r="J778" s="1"/>
      <c r="K778" s="1"/>
      <c r="L778" s="1" t="str">
        <f>L$24</f>
        <v>X — число выпавших орлов в</v>
      </c>
    </row>
    <row r="779" spans="1:12" ht="18.75">
      <c r="A779" s="1" t="s">
        <v>33</v>
      </c>
      <c r="B779" s="17"/>
      <c r="C779" s="17"/>
      <c r="D779" s="17"/>
      <c r="E779" s="17"/>
      <c r="F779" s="17"/>
      <c r="G779" s="6"/>
      <c r="H779" s="10"/>
      <c r="I779" s="12"/>
      <c r="J779" s="1"/>
      <c r="K779" s="1"/>
      <c r="L779" s="1" t="str">
        <f>L$25</f>
        <v>серии из 5 бросков</v>
      </c>
    </row>
    <row r="780" spans="1:12" ht="18.75">
      <c r="A780" s="1" t="s">
        <v>34</v>
      </c>
      <c r="B780" s="17"/>
      <c r="C780" s="17"/>
      <c r="D780" s="17"/>
      <c r="E780" s="17"/>
      <c r="F780" s="17"/>
      <c r="G780" s="6"/>
      <c r="H780" s="10"/>
      <c r="I780" s="12"/>
      <c r="J780" s="1"/>
      <c r="K780" s="1"/>
      <c r="L780" s="1" t="str">
        <f>L$26</f>
        <v>Y — номер броска  в серии из</v>
      </c>
    </row>
    <row r="781" spans="1:12" ht="18.75">
      <c r="A781" s="1" t="s">
        <v>35</v>
      </c>
      <c r="B781" s="17"/>
      <c r="C781" s="17"/>
      <c r="D781" s="17"/>
      <c r="E781" s="17"/>
      <c r="F781" s="17"/>
      <c r="G781" s="6"/>
      <c r="H781" s="10"/>
      <c r="I781" s="12"/>
      <c r="J781" s="1"/>
      <c r="K781" s="1"/>
      <c r="L781" s="1" t="str">
        <f>L$27</f>
        <v>5 бросков, когда впервые выпал</v>
      </c>
    </row>
    <row r="782" spans="1:12" ht="18.75">
      <c r="A782" s="1" t="s">
        <v>36</v>
      </c>
      <c r="B782" s="17"/>
      <c r="C782" s="17"/>
      <c r="D782" s="17"/>
      <c r="E782" s="17"/>
      <c r="F782" s="17"/>
      <c r="G782" s="6"/>
      <c r="H782" s="10"/>
      <c r="I782" s="12"/>
      <c r="J782" s="1"/>
      <c r="K782" s="1"/>
      <c r="L782" s="1" t="str">
        <f>L$28</f>
        <v>орел или 0, если были только решки.</v>
      </c>
    </row>
    <row r="783" spans="1:12" ht="18.75">
      <c r="A783" s="1" t="s">
        <v>37</v>
      </c>
      <c r="B783" s="17"/>
      <c r="C783" s="17"/>
      <c r="D783" s="17"/>
      <c r="E783" s="17"/>
      <c r="F783" s="17"/>
      <c r="G783" s="6"/>
      <c r="H783" s="10"/>
      <c r="I783" s="12"/>
      <c r="J783" s="1"/>
      <c r="K783" s="1"/>
      <c r="L783" s="1" t="str">
        <f>L$29</f>
        <v>Z — модуль разности между</v>
      </c>
    </row>
    <row r="784" spans="1:12" ht="18.75">
      <c r="A784" s="1" t="s">
        <v>38</v>
      </c>
      <c r="B784" s="17"/>
      <c r="C784" s="17"/>
      <c r="D784" s="17"/>
      <c r="E784" s="17"/>
      <c r="F784" s="17"/>
      <c r="G784" s="6"/>
      <c r="H784" s="10"/>
      <c r="I784" s="1"/>
      <c r="J784" s="1"/>
      <c r="K784" s="1"/>
      <c r="L784" s="1" t="str">
        <f>L$30</f>
        <v>числом выпавших орлов и</v>
      </c>
    </row>
    <row r="785" spans="1:12" ht="18.75">
      <c r="A785" s="9"/>
      <c r="B785" s="6" t="s">
        <v>0</v>
      </c>
      <c r="C785" s="6" t="s">
        <v>1</v>
      </c>
      <c r="D785" s="6" t="s">
        <v>2</v>
      </c>
      <c r="E785" s="6"/>
      <c r="F785" s="6"/>
      <c r="G785" s="6"/>
      <c r="H785" s="10"/>
      <c r="I785" s="1"/>
      <c r="J785" s="1"/>
      <c r="K785" s="1"/>
      <c r="L785" s="1" t="str">
        <f>L$31</f>
        <v>решек в серии из 5 бросков</v>
      </c>
    </row>
    <row r="786" spans="1:12" ht="18.75">
      <c r="A786" s="1" t="s">
        <v>5</v>
      </c>
      <c r="B786" s="6">
        <f>SUM(B775:F775)</f>
        <v>0</v>
      </c>
      <c r="C786" s="6">
        <f>IF(B775=1,1,IF(C775=1,2,IF(D775=1,3,IF(E775=1,4,IF(F775=1,5,0)))))</f>
        <v>0</v>
      </c>
      <c r="D786" s="6">
        <f>ABS(5-2*SUM(B775:F775))</f>
        <v>5</v>
      </c>
      <c r="E786" s="6"/>
      <c r="F786" s="6"/>
      <c r="G786" s="6"/>
      <c r="H786" s="10"/>
      <c r="I786" s="1"/>
      <c r="J786" s="1"/>
      <c r="K786" s="1"/>
      <c r="L786" s="1" t="str">
        <f>L$32</f>
        <v>Частоты появления событий X=0, X=1 и др.</v>
      </c>
    </row>
    <row r="787" spans="1:12" ht="18.75">
      <c r="A787" s="1" t="s">
        <v>7</v>
      </c>
      <c r="B787" s="6">
        <f>SUM(B776:F776)</f>
        <v>0</v>
      </c>
      <c r="C787" s="6">
        <f>IF(B776=1,1,IF(C776=1,2,IF(D776=1,3,IF(E776=1,4,IF(F776=1,5,0)))))</f>
        <v>0</v>
      </c>
      <c r="D787" s="6">
        <f>ABS(5-2*SUM(B776:F776))</f>
        <v>5</v>
      </c>
      <c r="E787" s="6"/>
      <c r="F787" s="6"/>
      <c r="G787" s="6"/>
      <c r="H787" s="10"/>
      <c r="I787" s="1"/>
      <c r="J787" s="1"/>
      <c r="K787" s="1"/>
      <c r="L787" s="1">
        <f>L$33</f>
        <v>0</v>
      </c>
    </row>
    <row r="788" spans="1:12" ht="18.75">
      <c r="A788" s="1" t="s">
        <v>9</v>
      </c>
      <c r="B788" s="6">
        <f>SUM(B777:F777)</f>
        <v>0</v>
      </c>
      <c r="C788" s="6">
        <f>IF(B777=1,1,IF(C777=1,2,IF(D777=1,3,IF(E777=1,4,IF(F777=1,5,0)))))</f>
        <v>0</v>
      </c>
      <c r="D788" s="6">
        <f>ABS(5-2*SUM(B777:F777))</f>
        <v>5</v>
      </c>
      <c r="E788" s="6"/>
      <c r="F788" s="6"/>
      <c r="G788" s="6"/>
      <c r="H788" s="10"/>
      <c r="I788" s="1"/>
      <c r="J788" s="1"/>
      <c r="K788" s="1"/>
      <c r="L788" s="1" t="str">
        <f>L$34</f>
        <v>Занесите результаты эксперимента</v>
      </c>
    </row>
    <row r="789" spans="1:12" ht="18.75">
      <c r="A789" s="1" t="s">
        <v>11</v>
      </c>
      <c r="B789" s="6">
        <f>SUM(B778:F778)</f>
        <v>0</v>
      </c>
      <c r="C789" s="6">
        <f>IF(B778=1,1,IF(C778=1,2,IF(D778=1,3,IF(E778=1,4,IF(F778=1,5,0)))))</f>
        <v>0</v>
      </c>
      <c r="D789" s="6">
        <f>ABS(5-2*SUM(B778:F778))</f>
        <v>5</v>
      </c>
      <c r="E789" s="6"/>
      <c r="F789" s="6"/>
      <c r="G789" s="6"/>
      <c r="H789" s="10"/>
      <c r="I789" s="1"/>
      <c r="J789" s="1"/>
      <c r="K789" s="1"/>
      <c r="L789" s="1" t="str">
        <f>L$35</f>
        <v>в лист "Закон X-Y".</v>
      </c>
    </row>
    <row r="790" spans="1:12" ht="18.75">
      <c r="A790" s="1" t="s">
        <v>13</v>
      </c>
      <c r="B790" s="6">
        <f>SUM(B779:F779)</f>
        <v>0</v>
      </c>
      <c r="C790" s="6">
        <f>IF(B779=1,1,IF(C779=1,2,IF(D779=1,3,IF(E779=1,4,IF(F779=1,5,0)))))</f>
        <v>0</v>
      </c>
      <c r="D790" s="6">
        <f>ABS(5-2*SUM(B779:F779))</f>
        <v>5</v>
      </c>
      <c r="E790" s="6"/>
      <c r="F790" s="6"/>
      <c r="G790" s="6"/>
      <c r="H790" s="10"/>
      <c r="I790" s="1"/>
      <c r="J790" s="1"/>
      <c r="K790" s="1"/>
      <c r="L790" s="1" t="str">
        <f>L$36</f>
        <v>Найдите регрессию Y по X, регрессию X по Y,</v>
      </c>
    </row>
    <row r="791" spans="1:12" ht="18.75">
      <c r="A791" s="1" t="s">
        <v>15</v>
      </c>
      <c r="B791" s="6">
        <f t="shared" ref="B791:B795" si="97">SUM(B780:F780)</f>
        <v>0</v>
      </c>
      <c r="C791" s="6">
        <f t="shared" ref="C791:C795" si="98">IF(B780=1,1,IF(C780=1,2,IF(D780=1,3,IF(E780=1,4,IF(F780=1,5,0)))))</f>
        <v>0</v>
      </c>
      <c r="D791" s="6">
        <f t="shared" ref="D791:D795" si="99">ABS(5-2*SUM(B780:F780))</f>
        <v>5</v>
      </c>
      <c r="E791" s="6"/>
      <c r="F791" s="6"/>
      <c r="G791" s="6"/>
      <c r="H791" s="10"/>
      <c r="I791" s="1"/>
      <c r="J791" s="1"/>
      <c r="K791" s="1"/>
      <c r="L791" s="1" t="str">
        <f>L$37</f>
        <v xml:space="preserve">выборочный корреляционый момент, </v>
      </c>
    </row>
    <row r="792" spans="1:12" ht="18.75">
      <c r="A792" s="1" t="s">
        <v>17</v>
      </c>
      <c r="B792" s="6">
        <f t="shared" si="97"/>
        <v>0</v>
      </c>
      <c r="C792" s="6">
        <f t="shared" si="98"/>
        <v>0</v>
      </c>
      <c r="D792" s="6">
        <f t="shared" si="99"/>
        <v>5</v>
      </c>
      <c r="E792" s="6"/>
      <c r="F792" s="6"/>
      <c r="G792" s="6"/>
      <c r="H792" s="10"/>
      <c r="I792" s="1"/>
      <c r="J792" s="1"/>
      <c r="K792" s="1"/>
      <c r="L792" s="1" t="str">
        <f>L$38</f>
        <v>выборочный коэффициент корреляции,</v>
      </c>
    </row>
    <row r="793" spans="1:12" ht="18.75">
      <c r="A793" s="1" t="s">
        <v>19</v>
      </c>
      <c r="B793" s="6">
        <f t="shared" si="97"/>
        <v>0</v>
      </c>
      <c r="C793" s="6">
        <f t="shared" si="98"/>
        <v>0</v>
      </c>
      <c r="D793" s="6">
        <f t="shared" si="99"/>
        <v>5</v>
      </c>
      <c r="E793" s="6"/>
      <c r="F793" s="6"/>
      <c r="G793" s="6"/>
      <c r="H793" s="10"/>
      <c r="I793" s="1"/>
      <c r="J793" s="1"/>
      <c r="K793" s="1"/>
      <c r="L793" s="1" t="str">
        <f>L$39</f>
        <v>средние значения величин X и Y,</v>
      </c>
    </row>
    <row r="794" spans="1:12" ht="18.75">
      <c r="A794" s="1" t="s">
        <v>21</v>
      </c>
      <c r="B794" s="6">
        <f t="shared" si="97"/>
        <v>0</v>
      </c>
      <c r="C794" s="6">
        <f t="shared" si="98"/>
        <v>0</v>
      </c>
      <c r="D794" s="6">
        <f t="shared" si="99"/>
        <v>5</v>
      </c>
      <c r="E794" s="6"/>
      <c r="F794" s="6"/>
      <c r="G794" s="6"/>
      <c r="H794" s="10"/>
      <c r="I794" s="1"/>
      <c r="J794" s="1"/>
      <c r="K794" s="1"/>
      <c r="L794" s="1" t="str">
        <f>L$40</f>
        <v>выборочные дисперсии величин X и Y,</v>
      </c>
    </row>
    <row r="795" spans="1:12" ht="18.75">
      <c r="A795" s="1" t="s">
        <v>22</v>
      </c>
      <c r="B795" s="6">
        <f t="shared" si="97"/>
        <v>0</v>
      </c>
      <c r="C795" s="6">
        <f t="shared" si="98"/>
        <v>0</v>
      </c>
      <c r="D795" s="6">
        <f t="shared" si="99"/>
        <v>5</v>
      </c>
      <c r="E795" s="6"/>
      <c r="F795" s="6"/>
      <c r="G795" s="6"/>
      <c r="H795" s="10"/>
      <c r="I795" s="1"/>
      <c r="J795" s="1"/>
      <c r="K795" s="1"/>
      <c r="L795" s="1" t="str">
        <f>L$41</f>
        <v>занесите из на лист "Регрессия X-Y".</v>
      </c>
    </row>
    <row r="796" spans="1:12" ht="18.75">
      <c r="A796" s="9"/>
      <c r="B796" s="6"/>
      <c r="C796" s="6"/>
      <c r="D796" s="6"/>
      <c r="E796" s="6"/>
      <c r="F796" s="6"/>
      <c r="G796" s="6"/>
      <c r="H796" s="10"/>
      <c r="I796" s="1"/>
      <c r="J796" s="1"/>
      <c r="K796" s="1"/>
      <c r="L796" s="1" t="str">
        <f>L$42</f>
        <v>Оцените адекватность результата вычислений</v>
      </c>
    </row>
    <row r="797" spans="1:12" ht="18.75">
      <c r="A797" s="9"/>
      <c r="B797" s="6"/>
      <c r="C797" s="6"/>
      <c r="D797" s="6"/>
      <c r="E797" s="6"/>
      <c r="F797" s="6"/>
      <c r="G797" s="6"/>
      <c r="H797" s="10"/>
      <c r="I797" s="1"/>
      <c r="J797" s="1"/>
      <c r="K797" s="1"/>
      <c r="L797" s="1" t="str">
        <f>L$43</f>
        <v>с помощью диаграммы</v>
      </c>
    </row>
    <row r="798" spans="1:12" ht="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8.75">
      <c r="A799" s="16">
        <f>'Название и список группы'!A32</f>
        <v>31</v>
      </c>
      <c r="B799" s="84">
        <f>'Название и список группы'!B32</f>
        <v>0</v>
      </c>
      <c r="C799" s="84"/>
      <c r="D799" s="84"/>
      <c r="E799" s="84"/>
      <c r="F799" s="84"/>
      <c r="G799" s="84"/>
      <c r="H799" s="84"/>
      <c r="I799" s="84"/>
      <c r="J799" s="84"/>
      <c r="K799" s="1"/>
      <c r="L799" s="1" t="str">
        <f>L$19</f>
        <v>Заполните только желтые поля!!!</v>
      </c>
    </row>
    <row r="800" spans="1:12" ht="18">
      <c r="A800" s="1" t="s">
        <v>24</v>
      </c>
      <c r="B800" s="8">
        <v>1</v>
      </c>
      <c r="C800" s="8">
        <v>2</v>
      </c>
      <c r="D800" s="8">
        <v>3</v>
      </c>
      <c r="E800" s="8">
        <v>4</v>
      </c>
      <c r="F800" s="8">
        <v>5</v>
      </c>
      <c r="G800" s="8"/>
      <c r="H800" s="2"/>
      <c r="I800" s="2"/>
      <c r="J800" s="3" t="s">
        <v>3</v>
      </c>
      <c r="K800" s="1"/>
      <c r="L800" s="4" t="str">
        <f>L$20</f>
        <v>Выполните 10 серий по 5 бросков монеты</v>
      </c>
    </row>
    <row r="801" spans="1:12" ht="18.75">
      <c r="A801" s="1" t="s">
        <v>26</v>
      </c>
      <c r="B801" s="17"/>
      <c r="C801" s="17"/>
      <c r="D801" s="17"/>
      <c r="E801" s="17"/>
      <c r="F801" s="17"/>
      <c r="G801" s="6"/>
      <c r="H801" s="10"/>
      <c r="I801" s="10"/>
      <c r="J801" s="21">
        <f>IF(SUM(B801:F810)&gt;0,1,10^(-5))</f>
        <v>1.0000000000000001E-5</v>
      </c>
      <c r="K801" s="1"/>
      <c r="L801" s="12" t="str">
        <f>L$21</f>
        <v>В протоколе испытаний</v>
      </c>
    </row>
    <row r="802" spans="1:12" ht="18.75">
      <c r="A802" s="1" t="s">
        <v>28</v>
      </c>
      <c r="B802" s="17"/>
      <c r="C802" s="17"/>
      <c r="D802" s="17"/>
      <c r="E802" s="17"/>
      <c r="F802" s="17"/>
      <c r="G802" s="6"/>
      <c r="H802" s="10"/>
      <c r="I802" s="10"/>
      <c r="J802" s="1"/>
      <c r="K802" s="1"/>
      <c r="L802" s="12" t="str">
        <f>L$22</f>
        <v>заполните только желтые поля.</v>
      </c>
    </row>
    <row r="803" spans="1:12" ht="18.75">
      <c r="A803" s="1" t="s">
        <v>30</v>
      </c>
      <c r="B803" s="17"/>
      <c r="C803" s="17"/>
      <c r="D803" s="17"/>
      <c r="E803" s="17"/>
      <c r="F803" s="17"/>
      <c r="G803" s="6"/>
      <c r="H803" s="10"/>
      <c r="I803" s="10"/>
      <c r="J803" s="1"/>
      <c r="K803" s="1"/>
      <c r="L803" s="1" t="str">
        <f>L$23</f>
        <v>X,Y,Z вычисляются автоматически, где</v>
      </c>
    </row>
    <row r="804" spans="1:12" ht="18.75">
      <c r="A804" s="1" t="s">
        <v>32</v>
      </c>
      <c r="B804" s="17"/>
      <c r="C804" s="17"/>
      <c r="D804" s="17"/>
      <c r="E804" s="17"/>
      <c r="F804" s="17"/>
      <c r="G804" s="6"/>
      <c r="H804" s="10"/>
      <c r="I804" s="12"/>
      <c r="J804" s="1"/>
      <c r="K804" s="1"/>
      <c r="L804" s="1" t="str">
        <f>L$24</f>
        <v>X — число выпавших орлов в</v>
      </c>
    </row>
    <row r="805" spans="1:12" ht="18.75">
      <c r="A805" s="1" t="s">
        <v>33</v>
      </c>
      <c r="B805" s="17"/>
      <c r="C805" s="17"/>
      <c r="D805" s="17"/>
      <c r="E805" s="17"/>
      <c r="F805" s="17"/>
      <c r="G805" s="6"/>
      <c r="H805" s="10"/>
      <c r="I805" s="12"/>
      <c r="J805" s="1"/>
      <c r="K805" s="1"/>
      <c r="L805" s="1" t="str">
        <f>L$25</f>
        <v>серии из 5 бросков</v>
      </c>
    </row>
    <row r="806" spans="1:12" ht="18.75">
      <c r="A806" s="1" t="s">
        <v>34</v>
      </c>
      <c r="B806" s="17"/>
      <c r="C806" s="17"/>
      <c r="D806" s="17"/>
      <c r="E806" s="17"/>
      <c r="F806" s="17"/>
      <c r="G806" s="6"/>
      <c r="H806" s="10"/>
      <c r="I806" s="12"/>
      <c r="J806" s="1"/>
      <c r="K806" s="1"/>
      <c r="L806" s="1" t="str">
        <f>L$26</f>
        <v>Y — номер броска  в серии из</v>
      </c>
    </row>
    <row r="807" spans="1:12" ht="18.75">
      <c r="A807" s="1" t="s">
        <v>35</v>
      </c>
      <c r="B807" s="17"/>
      <c r="C807" s="17"/>
      <c r="D807" s="17"/>
      <c r="E807" s="17"/>
      <c r="F807" s="17"/>
      <c r="G807" s="6"/>
      <c r="H807" s="10"/>
      <c r="I807" s="12"/>
      <c r="J807" s="1"/>
      <c r="K807" s="1"/>
      <c r="L807" s="1" t="str">
        <f>L$27</f>
        <v>5 бросков, когда впервые выпал</v>
      </c>
    </row>
    <row r="808" spans="1:12" ht="18.75">
      <c r="A808" s="1" t="s">
        <v>36</v>
      </c>
      <c r="B808" s="17"/>
      <c r="C808" s="17"/>
      <c r="D808" s="17"/>
      <c r="E808" s="17"/>
      <c r="F808" s="17"/>
      <c r="G808" s="6"/>
      <c r="H808" s="10"/>
      <c r="I808" s="12"/>
      <c r="J808" s="1"/>
      <c r="K808" s="1"/>
      <c r="L808" s="1" t="str">
        <f>L$28</f>
        <v>орел или 0, если были только решки.</v>
      </c>
    </row>
    <row r="809" spans="1:12" ht="18.75">
      <c r="A809" s="1" t="s">
        <v>37</v>
      </c>
      <c r="B809" s="17"/>
      <c r="C809" s="17"/>
      <c r="D809" s="17"/>
      <c r="E809" s="17"/>
      <c r="F809" s="17"/>
      <c r="G809" s="6"/>
      <c r="H809" s="10"/>
      <c r="I809" s="12"/>
      <c r="J809" s="1"/>
      <c r="K809" s="1"/>
      <c r="L809" s="1" t="str">
        <f>L$29</f>
        <v>Z — модуль разности между</v>
      </c>
    </row>
    <row r="810" spans="1:12" ht="18.75">
      <c r="A810" s="1" t="s">
        <v>38</v>
      </c>
      <c r="B810" s="17"/>
      <c r="C810" s="17"/>
      <c r="D810" s="17"/>
      <c r="E810" s="17"/>
      <c r="F810" s="17"/>
      <c r="G810" s="6"/>
      <c r="H810" s="10"/>
      <c r="I810" s="1"/>
      <c r="J810" s="1"/>
      <c r="K810" s="1"/>
      <c r="L810" s="1" t="str">
        <f>L$30</f>
        <v>числом выпавших орлов и</v>
      </c>
    </row>
    <row r="811" spans="1:12" ht="18.75">
      <c r="A811" s="9"/>
      <c r="B811" s="6" t="s">
        <v>0</v>
      </c>
      <c r="C811" s="6" t="s">
        <v>1</v>
      </c>
      <c r="D811" s="6" t="s">
        <v>2</v>
      </c>
      <c r="E811" s="6"/>
      <c r="F811" s="6"/>
      <c r="G811" s="6"/>
      <c r="H811" s="10"/>
      <c r="I811" s="1"/>
      <c r="J811" s="1"/>
      <c r="K811" s="1"/>
      <c r="L811" s="1" t="str">
        <f>L$31</f>
        <v>решек в серии из 5 бросков</v>
      </c>
    </row>
    <row r="812" spans="1:12" ht="18.75">
      <c r="A812" s="1" t="s">
        <v>5</v>
      </c>
      <c r="B812" s="6">
        <f>SUM(B801:F801)</f>
        <v>0</v>
      </c>
      <c r="C812" s="6">
        <f>IF(B801=1,1,IF(C801=1,2,IF(D801=1,3,IF(E801=1,4,IF(F801=1,5,0)))))</f>
        <v>0</v>
      </c>
      <c r="D812" s="6">
        <f>ABS(5-2*SUM(B801:F801))</f>
        <v>5</v>
      </c>
      <c r="E812" s="6"/>
      <c r="F812" s="6"/>
      <c r="G812" s="6"/>
      <c r="H812" s="10"/>
      <c r="I812" s="1"/>
      <c r="J812" s="1"/>
      <c r="K812" s="1"/>
      <c r="L812" s="1" t="str">
        <f>L$32</f>
        <v>Частоты появления событий X=0, X=1 и др.</v>
      </c>
    </row>
    <row r="813" spans="1:12" ht="18.75">
      <c r="A813" s="1" t="s">
        <v>7</v>
      </c>
      <c r="B813" s="6">
        <f>SUM(B802:F802)</f>
        <v>0</v>
      </c>
      <c r="C813" s="6">
        <f>IF(B802=1,1,IF(C802=1,2,IF(D802=1,3,IF(E802=1,4,IF(F802=1,5,0)))))</f>
        <v>0</v>
      </c>
      <c r="D813" s="6">
        <f>ABS(5-2*SUM(B802:F802))</f>
        <v>5</v>
      </c>
      <c r="E813" s="6"/>
      <c r="F813" s="6"/>
      <c r="G813" s="6"/>
      <c r="H813" s="10"/>
      <c r="I813" s="1"/>
      <c r="J813" s="1"/>
      <c r="K813" s="1"/>
      <c r="L813" s="1">
        <f>L$33</f>
        <v>0</v>
      </c>
    </row>
    <row r="814" spans="1:12" ht="18.75">
      <c r="A814" s="1" t="s">
        <v>9</v>
      </c>
      <c r="B814" s="6">
        <f>SUM(B803:F803)</f>
        <v>0</v>
      </c>
      <c r="C814" s="6">
        <f>IF(B803=1,1,IF(C803=1,2,IF(D803=1,3,IF(E803=1,4,IF(F803=1,5,0)))))</f>
        <v>0</v>
      </c>
      <c r="D814" s="6">
        <f>ABS(5-2*SUM(B803:F803))</f>
        <v>5</v>
      </c>
      <c r="E814" s="6"/>
      <c r="F814" s="6"/>
      <c r="G814" s="6"/>
      <c r="H814" s="10"/>
      <c r="I814" s="1"/>
      <c r="J814" s="1"/>
      <c r="K814" s="1"/>
      <c r="L814" s="1" t="str">
        <f>L$34</f>
        <v>Занесите результаты эксперимента</v>
      </c>
    </row>
    <row r="815" spans="1:12" ht="18.75">
      <c r="A815" s="1" t="s">
        <v>11</v>
      </c>
      <c r="B815" s="6">
        <f>SUM(B804:F804)</f>
        <v>0</v>
      </c>
      <c r="C815" s="6">
        <f>IF(B804=1,1,IF(C804=1,2,IF(D804=1,3,IF(E804=1,4,IF(F804=1,5,0)))))</f>
        <v>0</v>
      </c>
      <c r="D815" s="6">
        <f>ABS(5-2*SUM(B804:F804))</f>
        <v>5</v>
      </c>
      <c r="E815" s="6"/>
      <c r="F815" s="6"/>
      <c r="G815" s="6"/>
      <c r="H815" s="10"/>
      <c r="I815" s="1"/>
      <c r="J815" s="1"/>
      <c r="K815" s="1"/>
      <c r="L815" s="1" t="str">
        <f>L$35</f>
        <v>в лист "Закон X-Y".</v>
      </c>
    </row>
    <row r="816" spans="1:12" ht="18.75">
      <c r="A816" s="1" t="s">
        <v>13</v>
      </c>
      <c r="B816" s="6">
        <f>SUM(B805:F805)</f>
        <v>0</v>
      </c>
      <c r="C816" s="6">
        <f>IF(B805=1,1,IF(C805=1,2,IF(D805=1,3,IF(E805=1,4,IF(F805=1,5,0)))))</f>
        <v>0</v>
      </c>
      <c r="D816" s="6">
        <f>ABS(5-2*SUM(B805:F805))</f>
        <v>5</v>
      </c>
      <c r="E816" s="6"/>
      <c r="F816" s="6"/>
      <c r="G816" s="6"/>
      <c r="H816" s="10"/>
      <c r="I816" s="1"/>
      <c r="J816" s="1"/>
      <c r="K816" s="1"/>
      <c r="L816" s="1" t="str">
        <f>L$36</f>
        <v>Найдите регрессию Y по X, регрессию X по Y,</v>
      </c>
    </row>
    <row r="817" spans="1:12" ht="18.75">
      <c r="A817" s="1" t="s">
        <v>15</v>
      </c>
      <c r="B817" s="6">
        <f t="shared" ref="B817:B821" si="100">SUM(B806:F806)</f>
        <v>0</v>
      </c>
      <c r="C817" s="6">
        <f t="shared" ref="C817:C821" si="101">IF(B806=1,1,IF(C806=1,2,IF(D806=1,3,IF(E806=1,4,IF(F806=1,5,0)))))</f>
        <v>0</v>
      </c>
      <c r="D817" s="6">
        <f t="shared" ref="D817:D821" si="102">ABS(5-2*SUM(B806:F806))</f>
        <v>5</v>
      </c>
      <c r="E817" s="6"/>
      <c r="F817" s="6"/>
      <c r="G817" s="6"/>
      <c r="H817" s="10"/>
      <c r="I817" s="1"/>
      <c r="J817" s="1"/>
      <c r="K817" s="1"/>
      <c r="L817" s="1" t="str">
        <f>L$37</f>
        <v xml:space="preserve">выборочный корреляционый момент, </v>
      </c>
    </row>
    <row r="818" spans="1:12" ht="18.75">
      <c r="A818" s="1" t="s">
        <v>17</v>
      </c>
      <c r="B818" s="6">
        <f t="shared" si="100"/>
        <v>0</v>
      </c>
      <c r="C818" s="6">
        <f t="shared" si="101"/>
        <v>0</v>
      </c>
      <c r="D818" s="6">
        <f t="shared" si="102"/>
        <v>5</v>
      </c>
      <c r="E818" s="6"/>
      <c r="F818" s="6"/>
      <c r="G818" s="6"/>
      <c r="H818" s="10"/>
      <c r="I818" s="1"/>
      <c r="J818" s="1"/>
      <c r="K818" s="1"/>
      <c r="L818" s="1" t="str">
        <f>L$38</f>
        <v>выборочный коэффициент корреляции,</v>
      </c>
    </row>
    <row r="819" spans="1:12" ht="18.75">
      <c r="A819" s="1" t="s">
        <v>19</v>
      </c>
      <c r="B819" s="6">
        <f t="shared" si="100"/>
        <v>0</v>
      </c>
      <c r="C819" s="6">
        <f t="shared" si="101"/>
        <v>0</v>
      </c>
      <c r="D819" s="6">
        <f t="shared" si="102"/>
        <v>5</v>
      </c>
      <c r="E819" s="6"/>
      <c r="F819" s="6"/>
      <c r="G819" s="6"/>
      <c r="H819" s="10"/>
      <c r="I819" s="1"/>
      <c r="J819" s="1"/>
      <c r="K819" s="1"/>
      <c r="L819" s="1" t="str">
        <f>L$39</f>
        <v>средние значения величин X и Y,</v>
      </c>
    </row>
    <row r="820" spans="1:12" ht="18.75">
      <c r="A820" s="1" t="s">
        <v>21</v>
      </c>
      <c r="B820" s="6">
        <f t="shared" si="100"/>
        <v>0</v>
      </c>
      <c r="C820" s="6">
        <f t="shared" si="101"/>
        <v>0</v>
      </c>
      <c r="D820" s="6">
        <f t="shared" si="102"/>
        <v>5</v>
      </c>
      <c r="E820" s="6"/>
      <c r="F820" s="6"/>
      <c r="G820" s="6"/>
      <c r="H820" s="10"/>
      <c r="I820" s="1"/>
      <c r="J820" s="1"/>
      <c r="K820" s="1"/>
      <c r="L820" s="1" t="str">
        <f>L$40</f>
        <v>выборочные дисперсии величин X и Y,</v>
      </c>
    </row>
    <row r="821" spans="1:12" ht="18.75">
      <c r="A821" s="1" t="s">
        <v>22</v>
      </c>
      <c r="B821" s="6">
        <f t="shared" si="100"/>
        <v>0</v>
      </c>
      <c r="C821" s="6">
        <f t="shared" si="101"/>
        <v>0</v>
      </c>
      <c r="D821" s="6">
        <f t="shared" si="102"/>
        <v>5</v>
      </c>
      <c r="E821" s="6"/>
      <c r="F821" s="6"/>
      <c r="G821" s="6"/>
      <c r="H821" s="10"/>
      <c r="I821" s="1"/>
      <c r="J821" s="1"/>
      <c r="K821" s="1"/>
      <c r="L821" s="1" t="str">
        <f>L$41</f>
        <v>занесите из на лист "Регрессия X-Y".</v>
      </c>
    </row>
    <row r="822" spans="1:12" ht="18.75">
      <c r="A822" s="9"/>
      <c r="B822" s="6"/>
      <c r="C822" s="6"/>
      <c r="D822" s="6"/>
      <c r="E822" s="6"/>
      <c r="F822" s="6"/>
      <c r="G822" s="6"/>
      <c r="H822" s="10"/>
      <c r="I822" s="1"/>
      <c r="J822" s="1"/>
      <c r="K822" s="1"/>
      <c r="L822" s="1" t="str">
        <f>L$42</f>
        <v>Оцените адекватность результата вычислений</v>
      </c>
    </row>
    <row r="823" spans="1:12" ht="18.75">
      <c r="A823" s="9"/>
      <c r="B823" s="6"/>
      <c r="C823" s="6"/>
      <c r="D823" s="6"/>
      <c r="E823" s="6"/>
      <c r="F823" s="6"/>
      <c r="G823" s="6"/>
      <c r="H823" s="10"/>
      <c r="I823" s="1"/>
      <c r="J823" s="1"/>
      <c r="K823" s="1"/>
      <c r="L823" s="1" t="str">
        <f>L$43</f>
        <v>с помощью диаграммы</v>
      </c>
    </row>
    <row r="824" spans="1:12" ht="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8.75">
      <c r="A825" s="16">
        <f>'Название и список группы'!A33</f>
        <v>32</v>
      </c>
      <c r="B825" s="84">
        <f>'Название и список группы'!B33</f>
        <v>0</v>
      </c>
      <c r="C825" s="84"/>
      <c r="D825" s="84"/>
      <c r="E825" s="84"/>
      <c r="F825" s="84"/>
      <c r="G825" s="84"/>
      <c r="H825" s="84"/>
      <c r="I825" s="84"/>
      <c r="J825" s="84"/>
      <c r="K825" s="1"/>
      <c r="L825" s="1" t="str">
        <f>L$19</f>
        <v>Заполните только желтые поля!!!</v>
      </c>
    </row>
    <row r="826" spans="1:12" ht="18">
      <c r="A826" s="1" t="s">
        <v>24</v>
      </c>
      <c r="B826" s="8">
        <v>1</v>
      </c>
      <c r="C826" s="8">
        <v>2</v>
      </c>
      <c r="D826" s="8">
        <v>3</v>
      </c>
      <c r="E826" s="8">
        <v>4</v>
      </c>
      <c r="F826" s="8">
        <v>5</v>
      </c>
      <c r="G826" s="8"/>
      <c r="H826" s="2"/>
      <c r="I826" s="2"/>
      <c r="J826" s="3" t="s">
        <v>3</v>
      </c>
      <c r="K826" s="1"/>
      <c r="L826" s="4" t="str">
        <f>L$20</f>
        <v>Выполните 10 серий по 5 бросков монеты</v>
      </c>
    </row>
    <row r="827" spans="1:12" ht="18.75">
      <c r="A827" s="1" t="s">
        <v>26</v>
      </c>
      <c r="B827" s="17"/>
      <c r="C827" s="17"/>
      <c r="D827" s="17"/>
      <c r="E827" s="17"/>
      <c r="F827" s="17"/>
      <c r="G827" s="6"/>
      <c r="H827" s="10"/>
      <c r="I827" s="10"/>
      <c r="J827" s="21">
        <f>IF(SUM(B827:F836)&gt;0,1,10^(-5))</f>
        <v>1.0000000000000001E-5</v>
      </c>
      <c r="K827" s="1"/>
      <c r="L827" s="12" t="str">
        <f>L$21</f>
        <v>В протоколе испытаний</v>
      </c>
    </row>
    <row r="828" spans="1:12" ht="18.75">
      <c r="A828" s="1" t="s">
        <v>28</v>
      </c>
      <c r="B828" s="17"/>
      <c r="C828" s="17"/>
      <c r="D828" s="17"/>
      <c r="E828" s="17"/>
      <c r="F828" s="17"/>
      <c r="G828" s="6"/>
      <c r="H828" s="10"/>
      <c r="I828" s="10"/>
      <c r="J828" s="1"/>
      <c r="K828" s="1"/>
      <c r="L828" s="12" t="str">
        <f>L$22</f>
        <v>заполните только желтые поля.</v>
      </c>
    </row>
    <row r="829" spans="1:12" ht="18.75">
      <c r="A829" s="1" t="s">
        <v>30</v>
      </c>
      <c r="B829" s="17"/>
      <c r="C829" s="17"/>
      <c r="D829" s="17"/>
      <c r="E829" s="17"/>
      <c r="F829" s="17"/>
      <c r="G829" s="6"/>
      <c r="H829" s="10"/>
      <c r="I829" s="10"/>
      <c r="J829" s="1"/>
      <c r="K829" s="1"/>
      <c r="L829" s="1" t="str">
        <f>L$23</f>
        <v>X,Y,Z вычисляются автоматически, где</v>
      </c>
    </row>
    <row r="830" spans="1:12" ht="18.75">
      <c r="A830" s="1" t="s">
        <v>32</v>
      </c>
      <c r="B830" s="17"/>
      <c r="C830" s="17"/>
      <c r="D830" s="17"/>
      <c r="E830" s="17"/>
      <c r="F830" s="17"/>
      <c r="G830" s="6"/>
      <c r="H830" s="10"/>
      <c r="I830" s="12"/>
      <c r="J830" s="1"/>
      <c r="K830" s="1"/>
      <c r="L830" s="1" t="str">
        <f>L$24</f>
        <v>X — число выпавших орлов в</v>
      </c>
    </row>
    <row r="831" spans="1:12" ht="18.75">
      <c r="A831" s="1" t="s">
        <v>33</v>
      </c>
      <c r="B831" s="17"/>
      <c r="C831" s="17"/>
      <c r="D831" s="17"/>
      <c r="E831" s="17"/>
      <c r="F831" s="17"/>
      <c r="G831" s="6"/>
      <c r="H831" s="10"/>
      <c r="I831" s="12"/>
      <c r="J831" s="1"/>
      <c r="K831" s="1"/>
      <c r="L831" s="1" t="str">
        <f>L$25</f>
        <v>серии из 5 бросков</v>
      </c>
    </row>
    <row r="832" spans="1:12" ht="18.75">
      <c r="A832" s="1" t="s">
        <v>34</v>
      </c>
      <c r="B832" s="17"/>
      <c r="C832" s="17"/>
      <c r="D832" s="17"/>
      <c r="E832" s="17"/>
      <c r="F832" s="17"/>
      <c r="G832" s="6"/>
      <c r="H832" s="10"/>
      <c r="I832" s="12"/>
      <c r="J832" s="1"/>
      <c r="K832" s="1"/>
      <c r="L832" s="1" t="str">
        <f>L$26</f>
        <v>Y — номер броска  в серии из</v>
      </c>
    </row>
    <row r="833" spans="1:12" ht="18.75">
      <c r="A833" s="1" t="s">
        <v>35</v>
      </c>
      <c r="B833" s="17"/>
      <c r="C833" s="17"/>
      <c r="D833" s="17"/>
      <c r="E833" s="17"/>
      <c r="F833" s="17"/>
      <c r="G833" s="6"/>
      <c r="H833" s="10"/>
      <c r="I833" s="12"/>
      <c r="J833" s="1"/>
      <c r="K833" s="1"/>
      <c r="L833" s="1" t="str">
        <f>L$27</f>
        <v>5 бросков, когда впервые выпал</v>
      </c>
    </row>
    <row r="834" spans="1:12" ht="18.75">
      <c r="A834" s="1" t="s">
        <v>36</v>
      </c>
      <c r="B834" s="17"/>
      <c r="C834" s="17"/>
      <c r="D834" s="17"/>
      <c r="E834" s="17"/>
      <c r="F834" s="17"/>
      <c r="G834" s="6"/>
      <c r="H834" s="10"/>
      <c r="I834" s="12"/>
      <c r="J834" s="1"/>
      <c r="K834" s="1"/>
      <c r="L834" s="1" t="str">
        <f>L$28</f>
        <v>орел или 0, если были только решки.</v>
      </c>
    </row>
    <row r="835" spans="1:12" ht="18.75">
      <c r="A835" s="1" t="s">
        <v>37</v>
      </c>
      <c r="B835" s="17"/>
      <c r="C835" s="17"/>
      <c r="D835" s="17"/>
      <c r="E835" s="17"/>
      <c r="F835" s="17"/>
      <c r="G835" s="6"/>
      <c r="H835" s="10"/>
      <c r="I835" s="12"/>
      <c r="J835" s="1"/>
      <c r="K835" s="1"/>
      <c r="L835" s="1" t="str">
        <f>L$29</f>
        <v>Z — модуль разности между</v>
      </c>
    </row>
    <row r="836" spans="1:12" ht="18.75">
      <c r="A836" s="1" t="s">
        <v>38</v>
      </c>
      <c r="B836" s="17"/>
      <c r="C836" s="17"/>
      <c r="D836" s="17"/>
      <c r="E836" s="17"/>
      <c r="F836" s="17"/>
      <c r="G836" s="6"/>
      <c r="H836" s="10"/>
      <c r="I836" s="1"/>
      <c r="J836" s="1"/>
      <c r="K836" s="1"/>
      <c r="L836" s="1" t="str">
        <f>L$30</f>
        <v>числом выпавших орлов и</v>
      </c>
    </row>
    <row r="837" spans="1:12" ht="18.75">
      <c r="A837" s="9"/>
      <c r="B837" s="6" t="s">
        <v>0</v>
      </c>
      <c r="C837" s="6" t="s">
        <v>1</v>
      </c>
      <c r="D837" s="6" t="s">
        <v>2</v>
      </c>
      <c r="E837" s="6"/>
      <c r="F837" s="6"/>
      <c r="G837" s="6"/>
      <c r="H837" s="10"/>
      <c r="I837" s="1"/>
      <c r="J837" s="1"/>
      <c r="K837" s="1"/>
      <c r="L837" s="1" t="str">
        <f>L$31</f>
        <v>решек в серии из 5 бросков</v>
      </c>
    </row>
    <row r="838" spans="1:12" ht="18.75">
      <c r="A838" s="1" t="s">
        <v>5</v>
      </c>
      <c r="B838" s="6">
        <f>SUM(B827:F827)</f>
        <v>0</v>
      </c>
      <c r="C838" s="6">
        <f>IF(B827=1,1,IF(C827=1,2,IF(D827=1,3,IF(E827=1,4,IF(F827=1,5,0)))))</f>
        <v>0</v>
      </c>
      <c r="D838" s="6">
        <f>ABS(5-2*SUM(B827:F827))</f>
        <v>5</v>
      </c>
      <c r="E838" s="6"/>
      <c r="F838" s="6"/>
      <c r="G838" s="6"/>
      <c r="H838" s="10"/>
      <c r="I838" s="1"/>
      <c r="J838" s="1"/>
      <c r="K838" s="1"/>
      <c r="L838" s="1" t="str">
        <f>L$32</f>
        <v>Частоты появления событий X=0, X=1 и др.</v>
      </c>
    </row>
    <row r="839" spans="1:12" ht="18.75">
      <c r="A839" s="1" t="s">
        <v>7</v>
      </c>
      <c r="B839" s="6">
        <f>SUM(B828:F828)</f>
        <v>0</v>
      </c>
      <c r="C839" s="6">
        <f>IF(B828=1,1,IF(C828=1,2,IF(D828=1,3,IF(E828=1,4,IF(F828=1,5,0)))))</f>
        <v>0</v>
      </c>
      <c r="D839" s="6">
        <f>ABS(5-2*SUM(B828:F828))</f>
        <v>5</v>
      </c>
      <c r="E839" s="6"/>
      <c r="F839" s="6"/>
      <c r="G839" s="6"/>
      <c r="H839" s="10"/>
      <c r="I839" s="1"/>
      <c r="J839" s="1"/>
      <c r="K839" s="1"/>
      <c r="L839" s="1">
        <f>L$33</f>
        <v>0</v>
      </c>
    </row>
    <row r="840" spans="1:12" ht="18.75">
      <c r="A840" s="1" t="s">
        <v>9</v>
      </c>
      <c r="B840" s="6">
        <f>SUM(B829:F829)</f>
        <v>0</v>
      </c>
      <c r="C840" s="6">
        <f>IF(B829=1,1,IF(C829=1,2,IF(D829=1,3,IF(E829=1,4,IF(F829=1,5,0)))))</f>
        <v>0</v>
      </c>
      <c r="D840" s="6">
        <f>ABS(5-2*SUM(B829:F829))</f>
        <v>5</v>
      </c>
      <c r="E840" s="6"/>
      <c r="F840" s="6"/>
      <c r="G840" s="6"/>
      <c r="H840" s="10"/>
      <c r="I840" s="1"/>
      <c r="J840" s="1"/>
      <c r="K840" s="1"/>
      <c r="L840" s="1" t="str">
        <f>L$34</f>
        <v>Занесите результаты эксперимента</v>
      </c>
    </row>
    <row r="841" spans="1:12" ht="18.75">
      <c r="A841" s="1" t="s">
        <v>11</v>
      </c>
      <c r="B841" s="6">
        <f>SUM(B830:F830)</f>
        <v>0</v>
      </c>
      <c r="C841" s="6">
        <f>IF(B830=1,1,IF(C830=1,2,IF(D830=1,3,IF(E830=1,4,IF(F830=1,5,0)))))</f>
        <v>0</v>
      </c>
      <c r="D841" s="6">
        <f>ABS(5-2*SUM(B830:F830))</f>
        <v>5</v>
      </c>
      <c r="E841" s="6"/>
      <c r="F841" s="6"/>
      <c r="G841" s="6"/>
      <c r="H841" s="10"/>
      <c r="I841" s="1"/>
      <c r="J841" s="1"/>
      <c r="K841" s="1"/>
      <c r="L841" s="1" t="str">
        <f>L$35</f>
        <v>в лист "Закон X-Y".</v>
      </c>
    </row>
    <row r="842" spans="1:12" ht="18.75">
      <c r="A842" s="1" t="s">
        <v>13</v>
      </c>
      <c r="B842" s="6">
        <f>SUM(B831:F831)</f>
        <v>0</v>
      </c>
      <c r="C842" s="6">
        <f>IF(B831=1,1,IF(C831=1,2,IF(D831=1,3,IF(E831=1,4,IF(F831=1,5,0)))))</f>
        <v>0</v>
      </c>
      <c r="D842" s="6">
        <f>ABS(5-2*SUM(B831:F831))</f>
        <v>5</v>
      </c>
      <c r="E842" s="6"/>
      <c r="F842" s="6"/>
      <c r="G842" s="6"/>
      <c r="H842" s="10"/>
      <c r="I842" s="1"/>
      <c r="J842" s="1"/>
      <c r="K842" s="1"/>
      <c r="L842" s="1" t="str">
        <f>L$36</f>
        <v>Найдите регрессию Y по X, регрессию X по Y,</v>
      </c>
    </row>
    <row r="843" spans="1:12" ht="18.75">
      <c r="A843" s="1" t="s">
        <v>15</v>
      </c>
      <c r="B843" s="6">
        <f t="shared" ref="B843:B847" si="103">SUM(B832:F832)</f>
        <v>0</v>
      </c>
      <c r="C843" s="6">
        <f t="shared" ref="C843:C847" si="104">IF(B832=1,1,IF(C832=1,2,IF(D832=1,3,IF(E832=1,4,IF(F832=1,5,0)))))</f>
        <v>0</v>
      </c>
      <c r="D843" s="6">
        <f t="shared" ref="D843:D847" si="105">ABS(5-2*SUM(B832:F832))</f>
        <v>5</v>
      </c>
      <c r="E843" s="6"/>
      <c r="F843" s="6"/>
      <c r="G843" s="6"/>
      <c r="H843" s="10"/>
      <c r="I843" s="1"/>
      <c r="J843" s="1"/>
      <c r="K843" s="1"/>
      <c r="L843" s="1" t="str">
        <f>L$37</f>
        <v xml:space="preserve">выборочный корреляционый момент, </v>
      </c>
    </row>
    <row r="844" spans="1:12" ht="18.75">
      <c r="A844" s="1" t="s">
        <v>17</v>
      </c>
      <c r="B844" s="6">
        <f t="shared" si="103"/>
        <v>0</v>
      </c>
      <c r="C844" s="6">
        <f t="shared" si="104"/>
        <v>0</v>
      </c>
      <c r="D844" s="6">
        <f t="shared" si="105"/>
        <v>5</v>
      </c>
      <c r="E844" s="6"/>
      <c r="F844" s="6"/>
      <c r="G844" s="6"/>
      <c r="H844" s="10"/>
      <c r="I844" s="1"/>
      <c r="J844" s="1"/>
      <c r="K844" s="1"/>
      <c r="L844" s="1" t="str">
        <f>L$38</f>
        <v>выборочный коэффициент корреляции,</v>
      </c>
    </row>
    <row r="845" spans="1:12" ht="18.75">
      <c r="A845" s="1" t="s">
        <v>19</v>
      </c>
      <c r="B845" s="6">
        <f t="shared" si="103"/>
        <v>0</v>
      </c>
      <c r="C845" s="6">
        <f t="shared" si="104"/>
        <v>0</v>
      </c>
      <c r="D845" s="6">
        <f t="shared" si="105"/>
        <v>5</v>
      </c>
      <c r="E845" s="6"/>
      <c r="F845" s="6"/>
      <c r="G845" s="6"/>
      <c r="H845" s="10"/>
      <c r="I845" s="1"/>
      <c r="J845" s="1"/>
      <c r="K845" s="1"/>
      <c r="L845" s="1" t="str">
        <f>L$39</f>
        <v>средние значения величин X и Y,</v>
      </c>
    </row>
    <row r="846" spans="1:12" ht="18.75">
      <c r="A846" s="1" t="s">
        <v>21</v>
      </c>
      <c r="B846" s="6">
        <f t="shared" si="103"/>
        <v>0</v>
      </c>
      <c r="C846" s="6">
        <f t="shared" si="104"/>
        <v>0</v>
      </c>
      <c r="D846" s="6">
        <f t="shared" si="105"/>
        <v>5</v>
      </c>
      <c r="E846" s="6"/>
      <c r="F846" s="6"/>
      <c r="G846" s="6"/>
      <c r="H846" s="10"/>
      <c r="I846" s="1"/>
      <c r="J846" s="1"/>
      <c r="K846" s="1"/>
      <c r="L846" s="1" t="str">
        <f>L$40</f>
        <v>выборочные дисперсии величин X и Y,</v>
      </c>
    </row>
    <row r="847" spans="1:12" ht="18.75">
      <c r="A847" s="1" t="s">
        <v>22</v>
      </c>
      <c r="B847" s="6">
        <f t="shared" si="103"/>
        <v>0</v>
      </c>
      <c r="C847" s="6">
        <f t="shared" si="104"/>
        <v>0</v>
      </c>
      <c r="D847" s="6">
        <f t="shared" si="105"/>
        <v>5</v>
      </c>
      <c r="E847" s="6"/>
      <c r="F847" s="6"/>
      <c r="G847" s="6"/>
      <c r="H847" s="10"/>
      <c r="I847" s="1"/>
      <c r="J847" s="1"/>
      <c r="K847" s="1"/>
      <c r="L847" s="1" t="str">
        <f>L$41</f>
        <v>занесите из на лист "Регрессия X-Y".</v>
      </c>
    </row>
    <row r="848" spans="1:12" ht="18.75">
      <c r="A848" s="9"/>
      <c r="B848" s="6"/>
      <c r="C848" s="6"/>
      <c r="D848" s="6"/>
      <c r="E848" s="6"/>
      <c r="F848" s="6"/>
      <c r="G848" s="6"/>
      <c r="H848" s="10"/>
      <c r="I848" s="1"/>
      <c r="J848" s="1"/>
      <c r="K848" s="1"/>
      <c r="L848" s="1" t="str">
        <f>L$42</f>
        <v>Оцените адекватность результата вычислений</v>
      </c>
    </row>
    <row r="849" spans="1:12" ht="18.75">
      <c r="A849" s="9"/>
      <c r="B849" s="6"/>
      <c r="C849" s="6"/>
      <c r="D849" s="6"/>
      <c r="E849" s="6"/>
      <c r="F849" s="6"/>
      <c r="G849" s="6"/>
      <c r="H849" s="10"/>
      <c r="I849" s="1"/>
      <c r="J849" s="1"/>
      <c r="K849" s="1"/>
      <c r="L849" s="1" t="str">
        <f>L$43</f>
        <v>с помощью диаграммы</v>
      </c>
    </row>
    <row r="850" spans="1:12" ht="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8.75">
      <c r="A851" s="16">
        <f>'Название и список группы'!A34</f>
        <v>33</v>
      </c>
      <c r="B851" s="84">
        <f>'Название и список группы'!B34</f>
        <v>0</v>
      </c>
      <c r="C851" s="84"/>
      <c r="D851" s="84"/>
      <c r="E851" s="84"/>
      <c r="F851" s="84"/>
      <c r="G851" s="84"/>
      <c r="H851" s="84"/>
      <c r="I851" s="84"/>
      <c r="J851" s="84"/>
      <c r="K851" s="1"/>
      <c r="L851" s="1" t="str">
        <f>L$19</f>
        <v>Заполните только желтые поля!!!</v>
      </c>
    </row>
    <row r="852" spans="1:12" ht="18">
      <c r="A852" s="1" t="s">
        <v>24</v>
      </c>
      <c r="B852" s="8">
        <v>1</v>
      </c>
      <c r="C852" s="8">
        <v>2</v>
      </c>
      <c r="D852" s="8">
        <v>3</v>
      </c>
      <c r="E852" s="8">
        <v>4</v>
      </c>
      <c r="F852" s="8">
        <v>5</v>
      </c>
      <c r="G852" s="8"/>
      <c r="H852" s="2"/>
      <c r="I852" s="2"/>
      <c r="J852" s="3" t="s">
        <v>3</v>
      </c>
      <c r="K852" s="1"/>
      <c r="L852" s="4" t="str">
        <f>L$20</f>
        <v>Выполните 10 серий по 5 бросков монеты</v>
      </c>
    </row>
    <row r="853" spans="1:12" ht="18.75">
      <c r="A853" s="1" t="s">
        <v>26</v>
      </c>
      <c r="B853" s="17"/>
      <c r="C853" s="17"/>
      <c r="D853" s="17"/>
      <c r="E853" s="17"/>
      <c r="F853" s="17"/>
      <c r="G853" s="6"/>
      <c r="H853" s="10"/>
      <c r="I853" s="10"/>
      <c r="J853" s="21">
        <f>IF(SUM(B853:F862)&gt;0,1,10^(-5))</f>
        <v>1.0000000000000001E-5</v>
      </c>
      <c r="K853" s="1"/>
      <c r="L853" s="12" t="str">
        <f>L$21</f>
        <v>В протоколе испытаний</v>
      </c>
    </row>
    <row r="854" spans="1:12" ht="18.75">
      <c r="A854" s="1" t="s">
        <v>28</v>
      </c>
      <c r="B854" s="17"/>
      <c r="C854" s="17"/>
      <c r="D854" s="17"/>
      <c r="E854" s="17"/>
      <c r="F854" s="17"/>
      <c r="G854" s="6"/>
      <c r="H854" s="10"/>
      <c r="I854" s="10"/>
      <c r="J854" s="1"/>
      <c r="K854" s="1"/>
      <c r="L854" s="12" t="str">
        <f>L$22</f>
        <v>заполните только желтые поля.</v>
      </c>
    </row>
    <row r="855" spans="1:12" ht="18.75">
      <c r="A855" s="1" t="s">
        <v>30</v>
      </c>
      <c r="B855" s="17"/>
      <c r="C855" s="17"/>
      <c r="D855" s="17"/>
      <c r="E855" s="17"/>
      <c r="F855" s="17"/>
      <c r="G855" s="6"/>
      <c r="H855" s="10"/>
      <c r="I855" s="10"/>
      <c r="J855" s="1"/>
      <c r="K855" s="1"/>
      <c r="L855" s="1" t="str">
        <f>L$23</f>
        <v>X,Y,Z вычисляются автоматически, где</v>
      </c>
    </row>
    <row r="856" spans="1:12" ht="18.75">
      <c r="A856" s="1" t="s">
        <v>32</v>
      </c>
      <c r="B856" s="17"/>
      <c r="C856" s="17"/>
      <c r="D856" s="17"/>
      <c r="E856" s="17"/>
      <c r="F856" s="17"/>
      <c r="G856" s="6"/>
      <c r="H856" s="10"/>
      <c r="I856" s="12"/>
      <c r="J856" s="1"/>
      <c r="K856" s="1"/>
      <c r="L856" s="1" t="str">
        <f>L$24</f>
        <v>X — число выпавших орлов в</v>
      </c>
    </row>
    <row r="857" spans="1:12" ht="18.75">
      <c r="A857" s="1" t="s">
        <v>33</v>
      </c>
      <c r="B857" s="17"/>
      <c r="C857" s="17"/>
      <c r="D857" s="17"/>
      <c r="E857" s="17"/>
      <c r="F857" s="17"/>
      <c r="G857" s="6"/>
      <c r="H857" s="10"/>
      <c r="I857" s="12"/>
      <c r="J857" s="1"/>
      <c r="K857" s="1"/>
      <c r="L857" s="1" t="str">
        <f>L$25</f>
        <v>серии из 5 бросков</v>
      </c>
    </row>
    <row r="858" spans="1:12" ht="18.75">
      <c r="A858" s="1" t="s">
        <v>34</v>
      </c>
      <c r="B858" s="17"/>
      <c r="C858" s="17"/>
      <c r="D858" s="17"/>
      <c r="E858" s="17"/>
      <c r="F858" s="17"/>
      <c r="G858" s="6"/>
      <c r="H858" s="10"/>
      <c r="I858" s="12"/>
      <c r="J858" s="1"/>
      <c r="K858" s="1"/>
      <c r="L858" s="1" t="str">
        <f>L$26</f>
        <v>Y — номер броска  в серии из</v>
      </c>
    </row>
    <row r="859" spans="1:12" ht="18.75">
      <c r="A859" s="1" t="s">
        <v>35</v>
      </c>
      <c r="B859" s="17"/>
      <c r="C859" s="17"/>
      <c r="D859" s="17"/>
      <c r="E859" s="17"/>
      <c r="F859" s="17"/>
      <c r="G859" s="6"/>
      <c r="H859" s="10"/>
      <c r="I859" s="12"/>
      <c r="J859" s="1"/>
      <c r="K859" s="1"/>
      <c r="L859" s="1" t="str">
        <f>L$27</f>
        <v>5 бросков, когда впервые выпал</v>
      </c>
    </row>
    <row r="860" spans="1:12" ht="18.75">
      <c r="A860" s="1" t="s">
        <v>36</v>
      </c>
      <c r="B860" s="17"/>
      <c r="C860" s="17"/>
      <c r="D860" s="17"/>
      <c r="E860" s="17"/>
      <c r="F860" s="17"/>
      <c r="G860" s="6"/>
      <c r="H860" s="10"/>
      <c r="I860" s="12"/>
      <c r="J860" s="1"/>
      <c r="K860" s="1"/>
      <c r="L860" s="1" t="str">
        <f>L$28</f>
        <v>орел или 0, если были только решки.</v>
      </c>
    </row>
    <row r="861" spans="1:12" ht="18.75">
      <c r="A861" s="1" t="s">
        <v>37</v>
      </c>
      <c r="B861" s="17"/>
      <c r="C861" s="17"/>
      <c r="D861" s="17"/>
      <c r="E861" s="17"/>
      <c r="F861" s="17"/>
      <c r="G861" s="6"/>
      <c r="H861" s="10"/>
      <c r="I861" s="12"/>
      <c r="J861" s="1"/>
      <c r="K861" s="1"/>
      <c r="L861" s="1" t="str">
        <f>L$29</f>
        <v>Z — модуль разности между</v>
      </c>
    </row>
    <row r="862" spans="1:12" ht="18.75">
      <c r="A862" s="1" t="s">
        <v>38</v>
      </c>
      <c r="B862" s="17"/>
      <c r="C862" s="17"/>
      <c r="D862" s="17"/>
      <c r="E862" s="17"/>
      <c r="F862" s="17"/>
      <c r="G862" s="6"/>
      <c r="H862" s="10"/>
      <c r="I862" s="1"/>
      <c r="J862" s="1"/>
      <c r="K862" s="1"/>
      <c r="L862" s="1" t="str">
        <f>L$30</f>
        <v>числом выпавших орлов и</v>
      </c>
    </row>
    <row r="863" spans="1:12" ht="18.75">
      <c r="A863" s="9"/>
      <c r="B863" s="6" t="s">
        <v>0</v>
      </c>
      <c r="C863" s="6" t="s">
        <v>1</v>
      </c>
      <c r="D863" s="6" t="s">
        <v>2</v>
      </c>
      <c r="E863" s="6"/>
      <c r="F863" s="6"/>
      <c r="G863" s="6"/>
      <c r="H863" s="10"/>
      <c r="I863" s="1"/>
      <c r="J863" s="1"/>
      <c r="K863" s="1"/>
      <c r="L863" s="1" t="str">
        <f>L$31</f>
        <v>решек в серии из 5 бросков</v>
      </c>
    </row>
    <row r="864" spans="1:12" ht="18.75">
      <c r="A864" s="1" t="s">
        <v>5</v>
      </c>
      <c r="B864" s="6">
        <f>SUM(B853:F853)</f>
        <v>0</v>
      </c>
      <c r="C864" s="6">
        <f>IF(B853=1,1,IF(C853=1,2,IF(D853=1,3,IF(E853=1,4,IF(F853=1,5,0)))))</f>
        <v>0</v>
      </c>
      <c r="D864" s="6">
        <f>ABS(5-2*SUM(B853:F853))</f>
        <v>5</v>
      </c>
      <c r="E864" s="6"/>
      <c r="F864" s="6"/>
      <c r="G864" s="6"/>
      <c r="H864" s="10"/>
      <c r="I864" s="1"/>
      <c r="J864" s="1"/>
      <c r="K864" s="1"/>
      <c r="L864" s="1" t="str">
        <f>L$32</f>
        <v>Частоты появления событий X=0, X=1 и др.</v>
      </c>
    </row>
    <row r="865" spans="1:12" ht="18.75">
      <c r="A865" s="1" t="s">
        <v>7</v>
      </c>
      <c r="B865" s="6">
        <f>SUM(B854:F854)</f>
        <v>0</v>
      </c>
      <c r="C865" s="6">
        <f>IF(B854=1,1,IF(C854=1,2,IF(D854=1,3,IF(E854=1,4,IF(F854=1,5,0)))))</f>
        <v>0</v>
      </c>
      <c r="D865" s="6">
        <f>ABS(5-2*SUM(B854:F854))</f>
        <v>5</v>
      </c>
      <c r="E865" s="6"/>
      <c r="F865" s="6"/>
      <c r="G865" s="6"/>
      <c r="H865" s="10"/>
      <c r="I865" s="1"/>
      <c r="J865" s="1"/>
      <c r="K865" s="1"/>
      <c r="L865" s="1">
        <f>L$33</f>
        <v>0</v>
      </c>
    </row>
    <row r="866" spans="1:12" ht="18.75">
      <c r="A866" s="1" t="s">
        <v>9</v>
      </c>
      <c r="B866" s="6">
        <f>SUM(B855:F855)</f>
        <v>0</v>
      </c>
      <c r="C866" s="6">
        <f>IF(B855=1,1,IF(C855=1,2,IF(D855=1,3,IF(E855=1,4,IF(F855=1,5,0)))))</f>
        <v>0</v>
      </c>
      <c r="D866" s="6">
        <f>ABS(5-2*SUM(B855:F855))</f>
        <v>5</v>
      </c>
      <c r="E866" s="6"/>
      <c r="F866" s="6"/>
      <c r="G866" s="6"/>
      <c r="H866" s="10"/>
      <c r="I866" s="1"/>
      <c r="J866" s="1"/>
      <c r="K866" s="1"/>
      <c r="L866" s="1" t="str">
        <f>L$34</f>
        <v>Занесите результаты эксперимента</v>
      </c>
    </row>
    <row r="867" spans="1:12" ht="18.75">
      <c r="A867" s="1" t="s">
        <v>11</v>
      </c>
      <c r="B867" s="6">
        <f>SUM(B856:F856)</f>
        <v>0</v>
      </c>
      <c r="C867" s="6">
        <f>IF(B856=1,1,IF(C856=1,2,IF(D856=1,3,IF(E856=1,4,IF(F856=1,5,0)))))</f>
        <v>0</v>
      </c>
      <c r="D867" s="6">
        <f>ABS(5-2*SUM(B856:F856))</f>
        <v>5</v>
      </c>
      <c r="E867" s="6"/>
      <c r="F867" s="6"/>
      <c r="G867" s="6"/>
      <c r="H867" s="10"/>
      <c r="I867" s="1"/>
      <c r="J867" s="1"/>
      <c r="K867" s="1"/>
      <c r="L867" s="1" t="str">
        <f>L$35</f>
        <v>в лист "Закон X-Y".</v>
      </c>
    </row>
    <row r="868" spans="1:12" ht="18.75">
      <c r="A868" s="1" t="s">
        <v>13</v>
      </c>
      <c r="B868" s="6">
        <f>SUM(B857:F857)</f>
        <v>0</v>
      </c>
      <c r="C868" s="6">
        <f>IF(B857=1,1,IF(C857=1,2,IF(D857=1,3,IF(E857=1,4,IF(F857=1,5,0)))))</f>
        <v>0</v>
      </c>
      <c r="D868" s="6">
        <f>ABS(5-2*SUM(B857:F857))</f>
        <v>5</v>
      </c>
      <c r="E868" s="6"/>
      <c r="F868" s="6"/>
      <c r="G868" s="6"/>
      <c r="H868" s="10"/>
      <c r="I868" s="1"/>
      <c r="J868" s="1"/>
      <c r="K868" s="1"/>
      <c r="L868" s="1" t="str">
        <f>L$36</f>
        <v>Найдите регрессию Y по X, регрессию X по Y,</v>
      </c>
    </row>
    <row r="869" spans="1:12" ht="18.75">
      <c r="A869" s="1" t="s">
        <v>15</v>
      </c>
      <c r="B869" s="6">
        <f t="shared" ref="B869:B873" si="106">SUM(B858:F858)</f>
        <v>0</v>
      </c>
      <c r="C869" s="6">
        <f t="shared" ref="C869:C873" si="107">IF(B858=1,1,IF(C858=1,2,IF(D858=1,3,IF(E858=1,4,IF(F858=1,5,0)))))</f>
        <v>0</v>
      </c>
      <c r="D869" s="6">
        <f t="shared" ref="D869:D873" si="108">ABS(5-2*SUM(B858:F858))</f>
        <v>5</v>
      </c>
      <c r="E869" s="6"/>
      <c r="F869" s="6"/>
      <c r="G869" s="6"/>
      <c r="H869" s="10"/>
      <c r="I869" s="1"/>
      <c r="J869" s="1"/>
      <c r="K869" s="1"/>
      <c r="L869" s="1" t="str">
        <f>L$37</f>
        <v xml:space="preserve">выборочный корреляционый момент, </v>
      </c>
    </row>
    <row r="870" spans="1:12" ht="18.75">
      <c r="A870" s="1" t="s">
        <v>17</v>
      </c>
      <c r="B870" s="6">
        <f t="shared" si="106"/>
        <v>0</v>
      </c>
      <c r="C870" s="6">
        <f t="shared" si="107"/>
        <v>0</v>
      </c>
      <c r="D870" s="6">
        <f t="shared" si="108"/>
        <v>5</v>
      </c>
      <c r="E870" s="6"/>
      <c r="F870" s="6"/>
      <c r="G870" s="6"/>
      <c r="H870" s="10"/>
      <c r="I870" s="1"/>
      <c r="J870" s="1"/>
      <c r="K870" s="1"/>
      <c r="L870" s="1" t="str">
        <f>L$38</f>
        <v>выборочный коэффициент корреляции,</v>
      </c>
    </row>
    <row r="871" spans="1:12" ht="18.75">
      <c r="A871" s="1" t="s">
        <v>19</v>
      </c>
      <c r="B871" s="6">
        <f t="shared" si="106"/>
        <v>0</v>
      </c>
      <c r="C871" s="6">
        <f t="shared" si="107"/>
        <v>0</v>
      </c>
      <c r="D871" s="6">
        <f t="shared" si="108"/>
        <v>5</v>
      </c>
      <c r="E871" s="6"/>
      <c r="F871" s="6"/>
      <c r="G871" s="6"/>
      <c r="H871" s="10"/>
      <c r="I871" s="1"/>
      <c r="J871" s="1"/>
      <c r="K871" s="1"/>
      <c r="L871" s="1" t="str">
        <f>L$39</f>
        <v>средние значения величин X и Y,</v>
      </c>
    </row>
    <row r="872" spans="1:12" ht="18.75">
      <c r="A872" s="1" t="s">
        <v>21</v>
      </c>
      <c r="B872" s="6">
        <f t="shared" si="106"/>
        <v>0</v>
      </c>
      <c r="C872" s="6">
        <f t="shared" si="107"/>
        <v>0</v>
      </c>
      <c r="D872" s="6">
        <f t="shared" si="108"/>
        <v>5</v>
      </c>
      <c r="E872" s="6"/>
      <c r="F872" s="6"/>
      <c r="G872" s="6"/>
      <c r="H872" s="10"/>
      <c r="I872" s="1"/>
      <c r="J872" s="1"/>
      <c r="K872" s="1"/>
      <c r="L872" s="1" t="str">
        <f>L$40</f>
        <v>выборочные дисперсии величин X и Y,</v>
      </c>
    </row>
    <row r="873" spans="1:12" ht="18.75">
      <c r="A873" s="1" t="s">
        <v>22</v>
      </c>
      <c r="B873" s="6">
        <f t="shared" si="106"/>
        <v>0</v>
      </c>
      <c r="C873" s="6">
        <f t="shared" si="107"/>
        <v>0</v>
      </c>
      <c r="D873" s="6">
        <f t="shared" si="108"/>
        <v>5</v>
      </c>
      <c r="E873" s="6"/>
      <c r="F873" s="6"/>
      <c r="G873" s="6"/>
      <c r="H873" s="10"/>
      <c r="I873" s="1"/>
      <c r="J873" s="1"/>
      <c r="K873" s="1"/>
      <c r="L873" s="1" t="str">
        <f>L$41</f>
        <v>занесите из на лист "Регрессия X-Y".</v>
      </c>
    </row>
    <row r="874" spans="1:12" ht="18.75">
      <c r="A874" s="9"/>
      <c r="B874" s="6"/>
      <c r="C874" s="6"/>
      <c r="D874" s="6"/>
      <c r="E874" s="6"/>
      <c r="F874" s="6"/>
      <c r="G874" s="6"/>
      <c r="H874" s="10"/>
      <c r="I874" s="1"/>
      <c r="J874" s="1"/>
      <c r="K874" s="1"/>
      <c r="L874" s="1" t="str">
        <f>L$42</f>
        <v>Оцените адекватность результата вычислений</v>
      </c>
    </row>
    <row r="875" spans="1:12" ht="18.75">
      <c r="A875" s="9"/>
      <c r="B875" s="6"/>
      <c r="C875" s="6"/>
      <c r="D875" s="6"/>
      <c r="E875" s="6"/>
      <c r="F875" s="6"/>
      <c r="G875" s="6"/>
      <c r="H875" s="10"/>
      <c r="I875" s="1"/>
      <c r="J875" s="1"/>
      <c r="K875" s="1"/>
      <c r="L875" s="1" t="str">
        <f>L$43</f>
        <v>с помощью диаграммы</v>
      </c>
    </row>
    <row r="876" spans="1:12" ht="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8.75">
      <c r="A877" s="16">
        <f>'Название и список группы'!A35</f>
        <v>34</v>
      </c>
      <c r="B877" s="84">
        <f>'Название и список группы'!B35</f>
        <v>0</v>
      </c>
      <c r="C877" s="84"/>
      <c r="D877" s="84"/>
      <c r="E877" s="84"/>
      <c r="F877" s="84"/>
      <c r="G877" s="84"/>
      <c r="H877" s="84"/>
      <c r="I877" s="84"/>
      <c r="J877" s="84"/>
      <c r="K877" s="1"/>
      <c r="L877" s="1" t="str">
        <f>L$19</f>
        <v>Заполните только желтые поля!!!</v>
      </c>
    </row>
    <row r="878" spans="1:12" ht="18">
      <c r="A878" s="1" t="s">
        <v>24</v>
      </c>
      <c r="B878" s="8">
        <v>1</v>
      </c>
      <c r="C878" s="8">
        <v>2</v>
      </c>
      <c r="D878" s="8">
        <v>3</v>
      </c>
      <c r="E878" s="8">
        <v>4</v>
      </c>
      <c r="F878" s="8">
        <v>5</v>
      </c>
      <c r="G878" s="8"/>
      <c r="H878" s="2"/>
      <c r="I878" s="2"/>
      <c r="J878" s="3" t="s">
        <v>3</v>
      </c>
      <c r="K878" s="1"/>
      <c r="L878" s="4" t="str">
        <f>L$20</f>
        <v>Выполните 10 серий по 5 бросков монеты</v>
      </c>
    </row>
    <row r="879" spans="1:12" ht="18.75">
      <c r="A879" s="1" t="s">
        <v>26</v>
      </c>
      <c r="B879" s="17"/>
      <c r="C879" s="17"/>
      <c r="D879" s="17"/>
      <c r="E879" s="17"/>
      <c r="F879" s="17"/>
      <c r="G879" s="6"/>
      <c r="H879" s="10"/>
      <c r="I879" s="10"/>
      <c r="J879" s="21">
        <f>IF(SUM(B879:F888)&gt;0,1,10^(-5))</f>
        <v>1.0000000000000001E-5</v>
      </c>
      <c r="K879" s="1"/>
      <c r="L879" s="12" t="str">
        <f>L$21</f>
        <v>В протоколе испытаний</v>
      </c>
    </row>
    <row r="880" spans="1:12" ht="18.75">
      <c r="A880" s="1" t="s">
        <v>28</v>
      </c>
      <c r="B880" s="17"/>
      <c r="C880" s="17"/>
      <c r="D880" s="17"/>
      <c r="E880" s="17"/>
      <c r="F880" s="17"/>
      <c r="G880" s="6"/>
      <c r="H880" s="10"/>
      <c r="I880" s="10"/>
      <c r="J880" s="1"/>
      <c r="K880" s="1"/>
      <c r="L880" s="12" t="str">
        <f>L$22</f>
        <v>заполните только желтые поля.</v>
      </c>
    </row>
    <row r="881" spans="1:12" ht="18.75">
      <c r="A881" s="1" t="s">
        <v>30</v>
      </c>
      <c r="B881" s="17"/>
      <c r="C881" s="17"/>
      <c r="D881" s="17"/>
      <c r="E881" s="17"/>
      <c r="F881" s="17"/>
      <c r="G881" s="6"/>
      <c r="H881" s="10"/>
      <c r="I881" s="10"/>
      <c r="J881" s="1"/>
      <c r="K881" s="1"/>
      <c r="L881" s="1" t="str">
        <f>L$23</f>
        <v>X,Y,Z вычисляются автоматически, где</v>
      </c>
    </row>
    <row r="882" spans="1:12" ht="18.75">
      <c r="A882" s="1" t="s">
        <v>32</v>
      </c>
      <c r="B882" s="17"/>
      <c r="C882" s="17"/>
      <c r="D882" s="17"/>
      <c r="E882" s="17"/>
      <c r="F882" s="17"/>
      <c r="G882" s="6"/>
      <c r="H882" s="10"/>
      <c r="I882" s="12"/>
      <c r="J882" s="1"/>
      <c r="K882" s="1"/>
      <c r="L882" s="1" t="str">
        <f>L$24</f>
        <v>X — число выпавших орлов в</v>
      </c>
    </row>
    <row r="883" spans="1:12" ht="18.75">
      <c r="A883" s="1" t="s">
        <v>33</v>
      </c>
      <c r="B883" s="17"/>
      <c r="C883" s="17"/>
      <c r="D883" s="17"/>
      <c r="E883" s="17"/>
      <c r="F883" s="17"/>
      <c r="G883" s="6"/>
      <c r="H883" s="10"/>
      <c r="I883" s="12"/>
      <c r="J883" s="1"/>
      <c r="K883" s="1"/>
      <c r="L883" s="1" t="str">
        <f>L$25</f>
        <v>серии из 5 бросков</v>
      </c>
    </row>
    <row r="884" spans="1:12" ht="18.75">
      <c r="A884" s="1" t="s">
        <v>34</v>
      </c>
      <c r="B884" s="17"/>
      <c r="C884" s="17"/>
      <c r="D884" s="17"/>
      <c r="E884" s="17"/>
      <c r="F884" s="17"/>
      <c r="G884" s="6"/>
      <c r="H884" s="10"/>
      <c r="I884" s="12"/>
      <c r="J884" s="1"/>
      <c r="K884" s="1"/>
      <c r="L884" s="1" t="str">
        <f>L$26</f>
        <v>Y — номер броска  в серии из</v>
      </c>
    </row>
    <row r="885" spans="1:12" ht="18.75">
      <c r="A885" s="1" t="s">
        <v>35</v>
      </c>
      <c r="B885" s="17"/>
      <c r="C885" s="17"/>
      <c r="D885" s="17"/>
      <c r="E885" s="17"/>
      <c r="F885" s="17"/>
      <c r="G885" s="6"/>
      <c r="H885" s="10"/>
      <c r="I885" s="12"/>
      <c r="J885" s="1"/>
      <c r="K885" s="1"/>
      <c r="L885" s="1" t="str">
        <f>L$27</f>
        <v>5 бросков, когда впервые выпал</v>
      </c>
    </row>
    <row r="886" spans="1:12" ht="18.75">
      <c r="A886" s="1" t="s">
        <v>36</v>
      </c>
      <c r="B886" s="17"/>
      <c r="C886" s="17"/>
      <c r="D886" s="17"/>
      <c r="E886" s="17"/>
      <c r="F886" s="17"/>
      <c r="G886" s="6"/>
      <c r="H886" s="10"/>
      <c r="I886" s="12"/>
      <c r="J886" s="1"/>
      <c r="K886" s="1"/>
      <c r="L886" s="1" t="str">
        <f>L$28</f>
        <v>орел или 0, если были только решки.</v>
      </c>
    </row>
    <row r="887" spans="1:12" ht="18.75">
      <c r="A887" s="1" t="s">
        <v>37</v>
      </c>
      <c r="B887" s="17"/>
      <c r="C887" s="17"/>
      <c r="D887" s="17"/>
      <c r="E887" s="17"/>
      <c r="F887" s="17"/>
      <c r="G887" s="6"/>
      <c r="H887" s="10"/>
      <c r="I887" s="12"/>
      <c r="J887" s="1"/>
      <c r="K887" s="1"/>
      <c r="L887" s="1" t="str">
        <f>L$29</f>
        <v>Z — модуль разности между</v>
      </c>
    </row>
    <row r="888" spans="1:12" ht="18.75">
      <c r="A888" s="1" t="s">
        <v>38</v>
      </c>
      <c r="B888" s="17"/>
      <c r="C888" s="17"/>
      <c r="D888" s="17"/>
      <c r="E888" s="17"/>
      <c r="F888" s="17"/>
      <c r="G888" s="6"/>
      <c r="H888" s="10"/>
      <c r="I888" s="1"/>
      <c r="J888" s="1"/>
      <c r="K888" s="1"/>
      <c r="L888" s="1" t="str">
        <f>L$30</f>
        <v>числом выпавших орлов и</v>
      </c>
    </row>
    <row r="889" spans="1:12" ht="18.75">
      <c r="A889" s="9"/>
      <c r="B889" s="6" t="s">
        <v>0</v>
      </c>
      <c r="C889" s="6" t="s">
        <v>1</v>
      </c>
      <c r="D889" s="6" t="s">
        <v>2</v>
      </c>
      <c r="E889" s="6"/>
      <c r="F889" s="6"/>
      <c r="G889" s="6"/>
      <c r="H889" s="10"/>
      <c r="I889" s="1"/>
      <c r="J889" s="1"/>
      <c r="K889" s="1"/>
      <c r="L889" s="1" t="str">
        <f>L$31</f>
        <v>решек в серии из 5 бросков</v>
      </c>
    </row>
    <row r="890" spans="1:12" ht="18.75">
      <c r="A890" s="1" t="s">
        <v>5</v>
      </c>
      <c r="B890" s="6">
        <f>SUM(B879:F879)</f>
        <v>0</v>
      </c>
      <c r="C890" s="6">
        <f>IF(B879=1,1,IF(C879=1,2,IF(D879=1,3,IF(E879=1,4,IF(F879=1,5,0)))))</f>
        <v>0</v>
      </c>
      <c r="D890" s="6">
        <f>ABS(5-2*SUM(B879:F879))</f>
        <v>5</v>
      </c>
      <c r="E890" s="6"/>
      <c r="F890" s="6"/>
      <c r="G890" s="6"/>
      <c r="H890" s="10"/>
      <c r="I890" s="1"/>
      <c r="J890" s="1"/>
      <c r="K890" s="1"/>
      <c r="L890" s="1" t="str">
        <f>L$32</f>
        <v>Частоты появления событий X=0, X=1 и др.</v>
      </c>
    </row>
    <row r="891" spans="1:12" ht="18.75">
      <c r="A891" s="1" t="s">
        <v>7</v>
      </c>
      <c r="B891" s="6">
        <f>SUM(B880:F880)</f>
        <v>0</v>
      </c>
      <c r="C891" s="6">
        <f>IF(B880=1,1,IF(C880=1,2,IF(D880=1,3,IF(E880=1,4,IF(F880=1,5,0)))))</f>
        <v>0</v>
      </c>
      <c r="D891" s="6">
        <f>ABS(5-2*SUM(B880:F880))</f>
        <v>5</v>
      </c>
      <c r="E891" s="6"/>
      <c r="F891" s="6"/>
      <c r="G891" s="6"/>
      <c r="H891" s="10"/>
      <c r="I891" s="1"/>
      <c r="J891" s="1"/>
      <c r="K891" s="1"/>
      <c r="L891" s="1">
        <f>L$33</f>
        <v>0</v>
      </c>
    </row>
    <row r="892" spans="1:12" ht="18.75">
      <c r="A892" s="1" t="s">
        <v>9</v>
      </c>
      <c r="B892" s="6">
        <f>SUM(B881:F881)</f>
        <v>0</v>
      </c>
      <c r="C892" s="6">
        <f>IF(B881=1,1,IF(C881=1,2,IF(D881=1,3,IF(E881=1,4,IF(F881=1,5,0)))))</f>
        <v>0</v>
      </c>
      <c r="D892" s="6">
        <f>ABS(5-2*SUM(B881:F881))</f>
        <v>5</v>
      </c>
      <c r="E892" s="6"/>
      <c r="F892" s="6"/>
      <c r="G892" s="6"/>
      <c r="H892" s="10"/>
      <c r="I892" s="1"/>
      <c r="J892" s="1"/>
      <c r="K892" s="1"/>
      <c r="L892" s="1" t="str">
        <f>L$34</f>
        <v>Занесите результаты эксперимента</v>
      </c>
    </row>
    <row r="893" spans="1:12" ht="18.75">
      <c r="A893" s="1" t="s">
        <v>11</v>
      </c>
      <c r="B893" s="6">
        <f>SUM(B882:F882)</f>
        <v>0</v>
      </c>
      <c r="C893" s="6">
        <f>IF(B882=1,1,IF(C882=1,2,IF(D882=1,3,IF(E882=1,4,IF(F882=1,5,0)))))</f>
        <v>0</v>
      </c>
      <c r="D893" s="6">
        <f>ABS(5-2*SUM(B882:F882))</f>
        <v>5</v>
      </c>
      <c r="E893" s="6"/>
      <c r="F893" s="6"/>
      <c r="G893" s="6"/>
      <c r="H893" s="10"/>
      <c r="I893" s="1"/>
      <c r="J893" s="1"/>
      <c r="K893" s="1"/>
      <c r="L893" s="1" t="str">
        <f>L$35</f>
        <v>в лист "Закон X-Y".</v>
      </c>
    </row>
    <row r="894" spans="1:12" ht="18.75">
      <c r="A894" s="1" t="s">
        <v>13</v>
      </c>
      <c r="B894" s="6">
        <f>SUM(B883:F883)</f>
        <v>0</v>
      </c>
      <c r="C894" s="6">
        <f>IF(B883=1,1,IF(C883=1,2,IF(D883=1,3,IF(E883=1,4,IF(F883=1,5,0)))))</f>
        <v>0</v>
      </c>
      <c r="D894" s="6">
        <f>ABS(5-2*SUM(B883:F883))</f>
        <v>5</v>
      </c>
      <c r="E894" s="6"/>
      <c r="F894" s="6"/>
      <c r="G894" s="6"/>
      <c r="H894" s="10"/>
      <c r="I894" s="1"/>
      <c r="J894" s="1"/>
      <c r="K894" s="1"/>
      <c r="L894" s="1" t="str">
        <f>L$36</f>
        <v>Найдите регрессию Y по X, регрессию X по Y,</v>
      </c>
    </row>
    <row r="895" spans="1:12" ht="18.75">
      <c r="A895" s="1" t="s">
        <v>15</v>
      </c>
      <c r="B895" s="6">
        <f t="shared" ref="B895:B899" si="109">SUM(B884:F884)</f>
        <v>0</v>
      </c>
      <c r="C895" s="6">
        <f t="shared" ref="C895:C899" si="110">IF(B884=1,1,IF(C884=1,2,IF(D884=1,3,IF(E884=1,4,IF(F884=1,5,0)))))</f>
        <v>0</v>
      </c>
      <c r="D895" s="6">
        <f t="shared" ref="D895:D899" si="111">ABS(5-2*SUM(B884:F884))</f>
        <v>5</v>
      </c>
      <c r="E895" s="6"/>
      <c r="F895" s="6"/>
      <c r="G895" s="6"/>
      <c r="H895" s="10"/>
      <c r="I895" s="1"/>
      <c r="J895" s="1"/>
      <c r="K895" s="1"/>
      <c r="L895" s="1" t="str">
        <f>L$37</f>
        <v xml:space="preserve">выборочный корреляционый момент, </v>
      </c>
    </row>
    <row r="896" spans="1:12" ht="18.75">
      <c r="A896" s="1" t="s">
        <v>17</v>
      </c>
      <c r="B896" s="6">
        <f t="shared" si="109"/>
        <v>0</v>
      </c>
      <c r="C896" s="6">
        <f t="shared" si="110"/>
        <v>0</v>
      </c>
      <c r="D896" s="6">
        <f t="shared" si="111"/>
        <v>5</v>
      </c>
      <c r="E896" s="6"/>
      <c r="F896" s="6"/>
      <c r="G896" s="6"/>
      <c r="H896" s="10"/>
      <c r="I896" s="1"/>
      <c r="J896" s="1"/>
      <c r="K896" s="1"/>
      <c r="L896" s="1" t="str">
        <f>L$38</f>
        <v>выборочный коэффициент корреляции,</v>
      </c>
    </row>
    <row r="897" spans="1:12" ht="18.75">
      <c r="A897" s="1" t="s">
        <v>19</v>
      </c>
      <c r="B897" s="6">
        <f t="shared" si="109"/>
        <v>0</v>
      </c>
      <c r="C897" s="6">
        <f t="shared" si="110"/>
        <v>0</v>
      </c>
      <c r="D897" s="6">
        <f t="shared" si="111"/>
        <v>5</v>
      </c>
      <c r="E897" s="6"/>
      <c r="F897" s="6"/>
      <c r="G897" s="6"/>
      <c r="H897" s="10"/>
      <c r="I897" s="1"/>
      <c r="J897" s="1"/>
      <c r="K897" s="1"/>
      <c r="L897" s="1" t="str">
        <f>L$39</f>
        <v>средние значения величин X и Y,</v>
      </c>
    </row>
    <row r="898" spans="1:12" ht="18.75">
      <c r="A898" s="1" t="s">
        <v>21</v>
      </c>
      <c r="B898" s="6">
        <f t="shared" si="109"/>
        <v>0</v>
      </c>
      <c r="C898" s="6">
        <f t="shared" si="110"/>
        <v>0</v>
      </c>
      <c r="D898" s="6">
        <f t="shared" si="111"/>
        <v>5</v>
      </c>
      <c r="E898" s="6"/>
      <c r="F898" s="6"/>
      <c r="G898" s="6"/>
      <c r="H898" s="10"/>
      <c r="I898" s="1"/>
      <c r="J898" s="1"/>
      <c r="K898" s="1"/>
      <c r="L898" s="1" t="str">
        <f>L$40</f>
        <v>выборочные дисперсии величин X и Y,</v>
      </c>
    </row>
    <row r="899" spans="1:12" ht="18.75">
      <c r="A899" s="1" t="s">
        <v>22</v>
      </c>
      <c r="B899" s="6">
        <f t="shared" si="109"/>
        <v>0</v>
      </c>
      <c r="C899" s="6">
        <f t="shared" si="110"/>
        <v>0</v>
      </c>
      <c r="D899" s="6">
        <f t="shared" si="111"/>
        <v>5</v>
      </c>
      <c r="E899" s="6"/>
      <c r="F899" s="6"/>
      <c r="G899" s="6"/>
      <c r="H899" s="10"/>
      <c r="I899" s="1"/>
      <c r="J899" s="1"/>
      <c r="K899" s="1"/>
      <c r="L899" s="1" t="str">
        <f>L$41</f>
        <v>занесите из на лист "Регрессия X-Y".</v>
      </c>
    </row>
    <row r="900" spans="1:12" ht="18.75">
      <c r="A900" s="9"/>
      <c r="B900" s="6"/>
      <c r="C900" s="6"/>
      <c r="D900" s="6"/>
      <c r="E900" s="6"/>
      <c r="F900" s="6"/>
      <c r="G900" s="6"/>
      <c r="H900" s="10"/>
      <c r="I900" s="1"/>
      <c r="J900" s="1"/>
      <c r="K900" s="1"/>
      <c r="L900" s="1" t="str">
        <f>L$42</f>
        <v>Оцените адекватность результата вычислений</v>
      </c>
    </row>
    <row r="901" spans="1:12" ht="18.75">
      <c r="A901" s="9"/>
      <c r="B901" s="6"/>
      <c r="C901" s="6"/>
      <c r="D901" s="6"/>
      <c r="E901" s="6"/>
      <c r="F901" s="6"/>
      <c r="G901" s="6"/>
      <c r="H901" s="10"/>
      <c r="I901" s="1"/>
      <c r="J901" s="1"/>
      <c r="K901" s="1"/>
      <c r="L901" s="1" t="str">
        <f>L$43</f>
        <v>с помощью диаграммы</v>
      </c>
    </row>
    <row r="902" spans="1:12" ht="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8.75">
      <c r="A903" s="16">
        <f>'Название и список группы'!A36</f>
        <v>35</v>
      </c>
      <c r="B903" s="84">
        <f>'Название и список группы'!B36</f>
        <v>0</v>
      </c>
      <c r="C903" s="84"/>
      <c r="D903" s="84"/>
      <c r="E903" s="84"/>
      <c r="F903" s="84"/>
      <c r="G903" s="84"/>
      <c r="H903" s="84"/>
      <c r="I903" s="84"/>
      <c r="J903" s="84"/>
      <c r="K903" s="1"/>
      <c r="L903" s="1" t="str">
        <f>L$19</f>
        <v>Заполните только желтые поля!!!</v>
      </c>
    </row>
    <row r="904" spans="1:12" ht="18">
      <c r="A904" s="1" t="s">
        <v>24</v>
      </c>
      <c r="B904" s="8">
        <v>1</v>
      </c>
      <c r="C904" s="8">
        <v>2</v>
      </c>
      <c r="D904" s="8">
        <v>3</v>
      </c>
      <c r="E904" s="8">
        <v>4</v>
      </c>
      <c r="F904" s="8">
        <v>5</v>
      </c>
      <c r="G904" s="8"/>
      <c r="H904" s="2"/>
      <c r="I904" s="2"/>
      <c r="J904" s="3" t="s">
        <v>3</v>
      </c>
      <c r="K904" s="1"/>
      <c r="L904" s="4" t="str">
        <f>L$20</f>
        <v>Выполните 10 серий по 5 бросков монеты</v>
      </c>
    </row>
    <row r="905" spans="1:12" ht="18.75">
      <c r="A905" s="1" t="s">
        <v>26</v>
      </c>
      <c r="B905" s="17"/>
      <c r="C905" s="17"/>
      <c r="D905" s="17"/>
      <c r="E905" s="17"/>
      <c r="F905" s="17"/>
      <c r="G905" s="6"/>
      <c r="H905" s="10"/>
      <c r="I905" s="10"/>
      <c r="J905" s="21">
        <f>IF(SUM(B905:F914)&gt;0,1,10^(-5))</f>
        <v>1.0000000000000001E-5</v>
      </c>
      <c r="K905" s="1"/>
      <c r="L905" s="12" t="str">
        <f>L$21</f>
        <v>В протоколе испытаний</v>
      </c>
    </row>
    <row r="906" spans="1:12" ht="18.75">
      <c r="A906" s="1" t="s">
        <v>28</v>
      </c>
      <c r="B906" s="17"/>
      <c r="C906" s="17"/>
      <c r="D906" s="17"/>
      <c r="E906" s="17"/>
      <c r="F906" s="17"/>
      <c r="G906" s="6"/>
      <c r="H906" s="10"/>
      <c r="I906" s="10"/>
      <c r="J906" s="1"/>
      <c r="K906" s="1"/>
      <c r="L906" s="12" t="str">
        <f>L$22</f>
        <v>заполните только желтые поля.</v>
      </c>
    </row>
    <row r="907" spans="1:12" ht="18.75">
      <c r="A907" s="1" t="s">
        <v>30</v>
      </c>
      <c r="B907" s="17"/>
      <c r="C907" s="17"/>
      <c r="D907" s="17"/>
      <c r="E907" s="17"/>
      <c r="F907" s="17"/>
      <c r="G907" s="6"/>
      <c r="H907" s="10"/>
      <c r="I907" s="10"/>
      <c r="J907" s="1"/>
      <c r="K907" s="1"/>
      <c r="L907" s="1" t="str">
        <f>L$23</f>
        <v>X,Y,Z вычисляются автоматически, где</v>
      </c>
    </row>
    <row r="908" spans="1:12" ht="18.75">
      <c r="A908" s="1" t="s">
        <v>32</v>
      </c>
      <c r="B908" s="17"/>
      <c r="C908" s="17"/>
      <c r="D908" s="17"/>
      <c r="E908" s="17"/>
      <c r="F908" s="17"/>
      <c r="G908" s="6"/>
      <c r="H908" s="10"/>
      <c r="I908" s="12"/>
      <c r="J908" s="1"/>
      <c r="K908" s="1"/>
      <c r="L908" s="1" t="str">
        <f>L$24</f>
        <v>X — число выпавших орлов в</v>
      </c>
    </row>
    <row r="909" spans="1:12" ht="18.75">
      <c r="A909" s="1" t="s">
        <v>33</v>
      </c>
      <c r="B909" s="17"/>
      <c r="C909" s="17"/>
      <c r="D909" s="17"/>
      <c r="E909" s="17"/>
      <c r="F909" s="17"/>
      <c r="G909" s="6"/>
      <c r="H909" s="10"/>
      <c r="I909" s="12"/>
      <c r="J909" s="1"/>
      <c r="K909" s="1"/>
      <c r="L909" s="1" t="str">
        <f>L$25</f>
        <v>серии из 5 бросков</v>
      </c>
    </row>
    <row r="910" spans="1:12" ht="18.75">
      <c r="A910" s="1" t="s">
        <v>34</v>
      </c>
      <c r="B910" s="17"/>
      <c r="C910" s="17"/>
      <c r="D910" s="17"/>
      <c r="E910" s="17"/>
      <c r="F910" s="17"/>
      <c r="G910" s="6"/>
      <c r="H910" s="10"/>
      <c r="I910" s="12"/>
      <c r="J910" s="1"/>
      <c r="K910" s="1"/>
      <c r="L910" s="1" t="str">
        <f>L$26</f>
        <v>Y — номер броска  в серии из</v>
      </c>
    </row>
    <row r="911" spans="1:12" ht="18.75">
      <c r="A911" s="1" t="s">
        <v>35</v>
      </c>
      <c r="B911" s="17"/>
      <c r="C911" s="17"/>
      <c r="D911" s="17"/>
      <c r="E911" s="17"/>
      <c r="F911" s="17"/>
      <c r="G911" s="6"/>
      <c r="H911" s="10"/>
      <c r="I911" s="12"/>
      <c r="J911" s="1"/>
      <c r="K911" s="1"/>
      <c r="L911" s="1" t="str">
        <f>L$27</f>
        <v>5 бросков, когда впервые выпал</v>
      </c>
    </row>
    <row r="912" spans="1:12" ht="18.75">
      <c r="A912" s="1" t="s">
        <v>36</v>
      </c>
      <c r="B912" s="17"/>
      <c r="C912" s="17"/>
      <c r="D912" s="17"/>
      <c r="E912" s="17"/>
      <c r="F912" s="17"/>
      <c r="G912" s="6"/>
      <c r="H912" s="10"/>
      <c r="I912" s="12"/>
      <c r="J912" s="1"/>
      <c r="K912" s="1"/>
      <c r="L912" s="1" t="str">
        <f>L$28</f>
        <v>орел или 0, если были только решки.</v>
      </c>
    </row>
    <row r="913" spans="1:12" ht="18.75">
      <c r="A913" s="1" t="s">
        <v>37</v>
      </c>
      <c r="B913" s="17"/>
      <c r="C913" s="17"/>
      <c r="D913" s="17"/>
      <c r="E913" s="17"/>
      <c r="F913" s="17"/>
      <c r="G913" s="6"/>
      <c r="H913" s="10"/>
      <c r="I913" s="12"/>
      <c r="J913" s="1"/>
      <c r="K913" s="1"/>
      <c r="L913" s="1" t="str">
        <f>L$29</f>
        <v>Z — модуль разности между</v>
      </c>
    </row>
    <row r="914" spans="1:12" ht="18.75">
      <c r="A914" s="1" t="s">
        <v>38</v>
      </c>
      <c r="B914" s="17"/>
      <c r="C914" s="17"/>
      <c r="D914" s="17"/>
      <c r="E914" s="17"/>
      <c r="F914" s="17"/>
      <c r="G914" s="6"/>
      <c r="H914" s="10"/>
      <c r="I914" s="1"/>
      <c r="J914" s="1"/>
      <c r="K914" s="1"/>
      <c r="L914" s="1" t="str">
        <f>L$30</f>
        <v>числом выпавших орлов и</v>
      </c>
    </row>
    <row r="915" spans="1:12" ht="18.75">
      <c r="A915" s="9"/>
      <c r="B915" s="6" t="s">
        <v>0</v>
      </c>
      <c r="C915" s="6" t="s">
        <v>1</v>
      </c>
      <c r="D915" s="6" t="s">
        <v>2</v>
      </c>
      <c r="E915" s="6"/>
      <c r="F915" s="6"/>
      <c r="G915" s="6"/>
      <c r="H915" s="10"/>
      <c r="I915" s="1"/>
      <c r="J915" s="1"/>
      <c r="K915" s="1"/>
      <c r="L915" s="1" t="str">
        <f>L$31</f>
        <v>решек в серии из 5 бросков</v>
      </c>
    </row>
    <row r="916" spans="1:12" ht="18.75">
      <c r="A916" s="1" t="s">
        <v>5</v>
      </c>
      <c r="B916" s="6">
        <f>SUM(B905:F905)</f>
        <v>0</v>
      </c>
      <c r="C916" s="6">
        <f>IF(B905=1,1,IF(C905=1,2,IF(D905=1,3,IF(E905=1,4,IF(F905=1,5,0)))))</f>
        <v>0</v>
      </c>
      <c r="D916" s="6">
        <f>ABS(5-2*SUM(B905:F905))</f>
        <v>5</v>
      </c>
      <c r="E916" s="6"/>
      <c r="F916" s="6"/>
      <c r="G916" s="6"/>
      <c r="H916" s="10"/>
      <c r="I916" s="1"/>
      <c r="J916" s="1"/>
      <c r="K916" s="1"/>
      <c r="L916" s="1" t="str">
        <f>L$32</f>
        <v>Частоты появления событий X=0, X=1 и др.</v>
      </c>
    </row>
    <row r="917" spans="1:12" ht="18.75">
      <c r="A917" s="1" t="s">
        <v>7</v>
      </c>
      <c r="B917" s="6">
        <f>SUM(B906:F906)</f>
        <v>0</v>
      </c>
      <c r="C917" s="6">
        <f>IF(B906=1,1,IF(C906=1,2,IF(D906=1,3,IF(E906=1,4,IF(F906=1,5,0)))))</f>
        <v>0</v>
      </c>
      <c r="D917" s="6">
        <f>ABS(5-2*SUM(B906:F906))</f>
        <v>5</v>
      </c>
      <c r="E917" s="6"/>
      <c r="F917" s="6"/>
      <c r="G917" s="6"/>
      <c r="H917" s="10"/>
      <c r="I917" s="1"/>
      <c r="J917" s="1"/>
      <c r="K917" s="1"/>
      <c r="L917" s="1">
        <f>L$33</f>
        <v>0</v>
      </c>
    </row>
    <row r="918" spans="1:12" ht="18.75">
      <c r="A918" s="1" t="s">
        <v>9</v>
      </c>
      <c r="B918" s="6">
        <f>SUM(B907:F907)</f>
        <v>0</v>
      </c>
      <c r="C918" s="6">
        <f>IF(B907=1,1,IF(C907=1,2,IF(D907=1,3,IF(E907=1,4,IF(F907=1,5,0)))))</f>
        <v>0</v>
      </c>
      <c r="D918" s="6">
        <f>ABS(5-2*SUM(B907:F907))</f>
        <v>5</v>
      </c>
      <c r="E918" s="6"/>
      <c r="F918" s="6"/>
      <c r="G918" s="6"/>
      <c r="H918" s="10"/>
      <c r="I918" s="1"/>
      <c r="J918" s="1"/>
      <c r="K918" s="1"/>
      <c r="L918" s="1" t="str">
        <f>L$34</f>
        <v>Занесите результаты эксперимента</v>
      </c>
    </row>
    <row r="919" spans="1:12" ht="18.75">
      <c r="A919" s="1" t="s">
        <v>11</v>
      </c>
      <c r="B919" s="6">
        <f>SUM(B908:F908)</f>
        <v>0</v>
      </c>
      <c r="C919" s="6">
        <f>IF(B908=1,1,IF(C908=1,2,IF(D908=1,3,IF(E908=1,4,IF(F908=1,5,0)))))</f>
        <v>0</v>
      </c>
      <c r="D919" s="6">
        <f>ABS(5-2*SUM(B908:F908))</f>
        <v>5</v>
      </c>
      <c r="E919" s="6"/>
      <c r="F919" s="6"/>
      <c r="G919" s="6"/>
      <c r="H919" s="10"/>
      <c r="I919" s="1"/>
      <c r="J919" s="1"/>
      <c r="K919" s="1"/>
      <c r="L919" s="1" t="str">
        <f>L$35</f>
        <v>в лист "Закон X-Y".</v>
      </c>
    </row>
    <row r="920" spans="1:12" ht="18.75">
      <c r="A920" s="1" t="s">
        <v>13</v>
      </c>
      <c r="B920" s="6">
        <f>SUM(B909:F909)</f>
        <v>0</v>
      </c>
      <c r="C920" s="6">
        <f>IF(B909=1,1,IF(C909=1,2,IF(D909=1,3,IF(E909=1,4,IF(F909=1,5,0)))))</f>
        <v>0</v>
      </c>
      <c r="D920" s="6">
        <f>ABS(5-2*SUM(B909:F909))</f>
        <v>5</v>
      </c>
      <c r="E920" s="6"/>
      <c r="F920" s="6"/>
      <c r="G920" s="6"/>
      <c r="H920" s="10"/>
      <c r="I920" s="1"/>
      <c r="J920" s="1"/>
      <c r="K920" s="1"/>
      <c r="L920" s="1" t="str">
        <f>L$36</f>
        <v>Найдите регрессию Y по X, регрессию X по Y,</v>
      </c>
    </row>
    <row r="921" spans="1:12" ht="18.75">
      <c r="A921" s="1" t="s">
        <v>15</v>
      </c>
      <c r="B921" s="6">
        <f t="shared" ref="B921:B925" si="112">SUM(B910:F910)</f>
        <v>0</v>
      </c>
      <c r="C921" s="6">
        <f t="shared" ref="C921:C925" si="113">IF(B910=1,1,IF(C910=1,2,IF(D910=1,3,IF(E910=1,4,IF(F910=1,5,0)))))</f>
        <v>0</v>
      </c>
      <c r="D921" s="6">
        <f t="shared" ref="D921:D925" si="114">ABS(5-2*SUM(B910:F910))</f>
        <v>5</v>
      </c>
      <c r="E921" s="6"/>
      <c r="F921" s="6"/>
      <c r="G921" s="6"/>
      <c r="H921" s="10"/>
      <c r="I921" s="1"/>
      <c r="J921" s="1"/>
      <c r="K921" s="1"/>
      <c r="L921" s="1" t="str">
        <f>L$37</f>
        <v xml:space="preserve">выборочный корреляционый момент, </v>
      </c>
    </row>
    <row r="922" spans="1:12" ht="18.75">
      <c r="A922" s="1" t="s">
        <v>17</v>
      </c>
      <c r="B922" s="6">
        <f t="shared" si="112"/>
        <v>0</v>
      </c>
      <c r="C922" s="6">
        <f t="shared" si="113"/>
        <v>0</v>
      </c>
      <c r="D922" s="6">
        <f t="shared" si="114"/>
        <v>5</v>
      </c>
      <c r="E922" s="6"/>
      <c r="F922" s="6"/>
      <c r="G922" s="6"/>
      <c r="H922" s="10"/>
      <c r="I922" s="1"/>
      <c r="J922" s="1"/>
      <c r="K922" s="1"/>
      <c r="L922" s="1" t="str">
        <f>L$38</f>
        <v>выборочный коэффициент корреляции,</v>
      </c>
    </row>
    <row r="923" spans="1:12" ht="18.75">
      <c r="A923" s="1" t="s">
        <v>19</v>
      </c>
      <c r="B923" s="6">
        <f t="shared" si="112"/>
        <v>0</v>
      </c>
      <c r="C923" s="6">
        <f t="shared" si="113"/>
        <v>0</v>
      </c>
      <c r="D923" s="6">
        <f t="shared" si="114"/>
        <v>5</v>
      </c>
      <c r="E923" s="6"/>
      <c r="F923" s="6"/>
      <c r="G923" s="6"/>
      <c r="H923" s="10"/>
      <c r="I923" s="1"/>
      <c r="J923" s="1"/>
      <c r="K923" s="1"/>
      <c r="L923" s="1" t="str">
        <f>L$39</f>
        <v>средние значения величин X и Y,</v>
      </c>
    </row>
    <row r="924" spans="1:12" ht="18.75">
      <c r="A924" s="1" t="s">
        <v>21</v>
      </c>
      <c r="B924" s="6">
        <f t="shared" si="112"/>
        <v>0</v>
      </c>
      <c r="C924" s="6">
        <f t="shared" si="113"/>
        <v>0</v>
      </c>
      <c r="D924" s="6">
        <f t="shared" si="114"/>
        <v>5</v>
      </c>
      <c r="E924" s="6"/>
      <c r="F924" s="6"/>
      <c r="G924" s="6"/>
      <c r="H924" s="10"/>
      <c r="I924" s="1"/>
      <c r="J924" s="1"/>
      <c r="K924" s="1"/>
      <c r="L924" s="1" t="str">
        <f>L$40</f>
        <v>выборочные дисперсии величин X и Y,</v>
      </c>
    </row>
    <row r="925" spans="1:12" ht="18.75">
      <c r="A925" s="1" t="s">
        <v>22</v>
      </c>
      <c r="B925" s="6">
        <f t="shared" si="112"/>
        <v>0</v>
      </c>
      <c r="C925" s="6">
        <f t="shared" si="113"/>
        <v>0</v>
      </c>
      <c r="D925" s="6">
        <f t="shared" si="114"/>
        <v>5</v>
      </c>
      <c r="E925" s="6"/>
      <c r="F925" s="6"/>
      <c r="G925" s="6"/>
      <c r="H925" s="10"/>
      <c r="I925" s="1"/>
      <c r="J925" s="1"/>
      <c r="K925" s="1"/>
      <c r="L925" s="1" t="str">
        <f>L$41</f>
        <v>занесите из на лист "Регрессия X-Y".</v>
      </c>
    </row>
    <row r="926" spans="1:12" ht="18.75">
      <c r="A926" s="9"/>
      <c r="B926" s="6"/>
      <c r="C926" s="6"/>
      <c r="D926" s="6"/>
      <c r="E926" s="6"/>
      <c r="F926" s="6"/>
      <c r="G926" s="6"/>
      <c r="H926" s="10"/>
      <c r="I926" s="1"/>
      <c r="J926" s="1"/>
      <c r="K926" s="1"/>
      <c r="L926" s="1" t="str">
        <f>L$42</f>
        <v>Оцените адекватность результата вычислений</v>
      </c>
    </row>
    <row r="927" spans="1:12" ht="18.75">
      <c r="A927" s="9"/>
      <c r="B927" s="6"/>
      <c r="C927" s="6"/>
      <c r="D927" s="6"/>
      <c r="E927" s="6"/>
      <c r="F927" s="6"/>
      <c r="G927" s="6"/>
      <c r="H927" s="10"/>
      <c r="I927" s="1"/>
      <c r="J927" s="1"/>
      <c r="K927" s="1"/>
      <c r="L927" s="1" t="str">
        <f>L$43</f>
        <v>с помощью диаграммы</v>
      </c>
    </row>
    <row r="928" spans="1:12" ht="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8.75">
      <c r="A929" s="16">
        <f>'Название и список группы'!A37</f>
        <v>36</v>
      </c>
      <c r="B929" s="84">
        <f>'Название и список группы'!B37</f>
        <v>0</v>
      </c>
      <c r="C929" s="84"/>
      <c r="D929" s="84"/>
      <c r="E929" s="84"/>
      <c r="F929" s="84"/>
      <c r="G929" s="84"/>
      <c r="H929" s="84"/>
      <c r="I929" s="84"/>
      <c r="J929" s="84"/>
      <c r="K929" s="1"/>
      <c r="L929" s="1" t="str">
        <f>L$19</f>
        <v>Заполните только желтые поля!!!</v>
      </c>
    </row>
    <row r="930" spans="1:12" ht="18">
      <c r="A930" s="1" t="s">
        <v>24</v>
      </c>
      <c r="B930" s="8">
        <v>1</v>
      </c>
      <c r="C930" s="8">
        <v>2</v>
      </c>
      <c r="D930" s="8">
        <v>3</v>
      </c>
      <c r="E930" s="8">
        <v>4</v>
      </c>
      <c r="F930" s="8">
        <v>5</v>
      </c>
      <c r="G930" s="8"/>
      <c r="H930" s="2"/>
      <c r="I930" s="2"/>
      <c r="J930" s="3" t="s">
        <v>3</v>
      </c>
      <c r="K930" s="1"/>
      <c r="L930" s="4" t="str">
        <f>L$20</f>
        <v>Выполните 10 серий по 5 бросков монеты</v>
      </c>
    </row>
    <row r="931" spans="1:12" ht="18.75">
      <c r="A931" s="1" t="s">
        <v>26</v>
      </c>
      <c r="B931" s="17"/>
      <c r="C931" s="17"/>
      <c r="D931" s="17"/>
      <c r="E931" s="17"/>
      <c r="F931" s="17"/>
      <c r="G931" s="6"/>
      <c r="H931" s="10"/>
      <c r="I931" s="10"/>
      <c r="J931" s="21">
        <f>IF(SUM(B931:F940)&gt;0,1,10^(-5))</f>
        <v>1.0000000000000001E-5</v>
      </c>
      <c r="K931" s="1"/>
      <c r="L931" s="12" t="str">
        <f>L$21</f>
        <v>В протоколе испытаний</v>
      </c>
    </row>
    <row r="932" spans="1:12" ht="18.75">
      <c r="A932" s="1" t="s">
        <v>28</v>
      </c>
      <c r="B932" s="17"/>
      <c r="C932" s="17"/>
      <c r="D932" s="17"/>
      <c r="E932" s="17"/>
      <c r="F932" s="17"/>
      <c r="G932" s="6"/>
      <c r="H932" s="10"/>
      <c r="I932" s="10"/>
      <c r="J932" s="1"/>
      <c r="K932" s="1"/>
      <c r="L932" s="12" t="str">
        <f>L$22</f>
        <v>заполните только желтые поля.</v>
      </c>
    </row>
    <row r="933" spans="1:12" ht="18.75">
      <c r="A933" s="1" t="s">
        <v>30</v>
      </c>
      <c r="B933" s="17"/>
      <c r="C933" s="17"/>
      <c r="D933" s="17"/>
      <c r="E933" s="17"/>
      <c r="F933" s="17"/>
      <c r="G933" s="6"/>
      <c r="H933" s="10"/>
      <c r="I933" s="10"/>
      <c r="J933" s="1"/>
      <c r="K933" s="1"/>
      <c r="L933" s="1" t="str">
        <f>L$23</f>
        <v>X,Y,Z вычисляются автоматически, где</v>
      </c>
    </row>
    <row r="934" spans="1:12" ht="18.75">
      <c r="A934" s="1" t="s">
        <v>32</v>
      </c>
      <c r="B934" s="17"/>
      <c r="C934" s="17"/>
      <c r="D934" s="17"/>
      <c r="E934" s="17"/>
      <c r="F934" s="17"/>
      <c r="G934" s="6"/>
      <c r="H934" s="10"/>
      <c r="I934" s="12"/>
      <c r="J934" s="1"/>
      <c r="K934" s="1"/>
      <c r="L934" s="1" t="str">
        <f>L$24</f>
        <v>X — число выпавших орлов в</v>
      </c>
    </row>
    <row r="935" spans="1:12" ht="18.75">
      <c r="A935" s="1" t="s">
        <v>33</v>
      </c>
      <c r="B935" s="17"/>
      <c r="C935" s="17"/>
      <c r="D935" s="17"/>
      <c r="E935" s="17"/>
      <c r="F935" s="17"/>
      <c r="G935" s="6"/>
      <c r="H935" s="10"/>
      <c r="I935" s="12"/>
      <c r="J935" s="1"/>
      <c r="K935" s="1"/>
      <c r="L935" s="1" t="str">
        <f>L$25</f>
        <v>серии из 5 бросков</v>
      </c>
    </row>
    <row r="936" spans="1:12" ht="18.75">
      <c r="A936" s="1" t="s">
        <v>34</v>
      </c>
      <c r="B936" s="17"/>
      <c r="C936" s="17"/>
      <c r="D936" s="17"/>
      <c r="E936" s="17"/>
      <c r="F936" s="17"/>
      <c r="G936" s="6"/>
      <c r="H936" s="10"/>
      <c r="I936" s="12"/>
      <c r="J936" s="1"/>
      <c r="K936" s="1"/>
      <c r="L936" s="1" t="str">
        <f>L$26</f>
        <v>Y — номер броска  в серии из</v>
      </c>
    </row>
    <row r="937" spans="1:12" ht="18.75">
      <c r="A937" s="1" t="s">
        <v>35</v>
      </c>
      <c r="B937" s="17"/>
      <c r="C937" s="17"/>
      <c r="D937" s="17"/>
      <c r="E937" s="17"/>
      <c r="F937" s="17"/>
      <c r="G937" s="6"/>
      <c r="H937" s="10"/>
      <c r="I937" s="12"/>
      <c r="J937" s="1"/>
      <c r="K937" s="1"/>
      <c r="L937" s="1" t="str">
        <f>L$27</f>
        <v>5 бросков, когда впервые выпал</v>
      </c>
    </row>
    <row r="938" spans="1:12" ht="18.75">
      <c r="A938" s="1" t="s">
        <v>36</v>
      </c>
      <c r="B938" s="17"/>
      <c r="C938" s="17"/>
      <c r="D938" s="17"/>
      <c r="E938" s="17"/>
      <c r="F938" s="17"/>
      <c r="G938" s="6"/>
      <c r="H938" s="10"/>
      <c r="I938" s="12"/>
      <c r="J938" s="1"/>
      <c r="K938" s="1"/>
      <c r="L938" s="1" t="str">
        <f>L$28</f>
        <v>орел или 0, если были только решки.</v>
      </c>
    </row>
    <row r="939" spans="1:12" ht="18.75">
      <c r="A939" s="1" t="s">
        <v>37</v>
      </c>
      <c r="B939" s="17"/>
      <c r="C939" s="17"/>
      <c r="D939" s="17"/>
      <c r="E939" s="17"/>
      <c r="F939" s="17"/>
      <c r="G939" s="6"/>
      <c r="H939" s="10"/>
      <c r="I939" s="12"/>
      <c r="J939" s="1"/>
      <c r="K939" s="1"/>
      <c r="L939" s="1" t="str">
        <f>L$29</f>
        <v>Z — модуль разности между</v>
      </c>
    </row>
    <row r="940" spans="1:12" ht="18.75">
      <c r="A940" s="1" t="s">
        <v>38</v>
      </c>
      <c r="B940" s="17"/>
      <c r="C940" s="17"/>
      <c r="D940" s="17"/>
      <c r="E940" s="17"/>
      <c r="F940" s="17"/>
      <c r="G940" s="6"/>
      <c r="H940" s="10"/>
      <c r="I940" s="1"/>
      <c r="J940" s="1"/>
      <c r="K940" s="1"/>
      <c r="L940" s="1" t="str">
        <f>L$30</f>
        <v>числом выпавших орлов и</v>
      </c>
    </row>
    <row r="941" spans="1:12" ht="18.75">
      <c r="A941" s="9"/>
      <c r="B941" s="6" t="s">
        <v>0</v>
      </c>
      <c r="C941" s="6" t="s">
        <v>1</v>
      </c>
      <c r="D941" s="6" t="s">
        <v>2</v>
      </c>
      <c r="E941" s="6"/>
      <c r="F941" s="6"/>
      <c r="G941" s="6"/>
      <c r="H941" s="10"/>
      <c r="I941" s="1"/>
      <c r="J941" s="1"/>
      <c r="K941" s="1"/>
      <c r="L941" s="1" t="str">
        <f>L$31</f>
        <v>решек в серии из 5 бросков</v>
      </c>
    </row>
    <row r="942" spans="1:12" ht="18.75">
      <c r="A942" s="1" t="s">
        <v>5</v>
      </c>
      <c r="B942" s="6">
        <f>SUM(B931:F931)</f>
        <v>0</v>
      </c>
      <c r="C942" s="6">
        <f>IF(B931=1,1,IF(C931=1,2,IF(D931=1,3,IF(E931=1,4,IF(F931=1,5,0)))))</f>
        <v>0</v>
      </c>
      <c r="D942" s="6">
        <f>ABS(5-2*SUM(B931:F931))</f>
        <v>5</v>
      </c>
      <c r="E942" s="6"/>
      <c r="F942" s="6"/>
      <c r="G942" s="6"/>
      <c r="H942" s="10"/>
      <c r="I942" s="1"/>
      <c r="J942" s="1"/>
      <c r="K942" s="1"/>
      <c r="L942" s="1" t="str">
        <f>L$32</f>
        <v>Частоты появления событий X=0, X=1 и др.</v>
      </c>
    </row>
    <row r="943" spans="1:12" ht="18.75">
      <c r="A943" s="1" t="s">
        <v>7</v>
      </c>
      <c r="B943" s="6">
        <f>SUM(B932:F932)</f>
        <v>0</v>
      </c>
      <c r="C943" s="6">
        <f>IF(B932=1,1,IF(C932=1,2,IF(D932=1,3,IF(E932=1,4,IF(F932=1,5,0)))))</f>
        <v>0</v>
      </c>
      <c r="D943" s="6">
        <f>ABS(5-2*SUM(B932:F932))</f>
        <v>5</v>
      </c>
      <c r="E943" s="6"/>
      <c r="F943" s="6"/>
      <c r="G943" s="6"/>
      <c r="H943" s="10"/>
      <c r="I943" s="1"/>
      <c r="J943" s="1"/>
      <c r="K943" s="1"/>
      <c r="L943" s="1">
        <f>L$33</f>
        <v>0</v>
      </c>
    </row>
    <row r="944" spans="1:12" ht="18.75">
      <c r="A944" s="1" t="s">
        <v>9</v>
      </c>
      <c r="B944" s="6">
        <f>SUM(B933:F933)</f>
        <v>0</v>
      </c>
      <c r="C944" s="6">
        <f>IF(B933=1,1,IF(C933=1,2,IF(D933=1,3,IF(E933=1,4,IF(F933=1,5,0)))))</f>
        <v>0</v>
      </c>
      <c r="D944" s="6">
        <f>ABS(5-2*SUM(B933:F933))</f>
        <v>5</v>
      </c>
      <c r="E944" s="6"/>
      <c r="F944" s="6"/>
      <c r="G944" s="6"/>
      <c r="H944" s="10"/>
      <c r="I944" s="1"/>
      <c r="J944" s="1"/>
      <c r="K944" s="1"/>
      <c r="L944" s="1" t="str">
        <f>L$34</f>
        <v>Занесите результаты эксперимента</v>
      </c>
    </row>
    <row r="945" spans="1:12" ht="18.75">
      <c r="A945" s="1" t="s">
        <v>11</v>
      </c>
      <c r="B945" s="6">
        <f>SUM(B934:F934)</f>
        <v>0</v>
      </c>
      <c r="C945" s="6">
        <f>IF(B934=1,1,IF(C934=1,2,IF(D934=1,3,IF(E934=1,4,IF(F934=1,5,0)))))</f>
        <v>0</v>
      </c>
      <c r="D945" s="6">
        <f>ABS(5-2*SUM(B934:F934))</f>
        <v>5</v>
      </c>
      <c r="E945" s="6"/>
      <c r="F945" s="6"/>
      <c r="G945" s="6"/>
      <c r="H945" s="10"/>
      <c r="I945" s="1"/>
      <c r="J945" s="1"/>
      <c r="K945" s="1"/>
      <c r="L945" s="1" t="str">
        <f>L$35</f>
        <v>в лист "Закон X-Y".</v>
      </c>
    </row>
    <row r="946" spans="1:12" ht="18.75">
      <c r="A946" s="1" t="s">
        <v>13</v>
      </c>
      <c r="B946" s="6">
        <f>SUM(B935:F935)</f>
        <v>0</v>
      </c>
      <c r="C946" s="6">
        <f>IF(B935=1,1,IF(C935=1,2,IF(D935=1,3,IF(E935=1,4,IF(F935=1,5,0)))))</f>
        <v>0</v>
      </c>
      <c r="D946" s="6">
        <f>ABS(5-2*SUM(B935:F935))</f>
        <v>5</v>
      </c>
      <c r="E946" s="6"/>
      <c r="F946" s="6"/>
      <c r="G946" s="6"/>
      <c r="H946" s="10"/>
      <c r="I946" s="1"/>
      <c r="J946" s="1"/>
      <c r="K946" s="1"/>
      <c r="L946" s="1" t="str">
        <f>L$36</f>
        <v>Найдите регрессию Y по X, регрессию X по Y,</v>
      </c>
    </row>
    <row r="947" spans="1:12" ht="18.75">
      <c r="A947" s="1" t="s">
        <v>15</v>
      </c>
      <c r="B947" s="6">
        <f t="shared" ref="B947:B951" si="115">SUM(B936:F936)</f>
        <v>0</v>
      </c>
      <c r="C947" s="6">
        <f t="shared" ref="C947:C951" si="116">IF(B936=1,1,IF(C936=1,2,IF(D936=1,3,IF(E936=1,4,IF(F936=1,5,0)))))</f>
        <v>0</v>
      </c>
      <c r="D947" s="6">
        <f t="shared" ref="D947:D951" si="117">ABS(5-2*SUM(B936:F936))</f>
        <v>5</v>
      </c>
      <c r="E947" s="6"/>
      <c r="F947" s="6"/>
      <c r="G947" s="6"/>
      <c r="H947" s="10"/>
      <c r="I947" s="1"/>
      <c r="J947" s="1"/>
      <c r="K947" s="1"/>
      <c r="L947" s="1" t="str">
        <f>L$37</f>
        <v xml:space="preserve">выборочный корреляционый момент, </v>
      </c>
    </row>
    <row r="948" spans="1:12" ht="18.75">
      <c r="A948" s="1" t="s">
        <v>17</v>
      </c>
      <c r="B948" s="6">
        <f t="shared" si="115"/>
        <v>0</v>
      </c>
      <c r="C948" s="6">
        <f t="shared" si="116"/>
        <v>0</v>
      </c>
      <c r="D948" s="6">
        <f t="shared" si="117"/>
        <v>5</v>
      </c>
      <c r="E948" s="6"/>
      <c r="F948" s="6"/>
      <c r="G948" s="6"/>
      <c r="H948" s="10"/>
      <c r="I948" s="1"/>
      <c r="J948" s="1"/>
      <c r="K948" s="1"/>
      <c r="L948" s="1" t="str">
        <f>L$38</f>
        <v>выборочный коэффициент корреляции,</v>
      </c>
    </row>
    <row r="949" spans="1:12" ht="18.75">
      <c r="A949" s="1" t="s">
        <v>19</v>
      </c>
      <c r="B949" s="6">
        <f t="shared" si="115"/>
        <v>0</v>
      </c>
      <c r="C949" s="6">
        <f t="shared" si="116"/>
        <v>0</v>
      </c>
      <c r="D949" s="6">
        <f t="shared" si="117"/>
        <v>5</v>
      </c>
      <c r="E949" s="6"/>
      <c r="F949" s="6"/>
      <c r="G949" s="6"/>
      <c r="H949" s="10"/>
      <c r="I949" s="1"/>
      <c r="J949" s="1"/>
      <c r="K949" s="1"/>
      <c r="L949" s="1" t="str">
        <f>L$39</f>
        <v>средние значения величин X и Y,</v>
      </c>
    </row>
    <row r="950" spans="1:12" ht="18.75">
      <c r="A950" s="1" t="s">
        <v>21</v>
      </c>
      <c r="B950" s="6">
        <f t="shared" si="115"/>
        <v>0</v>
      </c>
      <c r="C950" s="6">
        <f t="shared" si="116"/>
        <v>0</v>
      </c>
      <c r="D950" s="6">
        <f t="shared" si="117"/>
        <v>5</v>
      </c>
      <c r="E950" s="6"/>
      <c r="F950" s="6"/>
      <c r="G950" s="6"/>
      <c r="H950" s="10"/>
      <c r="I950" s="1"/>
      <c r="J950" s="1"/>
      <c r="K950" s="1"/>
      <c r="L950" s="1" t="str">
        <f>L$40</f>
        <v>выборочные дисперсии величин X и Y,</v>
      </c>
    </row>
    <row r="951" spans="1:12" ht="18.75">
      <c r="A951" s="1" t="s">
        <v>22</v>
      </c>
      <c r="B951" s="6">
        <f t="shared" si="115"/>
        <v>0</v>
      </c>
      <c r="C951" s="6">
        <f t="shared" si="116"/>
        <v>0</v>
      </c>
      <c r="D951" s="6">
        <f t="shared" si="117"/>
        <v>5</v>
      </c>
      <c r="E951" s="6"/>
      <c r="F951" s="6"/>
      <c r="G951" s="6"/>
      <c r="H951" s="10"/>
      <c r="I951" s="1"/>
      <c r="J951" s="1"/>
      <c r="K951" s="1"/>
      <c r="L951" s="1" t="str">
        <f>L$41</f>
        <v>занесите из на лист "Регрессия X-Y".</v>
      </c>
    </row>
    <row r="952" spans="1:12" ht="18.75">
      <c r="A952" s="9"/>
      <c r="B952" s="6"/>
      <c r="C952" s="6"/>
      <c r="D952" s="6"/>
      <c r="E952" s="6"/>
      <c r="F952" s="6"/>
      <c r="G952" s="6"/>
      <c r="H952" s="10"/>
      <c r="I952" s="1"/>
      <c r="J952" s="1"/>
      <c r="K952" s="1"/>
      <c r="L952" s="1" t="str">
        <f>L$42</f>
        <v>Оцените адекватность результата вычислений</v>
      </c>
    </row>
    <row r="953" spans="1:12" ht="18.75">
      <c r="A953" s="9"/>
      <c r="B953" s="6"/>
      <c r="C953" s="6"/>
      <c r="D953" s="6"/>
      <c r="E953" s="6"/>
      <c r="F953" s="6"/>
      <c r="G953" s="6"/>
      <c r="H953" s="10"/>
      <c r="I953" s="1"/>
      <c r="J953" s="1"/>
      <c r="K953" s="1"/>
      <c r="L953" s="1" t="str">
        <f>L$43</f>
        <v>с помощью диаграммы</v>
      </c>
    </row>
    <row r="954" spans="1:12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8.75">
      <c r="A955" s="16">
        <f>'Название и список группы'!A38</f>
        <v>37</v>
      </c>
      <c r="B955" s="84">
        <f>'Название и список группы'!B38</f>
        <v>0</v>
      </c>
      <c r="C955" s="84"/>
      <c r="D955" s="84"/>
      <c r="E955" s="84"/>
      <c r="F955" s="84"/>
      <c r="G955" s="84"/>
      <c r="H955" s="84"/>
      <c r="I955" s="84"/>
      <c r="J955" s="84"/>
      <c r="K955" s="1"/>
      <c r="L955" s="1" t="str">
        <f>L$19</f>
        <v>Заполните только желтые поля!!!</v>
      </c>
    </row>
    <row r="956" spans="1:12" ht="18">
      <c r="A956" s="1" t="s">
        <v>24</v>
      </c>
      <c r="B956" s="8">
        <v>1</v>
      </c>
      <c r="C956" s="8">
        <v>2</v>
      </c>
      <c r="D956" s="8">
        <v>3</v>
      </c>
      <c r="E956" s="8">
        <v>4</v>
      </c>
      <c r="F956" s="8">
        <v>5</v>
      </c>
      <c r="G956" s="8"/>
      <c r="H956" s="2"/>
      <c r="I956" s="2"/>
      <c r="J956" s="3" t="s">
        <v>3</v>
      </c>
      <c r="K956" s="1"/>
      <c r="L956" s="4" t="str">
        <f>L$20</f>
        <v>Выполните 10 серий по 5 бросков монеты</v>
      </c>
    </row>
    <row r="957" spans="1:12" ht="18.75">
      <c r="A957" s="1" t="s">
        <v>26</v>
      </c>
      <c r="B957" s="17"/>
      <c r="C957" s="17"/>
      <c r="D957" s="17"/>
      <c r="E957" s="17"/>
      <c r="F957" s="17"/>
      <c r="G957" s="6"/>
      <c r="H957" s="10"/>
      <c r="I957" s="10"/>
      <c r="J957" s="21">
        <f>IF(SUM(B957:F966)&gt;0,1,10^(-5))</f>
        <v>1.0000000000000001E-5</v>
      </c>
      <c r="K957" s="1"/>
      <c r="L957" s="12" t="str">
        <f>L$21</f>
        <v>В протоколе испытаний</v>
      </c>
    </row>
    <row r="958" spans="1:12" ht="18.75">
      <c r="A958" s="1" t="s">
        <v>28</v>
      </c>
      <c r="B958" s="17"/>
      <c r="C958" s="17"/>
      <c r="D958" s="17"/>
      <c r="E958" s="17"/>
      <c r="F958" s="17"/>
      <c r="G958" s="6"/>
      <c r="H958" s="10"/>
      <c r="I958" s="10"/>
      <c r="J958" s="1"/>
      <c r="K958" s="1"/>
      <c r="L958" s="12" t="str">
        <f>L$22</f>
        <v>заполните только желтые поля.</v>
      </c>
    </row>
    <row r="959" spans="1:12" ht="18.75">
      <c r="A959" s="1" t="s">
        <v>30</v>
      </c>
      <c r="B959" s="17"/>
      <c r="C959" s="17"/>
      <c r="D959" s="17"/>
      <c r="E959" s="17"/>
      <c r="F959" s="17"/>
      <c r="G959" s="6"/>
      <c r="H959" s="10"/>
      <c r="I959" s="10"/>
      <c r="J959" s="1"/>
      <c r="K959" s="1"/>
      <c r="L959" s="1" t="str">
        <f>L$23</f>
        <v>X,Y,Z вычисляются автоматически, где</v>
      </c>
    </row>
    <row r="960" spans="1:12" ht="18.75">
      <c r="A960" s="1" t="s">
        <v>32</v>
      </c>
      <c r="B960" s="17"/>
      <c r="C960" s="17"/>
      <c r="D960" s="17"/>
      <c r="E960" s="17"/>
      <c r="F960" s="17"/>
      <c r="G960" s="6"/>
      <c r="H960" s="10"/>
      <c r="I960" s="12"/>
      <c r="J960" s="1"/>
      <c r="K960" s="1"/>
      <c r="L960" s="1" t="str">
        <f>L$24</f>
        <v>X — число выпавших орлов в</v>
      </c>
    </row>
    <row r="961" spans="1:12" ht="18.75">
      <c r="A961" s="1" t="s">
        <v>33</v>
      </c>
      <c r="B961" s="17"/>
      <c r="C961" s="17"/>
      <c r="D961" s="17"/>
      <c r="E961" s="17"/>
      <c r="F961" s="17"/>
      <c r="G961" s="6"/>
      <c r="H961" s="10"/>
      <c r="I961" s="12"/>
      <c r="J961" s="1"/>
      <c r="K961" s="1"/>
      <c r="L961" s="1" t="str">
        <f>L$25</f>
        <v>серии из 5 бросков</v>
      </c>
    </row>
    <row r="962" spans="1:12" ht="18.75">
      <c r="A962" s="1" t="s">
        <v>34</v>
      </c>
      <c r="B962" s="17"/>
      <c r="C962" s="17"/>
      <c r="D962" s="17"/>
      <c r="E962" s="17"/>
      <c r="F962" s="17"/>
      <c r="G962" s="6"/>
      <c r="H962" s="10"/>
      <c r="I962" s="12"/>
      <c r="J962" s="1"/>
      <c r="K962" s="1"/>
      <c r="L962" s="1" t="str">
        <f>L$26</f>
        <v>Y — номер броска  в серии из</v>
      </c>
    </row>
    <row r="963" spans="1:12" ht="18.75">
      <c r="A963" s="1" t="s">
        <v>35</v>
      </c>
      <c r="B963" s="17"/>
      <c r="C963" s="17"/>
      <c r="D963" s="17"/>
      <c r="E963" s="17"/>
      <c r="F963" s="17"/>
      <c r="G963" s="6"/>
      <c r="H963" s="10"/>
      <c r="I963" s="12"/>
      <c r="J963" s="1"/>
      <c r="K963" s="1"/>
      <c r="L963" s="1" t="str">
        <f>L$27</f>
        <v>5 бросков, когда впервые выпал</v>
      </c>
    </row>
    <row r="964" spans="1:12" ht="18.75">
      <c r="A964" s="1" t="s">
        <v>36</v>
      </c>
      <c r="B964" s="17"/>
      <c r="C964" s="17"/>
      <c r="D964" s="17"/>
      <c r="E964" s="17"/>
      <c r="F964" s="17"/>
      <c r="G964" s="6"/>
      <c r="H964" s="10"/>
      <c r="I964" s="12"/>
      <c r="J964" s="1"/>
      <c r="K964" s="1"/>
      <c r="L964" s="1" t="str">
        <f>L$28</f>
        <v>орел или 0, если были только решки.</v>
      </c>
    </row>
    <row r="965" spans="1:12" ht="18.75">
      <c r="A965" s="1" t="s">
        <v>37</v>
      </c>
      <c r="B965" s="17"/>
      <c r="C965" s="17"/>
      <c r="D965" s="17"/>
      <c r="E965" s="17"/>
      <c r="F965" s="17"/>
      <c r="G965" s="6"/>
      <c r="H965" s="10"/>
      <c r="I965" s="12"/>
      <c r="J965" s="1"/>
      <c r="K965" s="1"/>
      <c r="L965" s="1" t="str">
        <f>L$29</f>
        <v>Z — модуль разности между</v>
      </c>
    </row>
    <row r="966" spans="1:12" ht="18.75">
      <c r="A966" s="1" t="s">
        <v>38</v>
      </c>
      <c r="B966" s="17"/>
      <c r="C966" s="17"/>
      <c r="D966" s="17"/>
      <c r="E966" s="17"/>
      <c r="F966" s="17"/>
      <c r="G966" s="6"/>
      <c r="H966" s="10"/>
      <c r="I966" s="1"/>
      <c r="J966" s="1"/>
      <c r="K966" s="1"/>
      <c r="L966" s="1" t="str">
        <f>L$30</f>
        <v>числом выпавших орлов и</v>
      </c>
    </row>
    <row r="967" spans="1:12" ht="18.75">
      <c r="A967" s="9"/>
      <c r="B967" s="6" t="s">
        <v>0</v>
      </c>
      <c r="C967" s="6" t="s">
        <v>1</v>
      </c>
      <c r="D967" s="6" t="s">
        <v>2</v>
      </c>
      <c r="E967" s="6"/>
      <c r="F967" s="6"/>
      <c r="G967" s="6"/>
      <c r="H967" s="10"/>
      <c r="I967" s="1"/>
      <c r="J967" s="1"/>
      <c r="K967" s="1"/>
      <c r="L967" s="1" t="str">
        <f>L$31</f>
        <v>решек в серии из 5 бросков</v>
      </c>
    </row>
    <row r="968" spans="1:12" ht="18.75">
      <c r="A968" s="1" t="s">
        <v>5</v>
      </c>
      <c r="B968" s="6">
        <f>SUM(B957:F957)</f>
        <v>0</v>
      </c>
      <c r="C968" s="6">
        <f>IF(B957=1,1,IF(C957=1,2,IF(D957=1,3,IF(E957=1,4,IF(F957=1,5,0)))))</f>
        <v>0</v>
      </c>
      <c r="D968" s="6">
        <f>ABS(5-2*SUM(B957:F957))</f>
        <v>5</v>
      </c>
      <c r="E968" s="6"/>
      <c r="F968" s="6"/>
      <c r="G968" s="6"/>
      <c r="H968" s="10"/>
      <c r="I968" s="1"/>
      <c r="J968" s="1"/>
      <c r="K968" s="1"/>
      <c r="L968" s="1" t="str">
        <f>L$32</f>
        <v>Частоты появления событий X=0, X=1 и др.</v>
      </c>
    </row>
    <row r="969" spans="1:12" ht="18.75">
      <c r="A969" s="1" t="s">
        <v>7</v>
      </c>
      <c r="B969" s="6">
        <f>SUM(B958:F958)</f>
        <v>0</v>
      </c>
      <c r="C969" s="6">
        <f>IF(B958=1,1,IF(C958=1,2,IF(D958=1,3,IF(E958=1,4,IF(F958=1,5,0)))))</f>
        <v>0</v>
      </c>
      <c r="D969" s="6">
        <f>ABS(5-2*SUM(B958:F958))</f>
        <v>5</v>
      </c>
      <c r="E969" s="6"/>
      <c r="F969" s="6"/>
      <c r="G969" s="6"/>
      <c r="H969" s="10"/>
      <c r="I969" s="1"/>
      <c r="J969" s="1"/>
      <c r="K969" s="1"/>
      <c r="L969" s="1">
        <f>L$33</f>
        <v>0</v>
      </c>
    </row>
    <row r="970" spans="1:12" ht="18.75">
      <c r="A970" s="1" t="s">
        <v>9</v>
      </c>
      <c r="B970" s="6">
        <f>SUM(B959:F959)</f>
        <v>0</v>
      </c>
      <c r="C970" s="6">
        <f>IF(B959=1,1,IF(C959=1,2,IF(D959=1,3,IF(E959=1,4,IF(F959=1,5,0)))))</f>
        <v>0</v>
      </c>
      <c r="D970" s="6">
        <f>ABS(5-2*SUM(B959:F959))</f>
        <v>5</v>
      </c>
      <c r="E970" s="6"/>
      <c r="F970" s="6"/>
      <c r="G970" s="6"/>
      <c r="H970" s="10"/>
      <c r="I970" s="1"/>
      <c r="J970" s="1"/>
      <c r="K970" s="1"/>
      <c r="L970" s="1" t="str">
        <f>L$34</f>
        <v>Занесите результаты эксперимента</v>
      </c>
    </row>
    <row r="971" spans="1:12" ht="18.75">
      <c r="A971" s="1" t="s">
        <v>11</v>
      </c>
      <c r="B971" s="6">
        <f>SUM(B960:F960)</f>
        <v>0</v>
      </c>
      <c r="C971" s="6">
        <f>IF(B960=1,1,IF(C960=1,2,IF(D960=1,3,IF(E960=1,4,IF(F960=1,5,0)))))</f>
        <v>0</v>
      </c>
      <c r="D971" s="6">
        <f>ABS(5-2*SUM(B960:F960))</f>
        <v>5</v>
      </c>
      <c r="E971" s="6"/>
      <c r="F971" s="6"/>
      <c r="G971" s="6"/>
      <c r="H971" s="10"/>
      <c r="I971" s="1"/>
      <c r="J971" s="1"/>
      <c r="K971" s="1"/>
      <c r="L971" s="1" t="str">
        <f>L$35</f>
        <v>в лист "Закон X-Y".</v>
      </c>
    </row>
    <row r="972" spans="1:12" ht="18.75">
      <c r="A972" s="1" t="s">
        <v>13</v>
      </c>
      <c r="B972" s="6">
        <f>SUM(B961:F961)</f>
        <v>0</v>
      </c>
      <c r="C972" s="6">
        <f>IF(B961=1,1,IF(C961=1,2,IF(D961=1,3,IF(E961=1,4,IF(F961=1,5,0)))))</f>
        <v>0</v>
      </c>
      <c r="D972" s="6">
        <f>ABS(5-2*SUM(B961:F961))</f>
        <v>5</v>
      </c>
      <c r="E972" s="6"/>
      <c r="F972" s="6"/>
      <c r="G972" s="6"/>
      <c r="H972" s="10"/>
      <c r="I972" s="1"/>
      <c r="J972" s="1"/>
      <c r="K972" s="1"/>
      <c r="L972" s="1" t="str">
        <f>L$36</f>
        <v>Найдите регрессию Y по X, регрессию X по Y,</v>
      </c>
    </row>
    <row r="973" spans="1:12" ht="18.75">
      <c r="A973" s="1" t="s">
        <v>15</v>
      </c>
      <c r="B973" s="6">
        <f t="shared" ref="B973:B977" si="118">SUM(B962:F962)</f>
        <v>0</v>
      </c>
      <c r="C973" s="6">
        <f t="shared" ref="C973:C977" si="119">IF(B962=1,1,IF(C962=1,2,IF(D962=1,3,IF(E962=1,4,IF(F962=1,5,0)))))</f>
        <v>0</v>
      </c>
      <c r="D973" s="6">
        <f t="shared" ref="D973:D977" si="120">ABS(5-2*SUM(B962:F962))</f>
        <v>5</v>
      </c>
      <c r="E973" s="6"/>
      <c r="F973" s="6"/>
      <c r="G973" s="6"/>
      <c r="H973" s="10"/>
      <c r="I973" s="1"/>
      <c r="J973" s="1"/>
      <c r="K973" s="1"/>
      <c r="L973" s="1" t="str">
        <f>L$37</f>
        <v xml:space="preserve">выборочный корреляционый момент, </v>
      </c>
    </row>
    <row r="974" spans="1:12" ht="18.75">
      <c r="A974" s="1" t="s">
        <v>17</v>
      </c>
      <c r="B974" s="6">
        <f t="shared" si="118"/>
        <v>0</v>
      </c>
      <c r="C974" s="6">
        <f t="shared" si="119"/>
        <v>0</v>
      </c>
      <c r="D974" s="6">
        <f t="shared" si="120"/>
        <v>5</v>
      </c>
      <c r="E974" s="6"/>
      <c r="F974" s="6"/>
      <c r="G974" s="6"/>
      <c r="H974" s="10"/>
      <c r="I974" s="1"/>
      <c r="J974" s="1"/>
      <c r="K974" s="1"/>
      <c r="L974" s="1" t="str">
        <f>L$38</f>
        <v>выборочный коэффициент корреляции,</v>
      </c>
    </row>
    <row r="975" spans="1:12" ht="18.75">
      <c r="A975" s="1" t="s">
        <v>19</v>
      </c>
      <c r="B975" s="6">
        <f t="shared" si="118"/>
        <v>0</v>
      </c>
      <c r="C975" s="6">
        <f t="shared" si="119"/>
        <v>0</v>
      </c>
      <c r="D975" s="6">
        <f t="shared" si="120"/>
        <v>5</v>
      </c>
      <c r="E975" s="6"/>
      <c r="F975" s="6"/>
      <c r="G975" s="6"/>
      <c r="H975" s="10"/>
      <c r="I975" s="1"/>
      <c r="J975" s="1"/>
      <c r="K975" s="1"/>
      <c r="L975" s="1" t="str">
        <f>L$39</f>
        <v>средние значения величин X и Y,</v>
      </c>
    </row>
    <row r="976" spans="1:12" ht="18.75">
      <c r="A976" s="1" t="s">
        <v>21</v>
      </c>
      <c r="B976" s="6">
        <f t="shared" si="118"/>
        <v>0</v>
      </c>
      <c r="C976" s="6">
        <f t="shared" si="119"/>
        <v>0</v>
      </c>
      <c r="D976" s="6">
        <f t="shared" si="120"/>
        <v>5</v>
      </c>
      <c r="E976" s="6"/>
      <c r="F976" s="6"/>
      <c r="G976" s="6"/>
      <c r="H976" s="10"/>
      <c r="I976" s="1"/>
      <c r="J976" s="1"/>
      <c r="K976" s="1"/>
      <c r="L976" s="1" t="str">
        <f>L$40</f>
        <v>выборочные дисперсии величин X и Y,</v>
      </c>
    </row>
    <row r="977" spans="1:12" ht="18.75">
      <c r="A977" s="1" t="s">
        <v>22</v>
      </c>
      <c r="B977" s="6">
        <f t="shared" si="118"/>
        <v>0</v>
      </c>
      <c r="C977" s="6">
        <f t="shared" si="119"/>
        <v>0</v>
      </c>
      <c r="D977" s="6">
        <f t="shared" si="120"/>
        <v>5</v>
      </c>
      <c r="E977" s="6"/>
      <c r="F977" s="6"/>
      <c r="G977" s="6"/>
      <c r="H977" s="10"/>
      <c r="I977" s="1"/>
      <c r="J977" s="1"/>
      <c r="K977" s="1"/>
      <c r="L977" s="1" t="str">
        <f>L$41</f>
        <v>занесите из на лист "Регрессия X-Y".</v>
      </c>
    </row>
    <row r="978" spans="1:12" ht="18.75">
      <c r="A978" s="9"/>
      <c r="B978" s="6"/>
      <c r="C978" s="6"/>
      <c r="D978" s="6"/>
      <c r="E978" s="6"/>
      <c r="F978" s="6"/>
      <c r="G978" s="6"/>
      <c r="H978" s="10"/>
      <c r="I978" s="1"/>
      <c r="J978" s="1"/>
      <c r="K978" s="1"/>
      <c r="L978" s="1" t="str">
        <f>L$42</f>
        <v>Оцените адекватность результата вычислений</v>
      </c>
    </row>
    <row r="979" spans="1:12" ht="18.75">
      <c r="A979" s="9"/>
      <c r="B979" s="6"/>
      <c r="C979" s="6"/>
      <c r="D979" s="6"/>
      <c r="E979" s="6"/>
      <c r="F979" s="6"/>
      <c r="G979" s="6"/>
      <c r="H979" s="10"/>
      <c r="I979" s="1"/>
      <c r="J979" s="1"/>
      <c r="K979" s="1"/>
      <c r="L979" s="1" t="str">
        <f>L$43</f>
        <v>с помощью диаграммы</v>
      </c>
    </row>
    <row r="980" spans="1:12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8.75">
      <c r="A981" s="16">
        <f>'Название и список группы'!A39</f>
        <v>38</v>
      </c>
      <c r="B981" s="84">
        <f>'Название и список группы'!B39</f>
        <v>0</v>
      </c>
      <c r="C981" s="84"/>
      <c r="D981" s="84"/>
      <c r="E981" s="84"/>
      <c r="F981" s="84"/>
      <c r="G981" s="84"/>
      <c r="H981" s="84"/>
      <c r="I981" s="84"/>
      <c r="J981" s="84"/>
      <c r="K981" s="1"/>
      <c r="L981" s="1" t="str">
        <f>L$19</f>
        <v>Заполните только желтые поля!!!</v>
      </c>
    </row>
    <row r="982" spans="1:12" ht="18">
      <c r="A982" s="1" t="s">
        <v>24</v>
      </c>
      <c r="B982" s="8">
        <v>1</v>
      </c>
      <c r="C982" s="8">
        <v>2</v>
      </c>
      <c r="D982" s="8">
        <v>3</v>
      </c>
      <c r="E982" s="8">
        <v>4</v>
      </c>
      <c r="F982" s="8">
        <v>5</v>
      </c>
      <c r="G982" s="8"/>
      <c r="H982" s="2"/>
      <c r="I982" s="2"/>
      <c r="J982" s="3" t="s">
        <v>3</v>
      </c>
      <c r="K982" s="1"/>
      <c r="L982" s="4" t="str">
        <f>L$20</f>
        <v>Выполните 10 серий по 5 бросков монеты</v>
      </c>
    </row>
    <row r="983" spans="1:12" ht="18.75">
      <c r="A983" s="1" t="s">
        <v>26</v>
      </c>
      <c r="B983" s="17"/>
      <c r="C983" s="17"/>
      <c r="D983" s="17"/>
      <c r="E983" s="17"/>
      <c r="F983" s="17"/>
      <c r="G983" s="6"/>
      <c r="H983" s="10"/>
      <c r="I983" s="10"/>
      <c r="J983" s="21">
        <f>IF(SUM(B983:F992)&gt;0,1,10^(-5))</f>
        <v>1.0000000000000001E-5</v>
      </c>
      <c r="K983" s="1"/>
      <c r="L983" s="12" t="str">
        <f>L$21</f>
        <v>В протоколе испытаний</v>
      </c>
    </row>
    <row r="984" spans="1:12" ht="18.75">
      <c r="A984" s="1" t="s">
        <v>28</v>
      </c>
      <c r="B984" s="17"/>
      <c r="C984" s="17"/>
      <c r="D984" s="17"/>
      <c r="E984" s="17"/>
      <c r="F984" s="17"/>
      <c r="G984" s="6"/>
      <c r="H984" s="10"/>
      <c r="I984" s="10"/>
      <c r="J984" s="1"/>
      <c r="K984" s="1"/>
      <c r="L984" s="12" t="str">
        <f>L$22</f>
        <v>заполните только желтые поля.</v>
      </c>
    </row>
    <row r="985" spans="1:12" ht="18.75">
      <c r="A985" s="1" t="s">
        <v>30</v>
      </c>
      <c r="B985" s="17"/>
      <c r="C985" s="17"/>
      <c r="D985" s="17"/>
      <c r="E985" s="17"/>
      <c r="F985" s="17"/>
      <c r="G985" s="6"/>
      <c r="H985" s="10"/>
      <c r="I985" s="10"/>
      <c r="J985" s="1"/>
      <c r="K985" s="1"/>
      <c r="L985" s="1" t="str">
        <f>L$23</f>
        <v>X,Y,Z вычисляются автоматически, где</v>
      </c>
    </row>
    <row r="986" spans="1:12" ht="18.75">
      <c r="A986" s="1" t="s">
        <v>32</v>
      </c>
      <c r="B986" s="17"/>
      <c r="C986" s="17"/>
      <c r="D986" s="17"/>
      <c r="E986" s="17"/>
      <c r="F986" s="17"/>
      <c r="G986" s="6"/>
      <c r="H986" s="10"/>
      <c r="I986" s="12"/>
      <c r="J986" s="1"/>
      <c r="K986" s="1"/>
      <c r="L986" s="1" t="str">
        <f>L$24</f>
        <v>X — число выпавших орлов в</v>
      </c>
    </row>
    <row r="987" spans="1:12" ht="18.75">
      <c r="A987" s="1" t="s">
        <v>33</v>
      </c>
      <c r="B987" s="17"/>
      <c r="C987" s="17"/>
      <c r="D987" s="17"/>
      <c r="E987" s="17"/>
      <c r="F987" s="17"/>
      <c r="G987" s="6"/>
      <c r="H987" s="10"/>
      <c r="I987" s="12"/>
      <c r="J987" s="1"/>
      <c r="K987" s="1"/>
      <c r="L987" s="1" t="str">
        <f>L$25</f>
        <v>серии из 5 бросков</v>
      </c>
    </row>
    <row r="988" spans="1:12" ht="18.75">
      <c r="A988" s="1" t="s">
        <v>34</v>
      </c>
      <c r="B988" s="17"/>
      <c r="C988" s="17"/>
      <c r="D988" s="17"/>
      <c r="E988" s="17"/>
      <c r="F988" s="17"/>
      <c r="G988" s="6"/>
      <c r="H988" s="10"/>
      <c r="I988" s="12"/>
      <c r="J988" s="1"/>
      <c r="K988" s="1"/>
      <c r="L988" s="1" t="str">
        <f>L$26</f>
        <v>Y — номер броска  в серии из</v>
      </c>
    </row>
    <row r="989" spans="1:12" ht="18.75">
      <c r="A989" s="1" t="s">
        <v>35</v>
      </c>
      <c r="B989" s="17"/>
      <c r="C989" s="17"/>
      <c r="D989" s="17"/>
      <c r="E989" s="17"/>
      <c r="F989" s="17"/>
      <c r="G989" s="6"/>
      <c r="H989" s="10"/>
      <c r="I989" s="12"/>
      <c r="J989" s="1"/>
      <c r="K989" s="1"/>
      <c r="L989" s="1" t="str">
        <f>L$27</f>
        <v>5 бросков, когда впервые выпал</v>
      </c>
    </row>
    <row r="990" spans="1:12" ht="18.75">
      <c r="A990" s="1" t="s">
        <v>36</v>
      </c>
      <c r="B990" s="17"/>
      <c r="C990" s="17"/>
      <c r="D990" s="17"/>
      <c r="E990" s="17"/>
      <c r="F990" s="17"/>
      <c r="G990" s="6"/>
      <c r="H990" s="10"/>
      <c r="I990" s="12"/>
      <c r="J990" s="1"/>
      <c r="K990" s="1"/>
      <c r="L990" s="1" t="str">
        <f>L$28</f>
        <v>орел или 0, если были только решки.</v>
      </c>
    </row>
    <row r="991" spans="1:12" ht="18.75">
      <c r="A991" s="1" t="s">
        <v>37</v>
      </c>
      <c r="B991" s="17"/>
      <c r="C991" s="17"/>
      <c r="D991" s="17"/>
      <c r="E991" s="17"/>
      <c r="F991" s="17"/>
      <c r="G991" s="6"/>
      <c r="H991" s="10"/>
      <c r="I991" s="12"/>
      <c r="J991" s="1"/>
      <c r="K991" s="1"/>
      <c r="L991" s="1" t="str">
        <f>L$29</f>
        <v>Z — модуль разности между</v>
      </c>
    </row>
    <row r="992" spans="1:12" ht="18.75">
      <c r="A992" s="1" t="s">
        <v>38</v>
      </c>
      <c r="B992" s="17"/>
      <c r="C992" s="17"/>
      <c r="D992" s="17"/>
      <c r="E992" s="17"/>
      <c r="F992" s="17"/>
      <c r="G992" s="6"/>
      <c r="H992" s="10"/>
      <c r="I992" s="1"/>
      <c r="J992" s="1"/>
      <c r="K992" s="1"/>
      <c r="L992" s="1" t="str">
        <f>L$30</f>
        <v>числом выпавших орлов и</v>
      </c>
    </row>
    <row r="993" spans="1:12" ht="18.75">
      <c r="A993" s="9"/>
      <c r="B993" s="6" t="s">
        <v>0</v>
      </c>
      <c r="C993" s="6" t="s">
        <v>1</v>
      </c>
      <c r="D993" s="6" t="s">
        <v>2</v>
      </c>
      <c r="E993" s="6"/>
      <c r="F993" s="6"/>
      <c r="G993" s="6"/>
      <c r="H993" s="10"/>
      <c r="I993" s="1"/>
      <c r="J993" s="1"/>
      <c r="K993" s="1"/>
      <c r="L993" s="1" t="str">
        <f>L$31</f>
        <v>решек в серии из 5 бросков</v>
      </c>
    </row>
    <row r="994" spans="1:12" ht="18.75">
      <c r="A994" s="1" t="s">
        <v>5</v>
      </c>
      <c r="B994" s="6">
        <f>SUM(B983:F983)</f>
        <v>0</v>
      </c>
      <c r="C994" s="6">
        <f>IF(B983=1,1,IF(C983=1,2,IF(D983=1,3,IF(E983=1,4,IF(F983=1,5,0)))))</f>
        <v>0</v>
      </c>
      <c r="D994" s="6">
        <f>ABS(5-2*SUM(B983:F983))</f>
        <v>5</v>
      </c>
      <c r="E994" s="6"/>
      <c r="F994" s="6"/>
      <c r="G994" s="6"/>
      <c r="H994" s="10"/>
      <c r="I994" s="1"/>
      <c r="J994" s="1"/>
      <c r="K994" s="1"/>
      <c r="L994" s="1" t="str">
        <f>L$32</f>
        <v>Частоты появления событий X=0, X=1 и др.</v>
      </c>
    </row>
    <row r="995" spans="1:12" ht="18.75">
      <c r="A995" s="1" t="s">
        <v>7</v>
      </c>
      <c r="B995" s="6">
        <f>SUM(B984:F984)</f>
        <v>0</v>
      </c>
      <c r="C995" s="6">
        <f>IF(B984=1,1,IF(C984=1,2,IF(D984=1,3,IF(E984=1,4,IF(F984=1,5,0)))))</f>
        <v>0</v>
      </c>
      <c r="D995" s="6">
        <f>ABS(5-2*SUM(B984:F984))</f>
        <v>5</v>
      </c>
      <c r="E995" s="6"/>
      <c r="F995" s="6"/>
      <c r="G995" s="6"/>
      <c r="H995" s="10"/>
      <c r="I995" s="1"/>
      <c r="J995" s="1"/>
      <c r="K995" s="1"/>
      <c r="L995" s="1">
        <f>L$33</f>
        <v>0</v>
      </c>
    </row>
    <row r="996" spans="1:12" ht="18.75">
      <c r="A996" s="1" t="s">
        <v>9</v>
      </c>
      <c r="B996" s="6">
        <f>SUM(B985:F985)</f>
        <v>0</v>
      </c>
      <c r="C996" s="6">
        <f>IF(B985=1,1,IF(C985=1,2,IF(D985=1,3,IF(E985=1,4,IF(F985=1,5,0)))))</f>
        <v>0</v>
      </c>
      <c r="D996" s="6">
        <f>ABS(5-2*SUM(B985:F985))</f>
        <v>5</v>
      </c>
      <c r="E996" s="6"/>
      <c r="F996" s="6"/>
      <c r="G996" s="6"/>
      <c r="H996" s="10"/>
      <c r="I996" s="1"/>
      <c r="J996" s="1"/>
      <c r="K996" s="1"/>
      <c r="L996" s="1" t="str">
        <f>L$34</f>
        <v>Занесите результаты эксперимента</v>
      </c>
    </row>
    <row r="997" spans="1:12" ht="18.75">
      <c r="A997" s="1" t="s">
        <v>11</v>
      </c>
      <c r="B997" s="6">
        <f>SUM(B986:F986)</f>
        <v>0</v>
      </c>
      <c r="C997" s="6">
        <f>IF(B986=1,1,IF(C986=1,2,IF(D986=1,3,IF(E986=1,4,IF(F986=1,5,0)))))</f>
        <v>0</v>
      </c>
      <c r="D997" s="6">
        <f>ABS(5-2*SUM(B986:F986))</f>
        <v>5</v>
      </c>
      <c r="E997" s="6"/>
      <c r="F997" s="6"/>
      <c r="G997" s="6"/>
      <c r="H997" s="10"/>
      <c r="I997" s="1"/>
      <c r="J997" s="1"/>
      <c r="K997" s="1"/>
      <c r="L997" s="1" t="str">
        <f>L$35</f>
        <v>в лист "Закон X-Y".</v>
      </c>
    </row>
    <row r="998" spans="1:12" ht="18.75">
      <c r="A998" s="1" t="s">
        <v>13</v>
      </c>
      <c r="B998" s="6">
        <f>SUM(B987:F987)</f>
        <v>0</v>
      </c>
      <c r="C998" s="6">
        <f>IF(B987=1,1,IF(C987=1,2,IF(D987=1,3,IF(E987=1,4,IF(F987=1,5,0)))))</f>
        <v>0</v>
      </c>
      <c r="D998" s="6">
        <f>ABS(5-2*SUM(B987:F987))</f>
        <v>5</v>
      </c>
      <c r="E998" s="6"/>
      <c r="F998" s="6"/>
      <c r="G998" s="6"/>
      <c r="H998" s="10"/>
      <c r="I998" s="1"/>
      <c r="J998" s="1"/>
      <c r="K998" s="1"/>
      <c r="L998" s="1" t="str">
        <f>L$36</f>
        <v>Найдите регрессию Y по X, регрессию X по Y,</v>
      </c>
    </row>
    <row r="999" spans="1:12" ht="18.75">
      <c r="A999" s="1" t="s">
        <v>15</v>
      </c>
      <c r="B999" s="6">
        <f t="shared" ref="B999:B1003" si="121">SUM(B988:F988)</f>
        <v>0</v>
      </c>
      <c r="C999" s="6">
        <f t="shared" ref="C999:C1003" si="122">IF(B988=1,1,IF(C988=1,2,IF(D988=1,3,IF(E988=1,4,IF(F988=1,5,0)))))</f>
        <v>0</v>
      </c>
      <c r="D999" s="6">
        <f t="shared" ref="D999:D1003" si="123">ABS(5-2*SUM(B988:F988))</f>
        <v>5</v>
      </c>
      <c r="E999" s="6"/>
      <c r="F999" s="6"/>
      <c r="G999" s="6"/>
      <c r="H999" s="10"/>
      <c r="I999" s="1"/>
      <c r="J999" s="1"/>
      <c r="K999" s="1"/>
      <c r="L999" s="1" t="str">
        <f>L$37</f>
        <v xml:space="preserve">выборочный корреляционый момент, </v>
      </c>
    </row>
    <row r="1000" spans="1:12" ht="18.75">
      <c r="A1000" s="1" t="s">
        <v>17</v>
      </c>
      <c r="B1000" s="6">
        <f t="shared" si="121"/>
        <v>0</v>
      </c>
      <c r="C1000" s="6">
        <f t="shared" si="122"/>
        <v>0</v>
      </c>
      <c r="D1000" s="6">
        <f t="shared" si="123"/>
        <v>5</v>
      </c>
      <c r="E1000" s="6"/>
      <c r="F1000" s="6"/>
      <c r="G1000" s="6"/>
      <c r="H1000" s="10"/>
      <c r="I1000" s="1"/>
      <c r="J1000" s="1"/>
      <c r="K1000" s="1"/>
      <c r="L1000" s="1" t="str">
        <f>L$38</f>
        <v>выборочный коэффициент корреляции,</v>
      </c>
    </row>
    <row r="1001" spans="1:12" ht="18.75">
      <c r="A1001" s="1" t="s">
        <v>19</v>
      </c>
      <c r="B1001" s="6">
        <f t="shared" si="121"/>
        <v>0</v>
      </c>
      <c r="C1001" s="6">
        <f t="shared" si="122"/>
        <v>0</v>
      </c>
      <c r="D1001" s="6">
        <f t="shared" si="123"/>
        <v>5</v>
      </c>
      <c r="E1001" s="6"/>
      <c r="F1001" s="6"/>
      <c r="G1001" s="6"/>
      <c r="H1001" s="10"/>
      <c r="I1001" s="1"/>
      <c r="J1001" s="1"/>
      <c r="K1001" s="1"/>
      <c r="L1001" s="1" t="str">
        <f>L$39</f>
        <v>средние значения величин X и Y,</v>
      </c>
    </row>
    <row r="1002" spans="1:12" ht="18.75">
      <c r="A1002" s="1" t="s">
        <v>21</v>
      </c>
      <c r="B1002" s="6">
        <f t="shared" si="121"/>
        <v>0</v>
      </c>
      <c r="C1002" s="6">
        <f t="shared" si="122"/>
        <v>0</v>
      </c>
      <c r="D1002" s="6">
        <f t="shared" si="123"/>
        <v>5</v>
      </c>
      <c r="E1002" s="6"/>
      <c r="F1002" s="6"/>
      <c r="G1002" s="6"/>
      <c r="H1002" s="10"/>
      <c r="I1002" s="1"/>
      <c r="J1002" s="1"/>
      <c r="K1002" s="1"/>
      <c r="L1002" s="1" t="str">
        <f>L$40</f>
        <v>выборочные дисперсии величин X и Y,</v>
      </c>
    </row>
    <row r="1003" spans="1:12" ht="18.75">
      <c r="A1003" s="1" t="s">
        <v>22</v>
      </c>
      <c r="B1003" s="6">
        <f t="shared" si="121"/>
        <v>0</v>
      </c>
      <c r="C1003" s="6">
        <f t="shared" si="122"/>
        <v>0</v>
      </c>
      <c r="D1003" s="6">
        <f t="shared" si="123"/>
        <v>5</v>
      </c>
      <c r="E1003" s="6"/>
      <c r="F1003" s="6"/>
      <c r="G1003" s="6"/>
      <c r="H1003" s="10"/>
      <c r="I1003" s="1"/>
      <c r="J1003" s="1"/>
      <c r="K1003" s="1"/>
      <c r="L1003" s="1" t="str">
        <f>L$41</f>
        <v>занесите из на лист "Регрессия X-Y".</v>
      </c>
    </row>
    <row r="1004" spans="1:12" ht="18.75">
      <c r="A1004" s="9"/>
      <c r="B1004" s="6"/>
      <c r="C1004" s="6"/>
      <c r="D1004" s="6"/>
      <c r="E1004" s="6"/>
      <c r="F1004" s="6"/>
      <c r="G1004" s="6"/>
      <c r="H1004" s="10"/>
      <c r="I1004" s="1"/>
      <c r="J1004" s="1"/>
      <c r="K1004" s="1"/>
      <c r="L1004" s="1" t="str">
        <f>L$42</f>
        <v>Оцените адекватность результата вычислений</v>
      </c>
    </row>
    <row r="1005" spans="1:12" ht="18.75">
      <c r="A1005" s="9"/>
      <c r="B1005" s="6"/>
      <c r="C1005" s="6"/>
      <c r="D1005" s="6"/>
      <c r="E1005" s="6"/>
      <c r="F1005" s="6"/>
      <c r="G1005" s="6"/>
      <c r="H1005" s="10"/>
      <c r="I1005" s="1"/>
      <c r="J1005" s="1"/>
      <c r="K1005" s="1"/>
      <c r="L1005" s="1" t="str">
        <f>L$43</f>
        <v>с помощью диаграммы</v>
      </c>
    </row>
    <row r="1006" spans="1:12" ht="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8.75">
      <c r="A1007" s="16">
        <f>'Название и список группы'!A40</f>
        <v>39</v>
      </c>
      <c r="B1007" s="84">
        <f>'Название и список группы'!B40</f>
        <v>0</v>
      </c>
      <c r="C1007" s="84"/>
      <c r="D1007" s="84"/>
      <c r="E1007" s="84"/>
      <c r="F1007" s="84"/>
      <c r="G1007" s="84"/>
      <c r="H1007" s="84"/>
      <c r="I1007" s="84"/>
      <c r="J1007" s="84"/>
      <c r="K1007" s="1"/>
      <c r="L1007" s="1" t="str">
        <f>L$19</f>
        <v>Заполните только желтые поля!!!</v>
      </c>
    </row>
    <row r="1008" spans="1:12" ht="18">
      <c r="A1008" s="1" t="s">
        <v>24</v>
      </c>
      <c r="B1008" s="8">
        <v>1</v>
      </c>
      <c r="C1008" s="8">
        <v>2</v>
      </c>
      <c r="D1008" s="8">
        <v>3</v>
      </c>
      <c r="E1008" s="8">
        <v>4</v>
      </c>
      <c r="F1008" s="8">
        <v>5</v>
      </c>
      <c r="G1008" s="8"/>
      <c r="H1008" s="2"/>
      <c r="I1008" s="2"/>
      <c r="J1008" s="3" t="s">
        <v>3</v>
      </c>
      <c r="K1008" s="1"/>
      <c r="L1008" s="4" t="str">
        <f>L$20</f>
        <v>Выполните 10 серий по 5 бросков монеты</v>
      </c>
    </row>
    <row r="1009" spans="1:12" ht="18.75">
      <c r="A1009" s="1" t="s">
        <v>26</v>
      </c>
      <c r="B1009" s="17"/>
      <c r="C1009" s="17"/>
      <c r="D1009" s="17"/>
      <c r="E1009" s="17"/>
      <c r="F1009" s="17"/>
      <c r="G1009" s="6"/>
      <c r="H1009" s="10"/>
      <c r="I1009" s="10"/>
      <c r="J1009" s="21">
        <f>IF(SUM(B1009:F1018)&gt;0,1,10^(-5))</f>
        <v>1.0000000000000001E-5</v>
      </c>
      <c r="K1009" s="1"/>
      <c r="L1009" s="12" t="str">
        <f>L$21</f>
        <v>В протоколе испытаний</v>
      </c>
    </row>
    <row r="1010" spans="1:12" ht="18.75">
      <c r="A1010" s="1" t="s">
        <v>28</v>
      </c>
      <c r="B1010" s="17"/>
      <c r="C1010" s="17"/>
      <c r="D1010" s="17"/>
      <c r="E1010" s="17"/>
      <c r="F1010" s="17"/>
      <c r="G1010" s="6"/>
      <c r="H1010" s="10"/>
      <c r="I1010" s="10"/>
      <c r="J1010" s="1"/>
      <c r="K1010" s="1"/>
      <c r="L1010" s="12" t="str">
        <f>L$22</f>
        <v>заполните только желтые поля.</v>
      </c>
    </row>
    <row r="1011" spans="1:12" ht="18.75">
      <c r="A1011" s="1" t="s">
        <v>30</v>
      </c>
      <c r="B1011" s="17"/>
      <c r="C1011" s="17"/>
      <c r="D1011" s="17"/>
      <c r="E1011" s="17"/>
      <c r="F1011" s="17"/>
      <c r="G1011" s="6"/>
      <c r="H1011" s="10"/>
      <c r="I1011" s="10"/>
      <c r="J1011" s="1"/>
      <c r="K1011" s="1"/>
      <c r="L1011" s="1" t="str">
        <f>L$23</f>
        <v>X,Y,Z вычисляются автоматически, где</v>
      </c>
    </row>
    <row r="1012" spans="1:12" ht="18.75">
      <c r="A1012" s="1" t="s">
        <v>32</v>
      </c>
      <c r="B1012" s="17"/>
      <c r="C1012" s="17"/>
      <c r="D1012" s="17"/>
      <c r="E1012" s="17"/>
      <c r="F1012" s="17"/>
      <c r="G1012" s="6"/>
      <c r="H1012" s="10"/>
      <c r="I1012" s="12"/>
      <c r="J1012" s="1"/>
      <c r="K1012" s="1"/>
      <c r="L1012" s="1" t="str">
        <f>L$24</f>
        <v>X — число выпавших орлов в</v>
      </c>
    </row>
    <row r="1013" spans="1:12" ht="18.75">
      <c r="A1013" s="1" t="s">
        <v>33</v>
      </c>
      <c r="B1013" s="17"/>
      <c r="C1013" s="17"/>
      <c r="D1013" s="17"/>
      <c r="E1013" s="17"/>
      <c r="F1013" s="17"/>
      <c r="G1013" s="6"/>
      <c r="H1013" s="10"/>
      <c r="I1013" s="12"/>
      <c r="J1013" s="1"/>
      <c r="K1013" s="1"/>
      <c r="L1013" s="1" t="str">
        <f>L$25</f>
        <v>серии из 5 бросков</v>
      </c>
    </row>
    <row r="1014" spans="1:12" ht="18.75">
      <c r="A1014" s="1" t="s">
        <v>34</v>
      </c>
      <c r="B1014" s="17"/>
      <c r="C1014" s="17"/>
      <c r="D1014" s="17"/>
      <c r="E1014" s="17"/>
      <c r="F1014" s="17"/>
      <c r="G1014" s="6"/>
      <c r="H1014" s="10"/>
      <c r="I1014" s="12"/>
      <c r="J1014" s="1"/>
      <c r="K1014" s="1"/>
      <c r="L1014" s="1" t="str">
        <f>L$26</f>
        <v>Y — номер броска  в серии из</v>
      </c>
    </row>
    <row r="1015" spans="1:12" ht="18.75">
      <c r="A1015" s="1" t="s">
        <v>35</v>
      </c>
      <c r="B1015" s="17"/>
      <c r="C1015" s="17"/>
      <c r="D1015" s="17"/>
      <c r="E1015" s="17"/>
      <c r="F1015" s="17"/>
      <c r="G1015" s="6"/>
      <c r="H1015" s="10"/>
      <c r="I1015" s="12"/>
      <c r="J1015" s="1"/>
      <c r="K1015" s="1"/>
      <c r="L1015" s="1" t="str">
        <f>L$27</f>
        <v>5 бросков, когда впервые выпал</v>
      </c>
    </row>
    <row r="1016" spans="1:12" ht="18.75">
      <c r="A1016" s="1" t="s">
        <v>36</v>
      </c>
      <c r="B1016" s="17"/>
      <c r="C1016" s="17"/>
      <c r="D1016" s="17"/>
      <c r="E1016" s="17"/>
      <c r="F1016" s="17"/>
      <c r="G1016" s="6"/>
      <c r="H1016" s="10"/>
      <c r="I1016" s="12"/>
      <c r="J1016" s="1"/>
      <c r="K1016" s="1"/>
      <c r="L1016" s="1" t="str">
        <f>L$28</f>
        <v>орел или 0, если были только решки.</v>
      </c>
    </row>
    <row r="1017" spans="1:12" ht="18.75">
      <c r="A1017" s="1" t="s">
        <v>37</v>
      </c>
      <c r="B1017" s="17"/>
      <c r="C1017" s="17"/>
      <c r="D1017" s="17"/>
      <c r="E1017" s="17"/>
      <c r="F1017" s="17"/>
      <c r="G1017" s="6"/>
      <c r="H1017" s="10"/>
      <c r="I1017" s="12"/>
      <c r="J1017" s="1"/>
      <c r="K1017" s="1"/>
      <c r="L1017" s="1" t="str">
        <f>L$29</f>
        <v>Z — модуль разности между</v>
      </c>
    </row>
    <row r="1018" spans="1:12" ht="18.75">
      <c r="A1018" s="1" t="s">
        <v>38</v>
      </c>
      <c r="B1018" s="17"/>
      <c r="C1018" s="17"/>
      <c r="D1018" s="17"/>
      <c r="E1018" s="17"/>
      <c r="F1018" s="17"/>
      <c r="G1018" s="6"/>
      <c r="H1018" s="10"/>
      <c r="I1018" s="1"/>
      <c r="J1018" s="1"/>
      <c r="K1018" s="1"/>
      <c r="L1018" s="1" t="str">
        <f>L$30</f>
        <v>числом выпавших орлов и</v>
      </c>
    </row>
    <row r="1019" spans="1:12" ht="18.75">
      <c r="A1019" s="9"/>
      <c r="B1019" s="6" t="s">
        <v>0</v>
      </c>
      <c r="C1019" s="6" t="s">
        <v>1</v>
      </c>
      <c r="D1019" s="6" t="s">
        <v>2</v>
      </c>
      <c r="E1019" s="6"/>
      <c r="F1019" s="6"/>
      <c r="G1019" s="6"/>
      <c r="H1019" s="10"/>
      <c r="I1019" s="1"/>
      <c r="J1019" s="1"/>
      <c r="K1019" s="1"/>
      <c r="L1019" s="1" t="str">
        <f>L$31</f>
        <v>решек в серии из 5 бросков</v>
      </c>
    </row>
    <row r="1020" spans="1:12" ht="18.75">
      <c r="A1020" s="1" t="s">
        <v>5</v>
      </c>
      <c r="B1020" s="6">
        <f>SUM(B1009:F1009)</f>
        <v>0</v>
      </c>
      <c r="C1020" s="6">
        <f>IF(B1009=1,1,IF(C1009=1,2,IF(D1009=1,3,IF(E1009=1,4,IF(F1009=1,5,0)))))</f>
        <v>0</v>
      </c>
      <c r="D1020" s="6">
        <f>ABS(5-2*SUM(B1009:F1009))</f>
        <v>5</v>
      </c>
      <c r="E1020" s="6"/>
      <c r="F1020" s="6"/>
      <c r="G1020" s="6"/>
      <c r="H1020" s="10"/>
      <c r="I1020" s="1"/>
      <c r="J1020" s="1"/>
      <c r="K1020" s="1"/>
      <c r="L1020" s="1" t="str">
        <f>L$32</f>
        <v>Частоты появления событий X=0, X=1 и др.</v>
      </c>
    </row>
    <row r="1021" spans="1:12" ht="18.75">
      <c r="A1021" s="1" t="s">
        <v>7</v>
      </c>
      <c r="B1021" s="6">
        <f>SUM(B1010:F1010)</f>
        <v>0</v>
      </c>
      <c r="C1021" s="6">
        <f>IF(B1010=1,1,IF(C1010=1,2,IF(D1010=1,3,IF(E1010=1,4,IF(F1010=1,5,0)))))</f>
        <v>0</v>
      </c>
      <c r="D1021" s="6">
        <f>ABS(5-2*SUM(B1010:F1010))</f>
        <v>5</v>
      </c>
      <c r="E1021" s="6"/>
      <c r="F1021" s="6"/>
      <c r="G1021" s="6"/>
      <c r="H1021" s="10"/>
      <c r="I1021" s="1"/>
      <c r="J1021" s="1"/>
      <c r="K1021" s="1"/>
      <c r="L1021" s="1">
        <f>L$33</f>
        <v>0</v>
      </c>
    </row>
    <row r="1022" spans="1:12" ht="18.75">
      <c r="A1022" s="1" t="s">
        <v>9</v>
      </c>
      <c r="B1022" s="6">
        <f>SUM(B1011:F1011)</f>
        <v>0</v>
      </c>
      <c r="C1022" s="6">
        <f>IF(B1011=1,1,IF(C1011=1,2,IF(D1011=1,3,IF(E1011=1,4,IF(F1011=1,5,0)))))</f>
        <v>0</v>
      </c>
      <c r="D1022" s="6">
        <f>ABS(5-2*SUM(B1011:F1011))</f>
        <v>5</v>
      </c>
      <c r="E1022" s="6"/>
      <c r="F1022" s="6"/>
      <c r="G1022" s="6"/>
      <c r="H1022" s="10"/>
      <c r="I1022" s="1"/>
      <c r="J1022" s="1"/>
      <c r="K1022" s="1"/>
      <c r="L1022" s="1" t="str">
        <f>L$34</f>
        <v>Занесите результаты эксперимента</v>
      </c>
    </row>
    <row r="1023" spans="1:12" ht="18.75">
      <c r="A1023" s="1" t="s">
        <v>11</v>
      </c>
      <c r="B1023" s="6">
        <f>SUM(B1012:F1012)</f>
        <v>0</v>
      </c>
      <c r="C1023" s="6">
        <f>IF(B1012=1,1,IF(C1012=1,2,IF(D1012=1,3,IF(E1012=1,4,IF(F1012=1,5,0)))))</f>
        <v>0</v>
      </c>
      <c r="D1023" s="6">
        <f>ABS(5-2*SUM(B1012:F1012))</f>
        <v>5</v>
      </c>
      <c r="E1023" s="6"/>
      <c r="F1023" s="6"/>
      <c r="G1023" s="6"/>
      <c r="H1023" s="10"/>
      <c r="I1023" s="1"/>
      <c r="J1023" s="1"/>
      <c r="K1023" s="1"/>
      <c r="L1023" s="1" t="str">
        <f>L$35</f>
        <v>в лист "Закон X-Y".</v>
      </c>
    </row>
    <row r="1024" spans="1:12" ht="18.75">
      <c r="A1024" s="1" t="s">
        <v>13</v>
      </c>
      <c r="B1024" s="6">
        <f>SUM(B1013:F1013)</f>
        <v>0</v>
      </c>
      <c r="C1024" s="6">
        <f>IF(B1013=1,1,IF(C1013=1,2,IF(D1013=1,3,IF(E1013=1,4,IF(F1013=1,5,0)))))</f>
        <v>0</v>
      </c>
      <c r="D1024" s="6">
        <f>ABS(5-2*SUM(B1013:F1013))</f>
        <v>5</v>
      </c>
      <c r="E1024" s="6"/>
      <c r="F1024" s="6"/>
      <c r="G1024" s="6"/>
      <c r="H1024" s="10"/>
      <c r="I1024" s="1"/>
      <c r="J1024" s="1"/>
      <c r="K1024" s="1"/>
      <c r="L1024" s="1" t="str">
        <f>L$36</f>
        <v>Найдите регрессию Y по X, регрессию X по Y,</v>
      </c>
    </row>
    <row r="1025" spans="1:12" ht="18.75">
      <c r="A1025" s="1" t="s">
        <v>15</v>
      </c>
      <c r="B1025" s="6">
        <f t="shared" ref="B1025:B1029" si="124">SUM(B1014:F1014)</f>
        <v>0</v>
      </c>
      <c r="C1025" s="6">
        <f t="shared" ref="C1025:C1029" si="125">IF(B1014=1,1,IF(C1014=1,2,IF(D1014=1,3,IF(E1014=1,4,IF(F1014=1,5,0)))))</f>
        <v>0</v>
      </c>
      <c r="D1025" s="6">
        <f t="shared" ref="D1025:D1029" si="126">ABS(5-2*SUM(B1014:F1014))</f>
        <v>5</v>
      </c>
      <c r="E1025" s="6"/>
      <c r="F1025" s="6"/>
      <c r="G1025" s="6"/>
      <c r="H1025" s="10"/>
      <c r="I1025" s="1"/>
      <c r="J1025" s="1"/>
      <c r="K1025" s="1"/>
      <c r="L1025" s="1" t="str">
        <f>L$37</f>
        <v xml:space="preserve">выборочный корреляционый момент, </v>
      </c>
    </row>
    <row r="1026" spans="1:12" ht="18.75">
      <c r="A1026" s="1" t="s">
        <v>17</v>
      </c>
      <c r="B1026" s="6">
        <f t="shared" si="124"/>
        <v>0</v>
      </c>
      <c r="C1026" s="6">
        <f t="shared" si="125"/>
        <v>0</v>
      </c>
      <c r="D1026" s="6">
        <f t="shared" si="126"/>
        <v>5</v>
      </c>
      <c r="E1026" s="6"/>
      <c r="F1026" s="6"/>
      <c r="G1026" s="6"/>
      <c r="H1026" s="10"/>
      <c r="I1026" s="1"/>
      <c r="J1026" s="1"/>
      <c r="K1026" s="1"/>
      <c r="L1026" s="1" t="str">
        <f>L$38</f>
        <v>выборочный коэффициент корреляции,</v>
      </c>
    </row>
    <row r="1027" spans="1:12" ht="18.75">
      <c r="A1027" s="1" t="s">
        <v>19</v>
      </c>
      <c r="B1027" s="6">
        <f t="shared" si="124"/>
        <v>0</v>
      </c>
      <c r="C1027" s="6">
        <f t="shared" si="125"/>
        <v>0</v>
      </c>
      <c r="D1027" s="6">
        <f t="shared" si="126"/>
        <v>5</v>
      </c>
      <c r="E1027" s="6"/>
      <c r="F1027" s="6"/>
      <c r="G1027" s="6"/>
      <c r="H1027" s="10"/>
      <c r="I1027" s="1"/>
      <c r="J1027" s="1"/>
      <c r="K1027" s="1"/>
      <c r="L1027" s="1" t="str">
        <f>L$39</f>
        <v>средние значения величин X и Y,</v>
      </c>
    </row>
    <row r="1028" spans="1:12" ht="18.75">
      <c r="A1028" s="1" t="s">
        <v>21</v>
      </c>
      <c r="B1028" s="6">
        <f t="shared" si="124"/>
        <v>0</v>
      </c>
      <c r="C1028" s="6">
        <f t="shared" si="125"/>
        <v>0</v>
      </c>
      <c r="D1028" s="6">
        <f t="shared" si="126"/>
        <v>5</v>
      </c>
      <c r="E1028" s="6"/>
      <c r="F1028" s="6"/>
      <c r="G1028" s="6"/>
      <c r="H1028" s="10"/>
      <c r="I1028" s="1"/>
      <c r="J1028" s="1"/>
      <c r="K1028" s="1"/>
      <c r="L1028" s="1" t="str">
        <f>L$40</f>
        <v>выборочные дисперсии величин X и Y,</v>
      </c>
    </row>
    <row r="1029" spans="1:12" ht="18.75">
      <c r="A1029" s="1" t="s">
        <v>22</v>
      </c>
      <c r="B1029" s="6">
        <f t="shared" si="124"/>
        <v>0</v>
      </c>
      <c r="C1029" s="6">
        <f t="shared" si="125"/>
        <v>0</v>
      </c>
      <c r="D1029" s="6">
        <f t="shared" si="126"/>
        <v>5</v>
      </c>
      <c r="E1029" s="6"/>
      <c r="F1029" s="6"/>
      <c r="G1029" s="6"/>
      <c r="H1029" s="10"/>
      <c r="I1029" s="1"/>
      <c r="J1029" s="1"/>
      <c r="K1029" s="1"/>
      <c r="L1029" s="1" t="str">
        <f>L$41</f>
        <v>занесите из на лист "Регрессия X-Y".</v>
      </c>
    </row>
    <row r="1030" spans="1:12" ht="18.75">
      <c r="A1030" s="9"/>
      <c r="B1030" s="6"/>
      <c r="C1030" s="6"/>
      <c r="D1030" s="6"/>
      <c r="E1030" s="6"/>
      <c r="F1030" s="6"/>
      <c r="G1030" s="6"/>
      <c r="H1030" s="10"/>
      <c r="I1030" s="1"/>
      <c r="J1030" s="1"/>
      <c r="K1030" s="1"/>
      <c r="L1030" s="1" t="str">
        <f>L$42</f>
        <v>Оцените адекватность результата вычислений</v>
      </c>
    </row>
    <row r="1031" spans="1:12" ht="18.75">
      <c r="A1031" s="9"/>
      <c r="B1031" s="6"/>
      <c r="C1031" s="6"/>
      <c r="D1031" s="6"/>
      <c r="E1031" s="6"/>
      <c r="F1031" s="6"/>
      <c r="G1031" s="6"/>
      <c r="H1031" s="10"/>
      <c r="I1031" s="1"/>
      <c r="J1031" s="1"/>
      <c r="K1031" s="1"/>
      <c r="L1031" s="1" t="str">
        <f>L$43</f>
        <v>с помощью диаграммы</v>
      </c>
    </row>
    <row r="1032" spans="1:12" ht="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</row>
    <row r="1033" spans="1:12" ht="18.75">
      <c r="A1033" s="16">
        <f>'Название и список группы'!A41</f>
        <v>40</v>
      </c>
      <c r="B1033" s="84">
        <f>'Название и список группы'!B41</f>
        <v>0</v>
      </c>
      <c r="C1033" s="84"/>
      <c r="D1033" s="84"/>
      <c r="E1033" s="84"/>
      <c r="F1033" s="84"/>
      <c r="G1033" s="84"/>
      <c r="H1033" s="84"/>
      <c r="I1033" s="84"/>
      <c r="J1033" s="84"/>
      <c r="K1033" s="1"/>
      <c r="L1033" s="1" t="str">
        <f>L$19</f>
        <v>Заполните только желтые поля!!!</v>
      </c>
    </row>
    <row r="1034" spans="1:12" ht="18">
      <c r="A1034" s="1" t="s">
        <v>24</v>
      </c>
      <c r="B1034" s="8">
        <v>1</v>
      </c>
      <c r="C1034" s="8">
        <v>2</v>
      </c>
      <c r="D1034" s="8">
        <v>3</v>
      </c>
      <c r="E1034" s="8">
        <v>4</v>
      </c>
      <c r="F1034" s="8">
        <v>5</v>
      </c>
      <c r="G1034" s="8"/>
      <c r="H1034" s="2"/>
      <c r="I1034" s="2"/>
      <c r="J1034" s="3" t="s">
        <v>3</v>
      </c>
      <c r="K1034" s="1"/>
      <c r="L1034" s="4" t="str">
        <f>L$20</f>
        <v>Выполните 10 серий по 5 бросков монеты</v>
      </c>
    </row>
    <row r="1035" spans="1:12" ht="18.75">
      <c r="A1035" s="1" t="s">
        <v>26</v>
      </c>
      <c r="B1035" s="17"/>
      <c r="C1035" s="17"/>
      <c r="D1035" s="17"/>
      <c r="E1035" s="17"/>
      <c r="F1035" s="17"/>
      <c r="G1035" s="6"/>
      <c r="H1035" s="10"/>
      <c r="I1035" s="10"/>
      <c r="J1035" s="21">
        <f>IF(SUM(B1035:F1044)&gt;0,1,10^(-5))</f>
        <v>1.0000000000000001E-5</v>
      </c>
      <c r="K1035" s="1"/>
      <c r="L1035" s="12" t="str">
        <f>L$21</f>
        <v>В протоколе испытаний</v>
      </c>
    </row>
    <row r="1036" spans="1:12" ht="18.75">
      <c r="A1036" s="1" t="s">
        <v>28</v>
      </c>
      <c r="B1036" s="17"/>
      <c r="C1036" s="17"/>
      <c r="D1036" s="17"/>
      <c r="E1036" s="17"/>
      <c r="F1036" s="17"/>
      <c r="G1036" s="6"/>
      <c r="H1036" s="10"/>
      <c r="I1036" s="10"/>
      <c r="J1036" s="1"/>
      <c r="K1036" s="1"/>
      <c r="L1036" s="12" t="str">
        <f>L$22</f>
        <v>заполните только желтые поля.</v>
      </c>
    </row>
    <row r="1037" spans="1:12" ht="18.75">
      <c r="A1037" s="1" t="s">
        <v>30</v>
      </c>
      <c r="B1037" s="17"/>
      <c r="C1037" s="17"/>
      <c r="D1037" s="17"/>
      <c r="E1037" s="17"/>
      <c r="F1037" s="17"/>
      <c r="G1037" s="6"/>
      <c r="H1037" s="10"/>
      <c r="I1037" s="10"/>
      <c r="J1037" s="1"/>
      <c r="K1037" s="1"/>
      <c r="L1037" s="1" t="str">
        <f>L$23</f>
        <v>X,Y,Z вычисляются автоматически, где</v>
      </c>
    </row>
    <row r="1038" spans="1:12" ht="18.75">
      <c r="A1038" s="1" t="s">
        <v>32</v>
      </c>
      <c r="B1038" s="17"/>
      <c r="C1038" s="17"/>
      <c r="D1038" s="17"/>
      <c r="E1038" s="17"/>
      <c r="F1038" s="17"/>
      <c r="G1038" s="6"/>
      <c r="H1038" s="10"/>
      <c r="I1038" s="12"/>
      <c r="J1038" s="1"/>
      <c r="K1038" s="1"/>
      <c r="L1038" s="1" t="str">
        <f>L$24</f>
        <v>X — число выпавших орлов в</v>
      </c>
    </row>
    <row r="1039" spans="1:12" ht="18.75">
      <c r="A1039" s="1" t="s">
        <v>33</v>
      </c>
      <c r="B1039" s="17"/>
      <c r="C1039" s="17"/>
      <c r="D1039" s="17"/>
      <c r="E1039" s="17"/>
      <c r="F1039" s="17"/>
      <c r="G1039" s="6"/>
      <c r="H1039" s="10"/>
      <c r="I1039" s="12"/>
      <c r="J1039" s="1"/>
      <c r="K1039" s="1"/>
      <c r="L1039" s="1" t="str">
        <f>L$25</f>
        <v>серии из 5 бросков</v>
      </c>
    </row>
    <row r="1040" spans="1:12" ht="18.75">
      <c r="A1040" s="1" t="s">
        <v>34</v>
      </c>
      <c r="B1040" s="17"/>
      <c r="C1040" s="17"/>
      <c r="D1040" s="17"/>
      <c r="E1040" s="17"/>
      <c r="F1040" s="17"/>
      <c r="G1040" s="6"/>
      <c r="H1040" s="10"/>
      <c r="I1040" s="12"/>
      <c r="J1040" s="1"/>
      <c r="K1040" s="1"/>
      <c r="L1040" s="1" t="str">
        <f>L$26</f>
        <v>Y — номер броска  в серии из</v>
      </c>
    </row>
    <row r="1041" spans="1:12" ht="18.75">
      <c r="A1041" s="1" t="s">
        <v>35</v>
      </c>
      <c r="B1041" s="17"/>
      <c r="C1041" s="17"/>
      <c r="D1041" s="17"/>
      <c r="E1041" s="17"/>
      <c r="F1041" s="17"/>
      <c r="G1041" s="6"/>
      <c r="H1041" s="10"/>
      <c r="I1041" s="12"/>
      <c r="J1041" s="1"/>
      <c r="K1041" s="1"/>
      <c r="L1041" s="1" t="str">
        <f>L$27</f>
        <v>5 бросков, когда впервые выпал</v>
      </c>
    </row>
    <row r="1042" spans="1:12" ht="18.75">
      <c r="A1042" s="1" t="s">
        <v>36</v>
      </c>
      <c r="B1042" s="17"/>
      <c r="C1042" s="17"/>
      <c r="D1042" s="17"/>
      <c r="E1042" s="17"/>
      <c r="F1042" s="17"/>
      <c r="G1042" s="6"/>
      <c r="H1042" s="10"/>
      <c r="I1042" s="12"/>
      <c r="J1042" s="1"/>
      <c r="K1042" s="1"/>
      <c r="L1042" s="1" t="str">
        <f>L$28</f>
        <v>орел или 0, если были только решки.</v>
      </c>
    </row>
    <row r="1043" spans="1:12" ht="18.75">
      <c r="A1043" s="1" t="s">
        <v>37</v>
      </c>
      <c r="B1043" s="17"/>
      <c r="C1043" s="17"/>
      <c r="D1043" s="17"/>
      <c r="E1043" s="17"/>
      <c r="F1043" s="17"/>
      <c r="G1043" s="6"/>
      <c r="H1043" s="10"/>
      <c r="I1043" s="12"/>
      <c r="J1043" s="1"/>
      <c r="K1043" s="1"/>
      <c r="L1043" s="1" t="str">
        <f>L$29</f>
        <v>Z — модуль разности между</v>
      </c>
    </row>
    <row r="1044" spans="1:12" ht="18.75">
      <c r="A1044" s="1" t="s">
        <v>38</v>
      </c>
      <c r="B1044" s="17"/>
      <c r="C1044" s="17"/>
      <c r="D1044" s="17"/>
      <c r="E1044" s="17"/>
      <c r="F1044" s="17"/>
      <c r="G1044" s="6"/>
      <c r="H1044" s="10"/>
      <c r="I1044" s="1"/>
      <c r="J1044" s="1"/>
      <c r="K1044" s="1"/>
      <c r="L1044" s="1" t="str">
        <f>L$30</f>
        <v>числом выпавших орлов и</v>
      </c>
    </row>
    <row r="1045" spans="1:12" ht="18.75">
      <c r="A1045" s="9"/>
      <c r="B1045" s="6" t="s">
        <v>0</v>
      </c>
      <c r="C1045" s="6" t="s">
        <v>1</v>
      </c>
      <c r="D1045" s="6" t="s">
        <v>2</v>
      </c>
      <c r="E1045" s="6"/>
      <c r="F1045" s="6"/>
      <c r="G1045" s="6"/>
      <c r="H1045" s="10"/>
      <c r="I1045" s="1"/>
      <c r="J1045" s="1"/>
      <c r="K1045" s="1"/>
      <c r="L1045" s="1" t="str">
        <f>L$31</f>
        <v>решек в серии из 5 бросков</v>
      </c>
    </row>
    <row r="1046" spans="1:12" ht="18.75">
      <c r="A1046" s="1" t="s">
        <v>5</v>
      </c>
      <c r="B1046" s="6">
        <f>SUM(B1035:F1035)</f>
        <v>0</v>
      </c>
      <c r="C1046" s="6">
        <f>IF(B1035=1,1,IF(C1035=1,2,IF(D1035=1,3,IF(E1035=1,4,IF(F1035=1,5,0)))))</f>
        <v>0</v>
      </c>
      <c r="D1046" s="6">
        <f>ABS(5-2*SUM(B1035:F1035))</f>
        <v>5</v>
      </c>
      <c r="E1046" s="6"/>
      <c r="F1046" s="6"/>
      <c r="G1046" s="6"/>
      <c r="H1046" s="10"/>
      <c r="I1046" s="1"/>
      <c r="J1046" s="1"/>
      <c r="K1046" s="1"/>
      <c r="L1046" s="1" t="str">
        <f>L$32</f>
        <v>Частоты появления событий X=0, X=1 и др.</v>
      </c>
    </row>
    <row r="1047" spans="1:12" ht="18.75">
      <c r="A1047" s="1" t="s">
        <v>7</v>
      </c>
      <c r="B1047" s="6">
        <f>SUM(B1036:F1036)</f>
        <v>0</v>
      </c>
      <c r="C1047" s="6">
        <f>IF(B1036=1,1,IF(C1036=1,2,IF(D1036=1,3,IF(E1036=1,4,IF(F1036=1,5,0)))))</f>
        <v>0</v>
      </c>
      <c r="D1047" s="6">
        <f>ABS(5-2*SUM(B1036:F1036))</f>
        <v>5</v>
      </c>
      <c r="E1047" s="6"/>
      <c r="F1047" s="6"/>
      <c r="G1047" s="6"/>
      <c r="H1047" s="10"/>
      <c r="I1047" s="1"/>
      <c r="J1047" s="1"/>
      <c r="K1047" s="1"/>
      <c r="L1047" s="1">
        <f>L$33</f>
        <v>0</v>
      </c>
    </row>
    <row r="1048" spans="1:12" ht="18.75">
      <c r="A1048" s="1" t="s">
        <v>9</v>
      </c>
      <c r="B1048" s="6">
        <f>SUM(B1037:F1037)</f>
        <v>0</v>
      </c>
      <c r="C1048" s="6">
        <f>IF(B1037=1,1,IF(C1037=1,2,IF(D1037=1,3,IF(E1037=1,4,IF(F1037=1,5,0)))))</f>
        <v>0</v>
      </c>
      <c r="D1048" s="6">
        <f>ABS(5-2*SUM(B1037:F1037))</f>
        <v>5</v>
      </c>
      <c r="E1048" s="6"/>
      <c r="F1048" s="6"/>
      <c r="G1048" s="6"/>
      <c r="H1048" s="10"/>
      <c r="I1048" s="1"/>
      <c r="J1048" s="1"/>
      <c r="K1048" s="1"/>
      <c r="L1048" s="1" t="str">
        <f>L$34</f>
        <v>Занесите результаты эксперимента</v>
      </c>
    </row>
    <row r="1049" spans="1:12" ht="18.75">
      <c r="A1049" s="1" t="s">
        <v>11</v>
      </c>
      <c r="B1049" s="6">
        <f>SUM(B1038:F1038)</f>
        <v>0</v>
      </c>
      <c r="C1049" s="6">
        <f>IF(B1038=1,1,IF(C1038=1,2,IF(D1038=1,3,IF(E1038=1,4,IF(F1038=1,5,0)))))</f>
        <v>0</v>
      </c>
      <c r="D1049" s="6">
        <f>ABS(5-2*SUM(B1038:F1038))</f>
        <v>5</v>
      </c>
      <c r="E1049" s="6"/>
      <c r="F1049" s="6"/>
      <c r="G1049" s="6"/>
      <c r="H1049" s="10"/>
      <c r="I1049" s="1"/>
      <c r="J1049" s="1"/>
      <c r="K1049" s="1"/>
      <c r="L1049" s="1" t="str">
        <f>L$35</f>
        <v>в лист "Закон X-Y".</v>
      </c>
    </row>
    <row r="1050" spans="1:12" ht="18.75">
      <c r="A1050" s="1" t="s">
        <v>13</v>
      </c>
      <c r="B1050" s="6">
        <f>SUM(B1039:F1039)</f>
        <v>0</v>
      </c>
      <c r="C1050" s="6">
        <f>IF(B1039=1,1,IF(C1039=1,2,IF(D1039=1,3,IF(E1039=1,4,IF(F1039=1,5,0)))))</f>
        <v>0</v>
      </c>
      <c r="D1050" s="6">
        <f>ABS(5-2*SUM(B1039:F1039))</f>
        <v>5</v>
      </c>
      <c r="E1050" s="6"/>
      <c r="F1050" s="6"/>
      <c r="G1050" s="6"/>
      <c r="H1050" s="10"/>
      <c r="I1050" s="1"/>
      <c r="J1050" s="1"/>
      <c r="K1050" s="1"/>
      <c r="L1050" s="1" t="str">
        <f>L$36</f>
        <v>Найдите регрессию Y по X, регрессию X по Y,</v>
      </c>
    </row>
    <row r="1051" spans="1:12" ht="18.75">
      <c r="A1051" s="1" t="s">
        <v>15</v>
      </c>
      <c r="B1051" s="6">
        <f t="shared" ref="B1051:B1055" si="127">SUM(B1040:F1040)</f>
        <v>0</v>
      </c>
      <c r="C1051" s="6">
        <f t="shared" ref="C1051:C1055" si="128">IF(B1040=1,1,IF(C1040=1,2,IF(D1040=1,3,IF(E1040=1,4,IF(F1040=1,5,0)))))</f>
        <v>0</v>
      </c>
      <c r="D1051" s="6">
        <f t="shared" ref="D1051:D1055" si="129">ABS(5-2*SUM(B1040:F1040))</f>
        <v>5</v>
      </c>
      <c r="E1051" s="6"/>
      <c r="F1051" s="6"/>
      <c r="G1051" s="6"/>
      <c r="H1051" s="10"/>
      <c r="I1051" s="1"/>
      <c r="J1051" s="1"/>
      <c r="K1051" s="1"/>
      <c r="L1051" s="1" t="str">
        <f>L$37</f>
        <v xml:space="preserve">выборочный корреляционый момент, </v>
      </c>
    </row>
    <row r="1052" spans="1:12" ht="18.75">
      <c r="A1052" s="1" t="s">
        <v>17</v>
      </c>
      <c r="B1052" s="6">
        <f t="shared" si="127"/>
        <v>0</v>
      </c>
      <c r="C1052" s="6">
        <f t="shared" si="128"/>
        <v>0</v>
      </c>
      <c r="D1052" s="6">
        <f t="shared" si="129"/>
        <v>5</v>
      </c>
      <c r="E1052" s="6"/>
      <c r="F1052" s="6"/>
      <c r="G1052" s="6"/>
      <c r="H1052" s="10"/>
      <c r="I1052" s="1"/>
      <c r="J1052" s="1"/>
      <c r="K1052" s="1"/>
      <c r="L1052" s="1" t="str">
        <f>L$38</f>
        <v>выборочный коэффициент корреляции,</v>
      </c>
    </row>
    <row r="1053" spans="1:12" ht="18.75">
      <c r="A1053" s="1" t="s">
        <v>19</v>
      </c>
      <c r="B1053" s="6">
        <f t="shared" si="127"/>
        <v>0</v>
      </c>
      <c r="C1053" s="6">
        <f t="shared" si="128"/>
        <v>0</v>
      </c>
      <c r="D1053" s="6">
        <f t="shared" si="129"/>
        <v>5</v>
      </c>
      <c r="E1053" s="6"/>
      <c r="F1053" s="6"/>
      <c r="G1053" s="6"/>
      <c r="H1053" s="10"/>
      <c r="I1053" s="1"/>
      <c r="J1053" s="1"/>
      <c r="K1053" s="1"/>
      <c r="L1053" s="1" t="str">
        <f>L$39</f>
        <v>средние значения величин X и Y,</v>
      </c>
    </row>
    <row r="1054" spans="1:12" ht="18.75">
      <c r="A1054" s="1" t="s">
        <v>21</v>
      </c>
      <c r="B1054" s="6">
        <f t="shared" si="127"/>
        <v>0</v>
      </c>
      <c r="C1054" s="6">
        <f t="shared" si="128"/>
        <v>0</v>
      </c>
      <c r="D1054" s="6">
        <f t="shared" si="129"/>
        <v>5</v>
      </c>
      <c r="E1054" s="6"/>
      <c r="F1054" s="6"/>
      <c r="G1054" s="6"/>
      <c r="H1054" s="10"/>
      <c r="I1054" s="1"/>
      <c r="J1054" s="1"/>
      <c r="K1054" s="1"/>
      <c r="L1054" s="1" t="str">
        <f>L$40</f>
        <v>выборочные дисперсии величин X и Y,</v>
      </c>
    </row>
    <row r="1055" spans="1:12" ht="18.75">
      <c r="A1055" s="1" t="s">
        <v>22</v>
      </c>
      <c r="B1055" s="6">
        <f t="shared" si="127"/>
        <v>0</v>
      </c>
      <c r="C1055" s="6">
        <f t="shared" si="128"/>
        <v>0</v>
      </c>
      <c r="D1055" s="6">
        <f t="shared" si="129"/>
        <v>5</v>
      </c>
      <c r="E1055" s="6"/>
      <c r="F1055" s="6"/>
      <c r="G1055" s="6"/>
      <c r="H1055" s="10"/>
      <c r="I1055" s="1"/>
      <c r="J1055" s="1"/>
      <c r="K1055" s="1"/>
      <c r="L1055" s="1" t="str">
        <f>L$41</f>
        <v>занесите из на лист "Регрессия X-Y".</v>
      </c>
    </row>
    <row r="1056" spans="1:12" ht="18.75">
      <c r="A1056" s="9"/>
      <c r="B1056" s="6"/>
      <c r="C1056" s="6"/>
      <c r="D1056" s="6"/>
      <c r="E1056" s="6"/>
      <c r="F1056" s="6"/>
      <c r="G1056" s="6"/>
      <c r="H1056" s="10"/>
      <c r="I1056" s="1"/>
      <c r="J1056" s="1"/>
      <c r="K1056" s="1"/>
      <c r="L1056" s="1" t="str">
        <f>L$42</f>
        <v>Оцените адекватность результата вычислений</v>
      </c>
    </row>
    <row r="1057" spans="1:12" ht="18.75">
      <c r="A1057" s="9"/>
      <c r="B1057" s="6"/>
      <c r="C1057" s="6"/>
      <c r="D1057" s="6"/>
      <c r="E1057" s="6"/>
      <c r="F1057" s="6"/>
      <c r="G1057" s="6"/>
      <c r="H1057" s="10"/>
      <c r="I1057" s="1"/>
      <c r="J1057" s="1"/>
      <c r="K1057" s="1"/>
      <c r="L1057" s="1" t="str">
        <f>L$43</f>
        <v>с помощью диаграммы</v>
      </c>
    </row>
    <row r="1059" spans="1:12" ht="18">
      <c r="A1059" s="70" t="s">
        <v>50</v>
      </c>
      <c r="L1059" s="1" t="str">
        <f>L$19</f>
        <v>Заполните только желтые поля!!!</v>
      </c>
    </row>
    <row r="1060" spans="1:12" ht="18">
      <c r="A1060" s="1" t="s">
        <v>24</v>
      </c>
      <c r="B1060" s="8">
        <v>1</v>
      </c>
      <c r="C1060" s="8">
        <v>2</v>
      </c>
      <c r="D1060" s="8">
        <v>3</v>
      </c>
      <c r="E1060" s="8">
        <v>4</v>
      </c>
      <c r="F1060" s="8">
        <v>5</v>
      </c>
      <c r="G1060" s="8"/>
      <c r="H1060" s="2"/>
      <c r="I1060" s="2"/>
      <c r="J1060" s="3" t="s">
        <v>3</v>
      </c>
      <c r="K1060" s="1"/>
      <c r="L1060" s="4" t="str">
        <f>L$20</f>
        <v>Выполните 10 серий по 5 бросков монеты</v>
      </c>
    </row>
    <row r="1061" spans="1:12" ht="18.75">
      <c r="A1061" s="1" t="s">
        <v>26</v>
      </c>
      <c r="B1061" s="17"/>
      <c r="C1061" s="17">
        <v>1</v>
      </c>
      <c r="D1061" s="17"/>
      <c r="E1061" s="17"/>
      <c r="F1061" s="17"/>
      <c r="G1061" s="6"/>
      <c r="H1061" s="10"/>
      <c r="I1061" s="10"/>
      <c r="J1061" s="21">
        <f>IF(SUM(B1061:F1070)&gt;0,1,10^(-5))</f>
        <v>1</v>
      </c>
      <c r="K1061" s="1"/>
      <c r="L1061" s="12" t="str">
        <f>L$21</f>
        <v>В протоколе испытаний</v>
      </c>
    </row>
    <row r="1062" spans="1:12" ht="18.75">
      <c r="A1062" s="1" t="s">
        <v>28</v>
      </c>
      <c r="B1062" s="17">
        <v>1</v>
      </c>
      <c r="C1062" s="17"/>
      <c r="D1062" s="17">
        <v>1</v>
      </c>
      <c r="E1062" s="17">
        <v>1</v>
      </c>
      <c r="F1062" s="17"/>
      <c r="G1062" s="6"/>
      <c r="H1062" s="10"/>
      <c r="I1062" s="10"/>
      <c r="J1062" s="1"/>
      <c r="K1062" s="1"/>
      <c r="L1062" s="12" t="str">
        <f>L$22</f>
        <v>заполните только желтые поля.</v>
      </c>
    </row>
    <row r="1063" spans="1:12" ht="18.75">
      <c r="A1063" s="1" t="s">
        <v>30</v>
      </c>
      <c r="B1063" s="17"/>
      <c r="C1063" s="17"/>
      <c r="D1063" s="17"/>
      <c r="E1063" s="17">
        <v>1</v>
      </c>
      <c r="F1063" s="17"/>
      <c r="G1063" s="6"/>
      <c r="H1063" s="10"/>
      <c r="I1063" s="10"/>
      <c r="J1063" s="1"/>
      <c r="K1063" s="1"/>
      <c r="L1063" s="1" t="str">
        <f>L$23</f>
        <v>X,Y,Z вычисляются автоматически, где</v>
      </c>
    </row>
    <row r="1064" spans="1:12" ht="18.75">
      <c r="A1064" s="1" t="s">
        <v>32</v>
      </c>
      <c r="B1064" s="17"/>
      <c r="C1064" s="17">
        <v>1</v>
      </c>
      <c r="D1064" s="17"/>
      <c r="E1064" s="17"/>
      <c r="F1064" s="17"/>
      <c r="G1064" s="6"/>
      <c r="H1064" s="10"/>
      <c r="I1064" s="12"/>
      <c r="J1064" s="1"/>
      <c r="K1064" s="1"/>
      <c r="L1064" s="1" t="str">
        <f>L$24</f>
        <v>X — число выпавших орлов в</v>
      </c>
    </row>
    <row r="1065" spans="1:12" ht="18.75">
      <c r="A1065" s="1" t="s">
        <v>33</v>
      </c>
      <c r="B1065" s="17"/>
      <c r="C1065" s="17"/>
      <c r="D1065" s="17">
        <v>1</v>
      </c>
      <c r="E1065" s="17">
        <v>1</v>
      </c>
      <c r="F1065" s="17"/>
      <c r="G1065" s="6"/>
      <c r="H1065" s="10"/>
      <c r="I1065" s="12"/>
      <c r="J1065" s="1"/>
      <c r="K1065" s="1"/>
      <c r="L1065" s="1" t="str">
        <f>L$25</f>
        <v>серии из 5 бросков</v>
      </c>
    </row>
    <row r="1066" spans="1:12" ht="18.75">
      <c r="A1066" s="1" t="s">
        <v>34</v>
      </c>
      <c r="B1066" s="17">
        <v>1</v>
      </c>
      <c r="C1066" s="17"/>
      <c r="D1066" s="17"/>
      <c r="E1066" s="17"/>
      <c r="F1066" s="17"/>
      <c r="G1066" s="6"/>
      <c r="H1066" s="10"/>
      <c r="I1066" s="12"/>
      <c r="J1066" s="1"/>
      <c r="K1066" s="1"/>
      <c r="L1066" s="1" t="str">
        <f>L$26</f>
        <v>Y — номер броска  в серии из</v>
      </c>
    </row>
    <row r="1067" spans="1:12" ht="18.75">
      <c r="A1067" s="1" t="s">
        <v>35</v>
      </c>
      <c r="B1067" s="17"/>
      <c r="C1067" s="17"/>
      <c r="D1067" s="17"/>
      <c r="E1067" s="17"/>
      <c r="F1067" s="17"/>
      <c r="G1067" s="6"/>
      <c r="H1067" s="10"/>
      <c r="I1067" s="12"/>
      <c r="J1067" s="1"/>
      <c r="K1067" s="1"/>
      <c r="L1067" s="1" t="str">
        <f>L$27</f>
        <v>5 бросков, когда впервые выпал</v>
      </c>
    </row>
    <row r="1068" spans="1:12" ht="18.75">
      <c r="A1068" s="1" t="s">
        <v>36</v>
      </c>
      <c r="B1068" s="17"/>
      <c r="C1068" s="17">
        <v>1</v>
      </c>
      <c r="D1068" s="17">
        <v>1</v>
      </c>
      <c r="E1068" s="17">
        <v>1</v>
      </c>
      <c r="F1068" s="17"/>
      <c r="G1068" s="6"/>
      <c r="H1068" s="10"/>
      <c r="I1068" s="12"/>
      <c r="J1068" s="1"/>
      <c r="K1068" s="1"/>
      <c r="L1068" s="1" t="str">
        <f>L$28</f>
        <v>орел или 0, если были только решки.</v>
      </c>
    </row>
    <row r="1069" spans="1:12" ht="18.75">
      <c r="A1069" s="1" t="s">
        <v>37</v>
      </c>
      <c r="B1069" s="17"/>
      <c r="C1069" s="17"/>
      <c r="D1069" s="17"/>
      <c r="E1069" s="17"/>
      <c r="F1069" s="17">
        <v>1</v>
      </c>
      <c r="G1069" s="6"/>
      <c r="H1069" s="10"/>
      <c r="I1069" s="12"/>
      <c r="J1069" s="1"/>
      <c r="K1069" s="1"/>
      <c r="L1069" s="1" t="str">
        <f>L$29</f>
        <v>Z — модуль разности между</v>
      </c>
    </row>
    <row r="1070" spans="1:12" ht="18.75">
      <c r="A1070" s="1" t="s">
        <v>38</v>
      </c>
      <c r="B1070" s="17"/>
      <c r="C1070" s="17"/>
      <c r="D1070" s="17"/>
      <c r="E1070" s="17">
        <v>1</v>
      </c>
      <c r="F1070" s="17"/>
      <c r="G1070" s="6"/>
      <c r="H1070" s="10"/>
      <c r="I1070" s="1"/>
      <c r="J1070" s="1"/>
      <c r="K1070" s="1"/>
      <c r="L1070" s="1" t="str">
        <f>L$30</f>
        <v>числом выпавших орлов и</v>
      </c>
    </row>
    <row r="1071" spans="1:12" ht="18.75">
      <c r="A1071" s="9"/>
      <c r="B1071" s="6" t="s">
        <v>0</v>
      </c>
      <c r="C1071" s="6" t="s">
        <v>1</v>
      </c>
      <c r="D1071" s="6" t="s">
        <v>2</v>
      </c>
      <c r="E1071" s="6"/>
      <c r="F1071" s="6"/>
      <c r="G1071" s="6"/>
      <c r="H1071" s="10"/>
      <c r="I1071" s="1"/>
      <c r="J1071" s="1"/>
      <c r="K1071" s="1"/>
      <c r="L1071" s="1" t="str">
        <f>L$31</f>
        <v>решек в серии из 5 бросков</v>
      </c>
    </row>
    <row r="1072" spans="1:12" ht="18.75">
      <c r="A1072" s="1" t="s">
        <v>5</v>
      </c>
      <c r="B1072" s="6">
        <f>SUM(B1061:F1061)</f>
        <v>1</v>
      </c>
      <c r="C1072" s="6">
        <f>IF(B1061=1,1,IF(C1061=1,2,IF(D1061=1,3,IF(E1061=1,4,IF(F1061=1,5,0)))))</f>
        <v>2</v>
      </c>
      <c r="D1072" s="6">
        <f>ABS(5-2*SUM(B1061:F1061))</f>
        <v>3</v>
      </c>
      <c r="E1072" s="6"/>
      <c r="F1072" s="6"/>
      <c r="G1072" s="6"/>
      <c r="H1072" s="10"/>
      <c r="I1072" s="1"/>
      <c r="J1072" s="1"/>
      <c r="K1072" s="1"/>
      <c r="L1072" s="1" t="str">
        <f>L$32</f>
        <v>Частоты появления событий X=0, X=1 и др.</v>
      </c>
    </row>
    <row r="1073" spans="1:12" ht="18.75">
      <c r="A1073" s="1" t="s">
        <v>7</v>
      </c>
      <c r="B1073" s="6">
        <f>SUM(B1062:F1062)</f>
        <v>3</v>
      </c>
      <c r="C1073" s="6">
        <f>IF(B1062=1,1,IF(C1062=1,2,IF(D1062=1,3,IF(E1062=1,4,IF(F1062=1,5,0)))))</f>
        <v>1</v>
      </c>
      <c r="D1073" s="6">
        <f>ABS(5-2*SUM(B1062:F1062))</f>
        <v>1</v>
      </c>
      <c r="E1073" s="6"/>
      <c r="F1073" s="6"/>
      <c r="G1073" s="6"/>
      <c r="H1073" s="10"/>
      <c r="I1073" s="1"/>
      <c r="J1073" s="1"/>
      <c r="K1073" s="1"/>
      <c r="L1073" s="1">
        <f>L$33</f>
        <v>0</v>
      </c>
    </row>
    <row r="1074" spans="1:12" ht="18.75">
      <c r="A1074" s="1" t="s">
        <v>9</v>
      </c>
      <c r="B1074" s="6">
        <f>SUM(B1063:F1063)</f>
        <v>1</v>
      </c>
      <c r="C1074" s="6">
        <f>IF(B1063=1,1,IF(C1063=1,2,IF(D1063=1,3,IF(E1063=1,4,IF(F1063=1,5,0)))))</f>
        <v>4</v>
      </c>
      <c r="D1074" s="6">
        <f>ABS(5-2*SUM(B1063:F1063))</f>
        <v>3</v>
      </c>
      <c r="E1074" s="6"/>
      <c r="F1074" s="6"/>
      <c r="G1074" s="6"/>
      <c r="H1074" s="10"/>
      <c r="I1074" s="1"/>
      <c r="J1074" s="1"/>
      <c r="K1074" s="1"/>
      <c r="L1074" s="1" t="str">
        <f>L$34</f>
        <v>Занесите результаты эксперимента</v>
      </c>
    </row>
    <row r="1075" spans="1:12" ht="18.75">
      <c r="A1075" s="1" t="s">
        <v>11</v>
      </c>
      <c r="B1075" s="6">
        <f>SUM(B1064:F1064)</f>
        <v>1</v>
      </c>
      <c r="C1075" s="6">
        <f>IF(B1064=1,1,IF(C1064=1,2,IF(D1064=1,3,IF(E1064=1,4,IF(F1064=1,5,0)))))</f>
        <v>2</v>
      </c>
      <c r="D1075" s="6">
        <f>ABS(5-2*SUM(B1064:F1064))</f>
        <v>3</v>
      </c>
      <c r="E1075" s="6"/>
      <c r="F1075" s="6"/>
      <c r="G1075" s="6"/>
      <c r="H1075" s="10"/>
      <c r="I1075" s="1"/>
      <c r="J1075" s="1"/>
      <c r="K1075" s="1"/>
      <c r="L1075" s="1" t="str">
        <f>L$35</f>
        <v>в лист "Закон X-Y".</v>
      </c>
    </row>
    <row r="1076" spans="1:12" ht="18.75">
      <c r="A1076" s="1" t="s">
        <v>13</v>
      </c>
      <c r="B1076" s="6">
        <f>SUM(B1065:F1065)</f>
        <v>2</v>
      </c>
      <c r="C1076" s="6">
        <f>IF(B1065=1,1,IF(C1065=1,2,IF(D1065=1,3,IF(E1065=1,4,IF(F1065=1,5,0)))))</f>
        <v>3</v>
      </c>
      <c r="D1076" s="6">
        <f>ABS(5-2*SUM(B1065:F1065))</f>
        <v>1</v>
      </c>
      <c r="E1076" s="6"/>
      <c r="F1076" s="6"/>
      <c r="G1076" s="6"/>
      <c r="H1076" s="10"/>
      <c r="I1076" s="1"/>
      <c r="J1076" s="1"/>
      <c r="K1076" s="1"/>
      <c r="L1076" s="1" t="str">
        <f>L$36</f>
        <v>Найдите регрессию Y по X, регрессию X по Y,</v>
      </c>
    </row>
    <row r="1077" spans="1:12" ht="18.75">
      <c r="A1077" s="1" t="s">
        <v>15</v>
      </c>
      <c r="B1077" s="6">
        <f t="shared" ref="B1077:B1081" si="130">SUM(B1066:F1066)</f>
        <v>1</v>
      </c>
      <c r="C1077" s="6">
        <f t="shared" ref="C1077:C1081" si="131">IF(B1066=1,1,IF(C1066=1,2,IF(D1066=1,3,IF(E1066=1,4,IF(F1066=1,5,0)))))</f>
        <v>1</v>
      </c>
      <c r="D1077" s="6">
        <f t="shared" ref="D1077:D1081" si="132">ABS(5-2*SUM(B1066:F1066))</f>
        <v>3</v>
      </c>
      <c r="E1077" s="6"/>
      <c r="F1077" s="6"/>
      <c r="G1077" s="6"/>
      <c r="H1077" s="10"/>
      <c r="I1077" s="1"/>
      <c r="J1077" s="1"/>
      <c r="K1077" s="1"/>
      <c r="L1077" s="1" t="str">
        <f>L$37</f>
        <v xml:space="preserve">выборочный корреляционый момент, </v>
      </c>
    </row>
    <row r="1078" spans="1:12" ht="18.75">
      <c r="A1078" s="1" t="s">
        <v>17</v>
      </c>
      <c r="B1078" s="6">
        <f t="shared" si="130"/>
        <v>0</v>
      </c>
      <c r="C1078" s="6">
        <f t="shared" si="131"/>
        <v>0</v>
      </c>
      <c r="D1078" s="6">
        <f t="shared" si="132"/>
        <v>5</v>
      </c>
      <c r="E1078" s="6"/>
      <c r="F1078" s="6"/>
      <c r="G1078" s="6"/>
      <c r="H1078" s="10"/>
      <c r="I1078" s="1"/>
      <c r="J1078" s="1"/>
      <c r="K1078" s="1"/>
      <c r="L1078" s="1" t="str">
        <f>L$38</f>
        <v>выборочный коэффициент корреляции,</v>
      </c>
    </row>
    <row r="1079" spans="1:12" ht="18.75">
      <c r="A1079" s="1" t="s">
        <v>19</v>
      </c>
      <c r="B1079" s="6">
        <f t="shared" si="130"/>
        <v>3</v>
      </c>
      <c r="C1079" s="6">
        <f t="shared" si="131"/>
        <v>2</v>
      </c>
      <c r="D1079" s="6">
        <f t="shared" si="132"/>
        <v>1</v>
      </c>
      <c r="E1079" s="6"/>
      <c r="F1079" s="6"/>
      <c r="G1079" s="6"/>
      <c r="H1079" s="10"/>
      <c r="I1079" s="1"/>
      <c r="J1079" s="1"/>
      <c r="K1079" s="1"/>
      <c r="L1079" s="1" t="str">
        <f>L$39</f>
        <v>средние значения величин X и Y,</v>
      </c>
    </row>
    <row r="1080" spans="1:12" ht="18.75">
      <c r="A1080" s="1" t="s">
        <v>21</v>
      </c>
      <c r="B1080" s="6">
        <f t="shared" si="130"/>
        <v>1</v>
      </c>
      <c r="C1080" s="6">
        <f t="shared" si="131"/>
        <v>5</v>
      </c>
      <c r="D1080" s="6">
        <f t="shared" si="132"/>
        <v>3</v>
      </c>
      <c r="E1080" s="6"/>
      <c r="F1080" s="6"/>
      <c r="G1080" s="6"/>
      <c r="H1080" s="10"/>
      <c r="I1080" s="1"/>
      <c r="J1080" s="1"/>
      <c r="K1080" s="1"/>
      <c r="L1080" s="1" t="str">
        <f>L$40</f>
        <v>выборочные дисперсии величин X и Y,</v>
      </c>
    </row>
    <row r="1081" spans="1:12" ht="18.75">
      <c r="A1081" s="1" t="s">
        <v>22</v>
      </c>
      <c r="B1081" s="6">
        <f t="shared" si="130"/>
        <v>1</v>
      </c>
      <c r="C1081" s="6">
        <f t="shared" si="131"/>
        <v>4</v>
      </c>
      <c r="D1081" s="6">
        <f t="shared" si="132"/>
        <v>3</v>
      </c>
      <c r="E1081" s="6"/>
      <c r="F1081" s="6"/>
      <c r="G1081" s="6"/>
      <c r="H1081" s="10"/>
      <c r="I1081" s="1"/>
      <c r="J1081" s="1"/>
      <c r="K1081" s="1"/>
      <c r="L1081" s="1" t="str">
        <f>L$41</f>
        <v>занесите из на лист "Регрессия X-Y".</v>
      </c>
    </row>
    <row r="1082" spans="1:12" ht="18.75">
      <c r="A1082" s="9"/>
      <c r="B1082" s="6"/>
      <c r="C1082" s="6"/>
      <c r="D1082" s="6"/>
      <c r="E1082" s="6"/>
      <c r="F1082" s="6"/>
      <c r="G1082" s="6"/>
      <c r="H1082" s="10"/>
      <c r="I1082" s="1"/>
      <c r="J1082" s="1"/>
      <c r="K1082" s="1"/>
      <c r="L1082" s="1" t="str">
        <f>L$42</f>
        <v>Оцените адекватность результата вычислений</v>
      </c>
    </row>
    <row r="1083" spans="1:12" ht="18.75">
      <c r="A1083" s="9"/>
      <c r="B1083" s="6"/>
      <c r="C1083" s="6"/>
      <c r="D1083" s="6"/>
      <c r="E1083" s="6"/>
      <c r="F1083" s="6"/>
      <c r="G1083" s="6"/>
      <c r="H1083" s="10"/>
      <c r="I1083" s="1"/>
      <c r="J1083" s="1"/>
      <c r="K1083" s="1"/>
      <c r="L1083" s="1" t="str">
        <f>L$43</f>
        <v>с помощью диаграммы</v>
      </c>
    </row>
  </sheetData>
  <mergeCells count="41">
    <mergeCell ref="B279:J279"/>
    <mergeCell ref="B1:G1"/>
    <mergeCell ref="B19:J19"/>
    <mergeCell ref="B45:J45"/>
    <mergeCell ref="B71:J71"/>
    <mergeCell ref="B97:J97"/>
    <mergeCell ref="B123:J123"/>
    <mergeCell ref="B149:J149"/>
    <mergeCell ref="B175:J175"/>
    <mergeCell ref="B201:J201"/>
    <mergeCell ref="B227:J227"/>
    <mergeCell ref="B253:J253"/>
    <mergeCell ref="B591:J591"/>
    <mergeCell ref="B305:J305"/>
    <mergeCell ref="B331:J331"/>
    <mergeCell ref="B357:J357"/>
    <mergeCell ref="B383:J383"/>
    <mergeCell ref="B409:J409"/>
    <mergeCell ref="B435:J435"/>
    <mergeCell ref="B461:J461"/>
    <mergeCell ref="B487:J487"/>
    <mergeCell ref="B513:J513"/>
    <mergeCell ref="B539:J539"/>
    <mergeCell ref="B565:J565"/>
    <mergeCell ref="B903:J903"/>
    <mergeCell ref="B617:J617"/>
    <mergeCell ref="B643:J643"/>
    <mergeCell ref="B669:J669"/>
    <mergeCell ref="B695:J695"/>
    <mergeCell ref="B721:J721"/>
    <mergeCell ref="B747:J747"/>
    <mergeCell ref="B773:J773"/>
    <mergeCell ref="B799:J799"/>
    <mergeCell ref="B825:J825"/>
    <mergeCell ref="B851:J851"/>
    <mergeCell ref="B877:J877"/>
    <mergeCell ref="B929:J929"/>
    <mergeCell ref="B955:J955"/>
    <mergeCell ref="B981:J981"/>
    <mergeCell ref="B1007:J1007"/>
    <mergeCell ref="B1033:J10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W757"/>
  <sheetViews>
    <sheetView topLeftCell="A737" zoomScaleNormal="100" workbookViewId="0">
      <selection activeCell="L741" sqref="L741"/>
    </sheetView>
  </sheetViews>
  <sheetFormatPr defaultColWidth="37.28515625" defaultRowHeight="18"/>
  <cols>
    <col min="1" max="1" width="32.5703125" style="1" customWidth="1"/>
    <col min="2" max="7" width="8.7109375" style="1" customWidth="1"/>
    <col min="8" max="8" width="8.85546875" style="1" customWidth="1"/>
    <col min="9" max="9" width="9.5703125" style="1" customWidth="1"/>
    <col min="10" max="10" width="10.28515625" style="1" customWidth="1"/>
    <col min="11" max="11" width="8.85546875" style="1" customWidth="1"/>
    <col min="12" max="12" width="56.85546875" style="1" customWidth="1"/>
    <col min="13" max="1011" width="37.28515625" style="1"/>
    <col min="1012" max="1024" width="11.5703125" customWidth="1"/>
  </cols>
  <sheetData>
    <row r="1" spans="1:12" ht="19.5" thickBot="1">
      <c r="A1" s="12" t="str">
        <f>'Название и список группы'!A1</f>
        <v>ИВТ19-3</v>
      </c>
      <c r="B1" s="87"/>
      <c r="C1" s="87"/>
      <c r="D1" s="87"/>
      <c r="E1" s="87"/>
      <c r="F1" s="87"/>
      <c r="G1" s="87"/>
      <c r="H1" s="77"/>
      <c r="I1" s="77"/>
    </row>
    <row r="2" spans="1:12" ht="18.75" thickBot="1">
      <c r="A2" s="1" t="s">
        <v>51</v>
      </c>
      <c r="B2" s="22">
        <v>0</v>
      </c>
      <c r="C2" s="23">
        <v>1</v>
      </c>
      <c r="D2" s="23">
        <v>2</v>
      </c>
      <c r="E2" s="23">
        <v>3</v>
      </c>
      <c r="F2" s="23">
        <v>4</v>
      </c>
      <c r="G2" s="24">
        <v>5</v>
      </c>
      <c r="H2" s="25" t="s">
        <v>52</v>
      </c>
      <c r="I2" s="50" t="s">
        <v>53</v>
      </c>
      <c r="J2" s="3" t="s">
        <v>3</v>
      </c>
      <c r="L2" s="4" t="s">
        <v>4</v>
      </c>
    </row>
    <row r="3" spans="1:12" ht="18.75">
      <c r="A3" s="41">
        <v>0</v>
      </c>
      <c r="B3" s="26">
        <f t="shared" ref="B3:G3" si="0">IF(B18=0,0,B12/$H18)</f>
        <v>0</v>
      </c>
      <c r="C3" s="26">
        <f t="shared" si="0"/>
        <v>0</v>
      </c>
      <c r="D3" s="26">
        <f t="shared" si="0"/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10">
        <f t="shared" ref="H3:H18" si="1">SUM(B3:G3)</f>
        <v>0</v>
      </c>
      <c r="I3" s="56">
        <f>IF(H3=0,0,SUMPRODUCT(B2:G2,B3:G3)/H3)</f>
        <v>0</v>
      </c>
      <c r="J3" s="48">
        <f>SUM(J22,J40,J58,J76,J94,J112,J130,J148,J166,J184,J202,J220,J238,J256,J274,J292,J310,J328,J346,J364,J382,J400,J418,J436)+SUM(J454,J472,J490,J508,J526,J544,J562,J580,J598,J616,J634,J652,J670,J688,J706,J724)</f>
        <v>4.0000000000000002E-4</v>
      </c>
      <c r="L3" s="39" t="s">
        <v>6</v>
      </c>
    </row>
    <row r="4" spans="1:12" ht="18.75">
      <c r="A4" s="41">
        <v>1</v>
      </c>
      <c r="B4" s="6">
        <f t="shared" ref="B4:G4" si="2">IF(B18=0,0,B13/$H18)</f>
        <v>0</v>
      </c>
      <c r="C4" s="6">
        <f t="shared" si="2"/>
        <v>0</v>
      </c>
      <c r="D4" s="6">
        <f t="shared" si="2"/>
        <v>0</v>
      </c>
      <c r="E4" s="6">
        <f t="shared" si="2"/>
        <v>0</v>
      </c>
      <c r="F4" s="6">
        <f t="shared" si="2"/>
        <v>0</v>
      </c>
      <c r="G4" s="6">
        <f t="shared" si="2"/>
        <v>0</v>
      </c>
      <c r="H4" s="10">
        <f t="shared" si="1"/>
        <v>0</v>
      </c>
      <c r="I4" s="56">
        <f>IF(H4=0,0,SUMPRODUCT(B2:G2,B4:G4)/H4)</f>
        <v>0</v>
      </c>
      <c r="J4" s="1" t="s">
        <v>54</v>
      </c>
      <c r="K4" s="1">
        <f>SUMPRODUCT(A3:A8,H3:H8)</f>
        <v>0</v>
      </c>
      <c r="L4" s="39" t="s">
        <v>8</v>
      </c>
    </row>
    <row r="5" spans="1:12" ht="18.75">
      <c r="A5" s="41">
        <v>2</v>
      </c>
      <c r="B5" s="6">
        <f t="shared" ref="B5:G5" si="3">IF(B18=0,0,B14/$H18)</f>
        <v>0</v>
      </c>
      <c r="C5" s="6">
        <f t="shared" si="3"/>
        <v>0</v>
      </c>
      <c r="D5" s="6">
        <f t="shared" si="3"/>
        <v>0</v>
      </c>
      <c r="E5" s="6">
        <f t="shared" si="3"/>
        <v>0</v>
      </c>
      <c r="F5" s="6">
        <f t="shared" si="3"/>
        <v>0</v>
      </c>
      <c r="G5" s="6">
        <f t="shared" si="3"/>
        <v>0</v>
      </c>
      <c r="H5" s="10">
        <f t="shared" si="1"/>
        <v>0</v>
      </c>
      <c r="I5" s="56">
        <f>IF(H5=0,0,SUMPRODUCT(B2:G2,B5:G5)/H5)</f>
        <v>0</v>
      </c>
      <c r="J5" s="1" t="s">
        <v>55</v>
      </c>
      <c r="K5" s="49">
        <f>SUMPRODUCT(B2:G2,B9:G9)</f>
        <v>0</v>
      </c>
      <c r="L5" s="38" t="s">
        <v>10</v>
      </c>
    </row>
    <row r="6" spans="1:12" ht="18.75">
      <c r="A6" s="41">
        <v>3</v>
      </c>
      <c r="B6" s="6">
        <f t="shared" ref="B6:G6" si="4">IF(B18=0,0,B15/$H18)</f>
        <v>0</v>
      </c>
      <c r="C6" s="6">
        <f t="shared" si="4"/>
        <v>0</v>
      </c>
      <c r="D6" s="6">
        <f t="shared" si="4"/>
        <v>0</v>
      </c>
      <c r="E6" s="6">
        <f t="shared" si="4"/>
        <v>0</v>
      </c>
      <c r="F6" s="6">
        <f t="shared" si="4"/>
        <v>0</v>
      </c>
      <c r="G6" s="6">
        <f t="shared" si="4"/>
        <v>0</v>
      </c>
      <c r="H6" s="10">
        <f t="shared" si="1"/>
        <v>0</v>
      </c>
      <c r="I6" s="56">
        <f>IF(H6=0,0,SUMPRODUCT(B2:G2,B6:G6)/H6)</f>
        <v>0</v>
      </c>
      <c r="J6" s="1" t="s">
        <v>56</v>
      </c>
      <c r="K6" s="1">
        <f>SUMPRODUCT(B2:G2,B3:G3)*A3+SUMPRODUCT(B2:G2,B4:G4)*A4+SUMPRODUCT(B2:G2,B5:G5)*A5+SUMPRODUCT(B2:G2,B6:G6)*A6+SUMPRODUCT(B2:G2,B7:G7)*A7+SUMPRODUCT(B2:G2,B8:G8)*A8</f>
        <v>0</v>
      </c>
      <c r="L6" s="38" t="s">
        <v>12</v>
      </c>
    </row>
    <row r="7" spans="1:12" ht="18.75">
      <c r="A7" s="41">
        <v>4</v>
      </c>
      <c r="B7" s="6">
        <f t="shared" ref="B7:G7" si="5">IF(B18=0,0,B16/$H18)</f>
        <v>0</v>
      </c>
      <c r="C7" s="6">
        <f t="shared" si="5"/>
        <v>0</v>
      </c>
      <c r="D7" s="6">
        <f t="shared" si="5"/>
        <v>0</v>
      </c>
      <c r="E7" s="6">
        <f t="shared" si="5"/>
        <v>0</v>
      </c>
      <c r="F7" s="6">
        <f t="shared" si="5"/>
        <v>0</v>
      </c>
      <c r="G7" s="6">
        <f t="shared" si="5"/>
        <v>0</v>
      </c>
      <c r="H7" s="10">
        <f t="shared" si="1"/>
        <v>0</v>
      </c>
      <c r="I7" s="56">
        <f>IF(H7=0,0,SUMPRODUCT(B2:G2,B7:G7)/H7)</f>
        <v>0</v>
      </c>
      <c r="J7" s="1" t="s">
        <v>57</v>
      </c>
      <c r="K7" s="1">
        <f>SUMPRODUCT(A3:A8,A3:A8,H3:H8)-K4*K4</f>
        <v>0</v>
      </c>
      <c r="L7" s="38" t="s">
        <v>58</v>
      </c>
    </row>
    <row r="8" spans="1:12" ht="19.5" thickBot="1">
      <c r="A8" s="53">
        <v>5</v>
      </c>
      <c r="B8" s="29">
        <f t="shared" ref="B8:G8" si="6">IF(B18=0,0,B17/$H18)</f>
        <v>0</v>
      </c>
      <c r="C8" s="29">
        <f t="shared" si="6"/>
        <v>0</v>
      </c>
      <c r="D8" s="29">
        <f t="shared" si="6"/>
        <v>0</v>
      </c>
      <c r="E8" s="29">
        <f t="shared" si="6"/>
        <v>0</v>
      </c>
      <c r="F8" s="29">
        <f t="shared" si="6"/>
        <v>0</v>
      </c>
      <c r="G8" s="29">
        <f t="shared" si="6"/>
        <v>0</v>
      </c>
      <c r="H8" s="10">
        <f t="shared" si="1"/>
        <v>0</v>
      </c>
      <c r="I8" s="56">
        <f>IF(H8=0,0,SUMPRODUCT(B2:G2,B8:G8)/H8)</f>
        <v>0</v>
      </c>
      <c r="J8" s="1" t="s">
        <v>59</v>
      </c>
      <c r="K8" s="1">
        <f>SUMPRODUCT(B2:G2,B2:G2,B9:G9)-K5*K5</f>
        <v>0</v>
      </c>
      <c r="L8" s="38" t="s">
        <v>60</v>
      </c>
    </row>
    <row r="9" spans="1:12" ht="20.25" thickTop="1" thickBot="1">
      <c r="A9" s="52" t="s">
        <v>61</v>
      </c>
      <c r="B9" s="51">
        <f t="shared" ref="B9:G9" si="7">SUM(B3:B8)</f>
        <v>0</v>
      </c>
      <c r="C9" s="51">
        <f t="shared" si="7"/>
        <v>0</v>
      </c>
      <c r="D9" s="51">
        <f t="shared" si="7"/>
        <v>0</v>
      </c>
      <c r="E9" s="51">
        <f t="shared" si="7"/>
        <v>0</v>
      </c>
      <c r="F9" s="51">
        <f t="shared" si="7"/>
        <v>0</v>
      </c>
      <c r="G9" s="51">
        <f t="shared" si="7"/>
        <v>0</v>
      </c>
      <c r="H9" s="10">
        <f t="shared" si="1"/>
        <v>0</v>
      </c>
      <c r="I9" s="12"/>
      <c r="J9" s="1" t="s">
        <v>62</v>
      </c>
      <c r="K9" s="1">
        <f>IF(K7=0,0,(K6-K4*K5)/K7)</f>
        <v>0</v>
      </c>
    </row>
    <row r="10" spans="1:12" ht="20.25" thickTop="1" thickBot="1">
      <c r="A10" s="54" t="s">
        <v>63</v>
      </c>
      <c r="B10" s="55">
        <f>IF(B9=0,0,(SUMPRODUCT($A3:$A8,B3:B8)/B9))</f>
        <v>0</v>
      </c>
      <c r="C10" s="55">
        <f t="shared" ref="C10:G10" si="8">IF(C9=0,0,(SUMPRODUCT($A3:$A8,C3:C8)/C9))</f>
        <v>0</v>
      </c>
      <c r="D10" s="55">
        <f t="shared" si="8"/>
        <v>0</v>
      </c>
      <c r="E10" s="55">
        <f t="shared" si="8"/>
        <v>0</v>
      </c>
      <c r="F10" s="55">
        <f t="shared" si="8"/>
        <v>0</v>
      </c>
      <c r="G10" s="55">
        <f t="shared" si="8"/>
        <v>0</v>
      </c>
      <c r="H10" s="10"/>
      <c r="I10" s="12"/>
      <c r="J10" s="1" t="s">
        <v>64</v>
      </c>
      <c r="K10" s="1">
        <f>IF(K8=0,0,(K6-K4*K5)/K8)</f>
        <v>0</v>
      </c>
    </row>
    <row r="11" spans="1:12" ht="19.5" thickBot="1">
      <c r="A11" s="27" t="s">
        <v>51</v>
      </c>
      <c r="B11" s="33">
        <v>0</v>
      </c>
      <c r="C11" s="33">
        <v>1</v>
      </c>
      <c r="D11" s="33">
        <v>2</v>
      </c>
      <c r="E11" s="33">
        <v>3</v>
      </c>
      <c r="F11" s="33">
        <v>4</v>
      </c>
      <c r="G11" s="34">
        <v>5</v>
      </c>
      <c r="H11" s="10"/>
      <c r="I11" s="12"/>
    </row>
    <row r="12" spans="1:12" ht="18.75">
      <c r="A12" s="40">
        <v>0</v>
      </c>
      <c r="B12" s="26">
        <f>SUM(B30,B48,B66,B84,B102,B120,B138,B156,B174,B192,B210,B228,B246,B264,B282,B300,B318,B336,B354,B372,B390,B408,B426,B444,B462,B480,B498,B516,B534,B552,B570,B588,B606,B624,B642,B660,B678,B696,B714,B732)</f>
        <v>0</v>
      </c>
      <c r="C12" s="26">
        <f t="shared" ref="C12:G12" si="9">SUM(C30,C48,C66,C84,C102,C120,C138,C156,C174,C192,C210,C228,C246,C264,C282,C300,C318,C336,C354,C372,C390,C408,C426,C444,C462,C480,C498,C516,C534,C552,C570,C588,C606,C624,C642,C660,C678,C696,C714,C732)</f>
        <v>0</v>
      </c>
      <c r="D12" s="26">
        <f t="shared" si="9"/>
        <v>0</v>
      </c>
      <c r="E12" s="26">
        <f t="shared" si="9"/>
        <v>0</v>
      </c>
      <c r="F12" s="26">
        <f t="shared" si="9"/>
        <v>0</v>
      </c>
      <c r="G12" s="26">
        <f t="shared" si="9"/>
        <v>0</v>
      </c>
      <c r="H12" s="10">
        <f t="shared" si="1"/>
        <v>0</v>
      </c>
      <c r="I12" s="12"/>
    </row>
    <row r="13" spans="1:12" ht="18.75">
      <c r="A13" s="41">
        <v>1</v>
      </c>
      <c r="B13" s="26">
        <f t="shared" ref="B13:G17" si="10">SUM(B31,B49,B67,B85,B103,B121,B139,B157,B175,B193,B211,B229,B247,B265,B283,B301,B319,B337,B355,B373,B391,B409,B427,B445,B463,B481,B499,B517,B535,B553,B571,B589,B607,B625,B643,B661,B679,B697,B715,B733)</f>
        <v>0</v>
      </c>
      <c r="C13" s="26">
        <f t="shared" si="10"/>
        <v>0</v>
      </c>
      <c r="D13" s="26">
        <f t="shared" si="10"/>
        <v>0</v>
      </c>
      <c r="E13" s="26">
        <f t="shared" si="10"/>
        <v>0</v>
      </c>
      <c r="F13" s="26">
        <f t="shared" si="10"/>
        <v>0</v>
      </c>
      <c r="G13" s="26">
        <f t="shared" si="10"/>
        <v>0</v>
      </c>
      <c r="H13" s="10">
        <f t="shared" si="1"/>
        <v>0</v>
      </c>
      <c r="I13" s="12"/>
    </row>
    <row r="14" spans="1:12" ht="18.75">
      <c r="A14" s="41">
        <v>2</v>
      </c>
      <c r="B14" s="26">
        <f t="shared" si="10"/>
        <v>0</v>
      </c>
      <c r="C14" s="26">
        <f t="shared" si="10"/>
        <v>0</v>
      </c>
      <c r="D14" s="26">
        <f t="shared" si="10"/>
        <v>0</v>
      </c>
      <c r="E14" s="26">
        <f t="shared" si="10"/>
        <v>0</v>
      </c>
      <c r="F14" s="26">
        <f t="shared" si="10"/>
        <v>0</v>
      </c>
      <c r="G14" s="26">
        <f t="shared" si="10"/>
        <v>0</v>
      </c>
      <c r="H14" s="10">
        <f t="shared" si="1"/>
        <v>0</v>
      </c>
      <c r="I14" s="12"/>
    </row>
    <row r="15" spans="1:12" ht="18.75">
      <c r="A15" s="41">
        <v>3</v>
      </c>
      <c r="B15" s="26">
        <f t="shared" si="10"/>
        <v>0</v>
      </c>
      <c r="C15" s="26">
        <f t="shared" si="10"/>
        <v>0</v>
      </c>
      <c r="D15" s="26">
        <f t="shared" si="10"/>
        <v>0</v>
      </c>
      <c r="E15" s="26">
        <f t="shared" si="10"/>
        <v>0</v>
      </c>
      <c r="F15" s="26">
        <f t="shared" si="10"/>
        <v>0</v>
      </c>
      <c r="G15" s="26">
        <f t="shared" si="10"/>
        <v>0</v>
      </c>
      <c r="H15" s="10">
        <f t="shared" si="1"/>
        <v>0</v>
      </c>
      <c r="I15" s="12"/>
    </row>
    <row r="16" spans="1:12" ht="18.75">
      <c r="A16" s="41">
        <v>4</v>
      </c>
      <c r="B16" s="26">
        <f t="shared" si="10"/>
        <v>0</v>
      </c>
      <c r="C16" s="26">
        <f t="shared" si="10"/>
        <v>0</v>
      </c>
      <c r="D16" s="26">
        <f t="shared" si="10"/>
        <v>0</v>
      </c>
      <c r="E16" s="26">
        <f t="shared" si="10"/>
        <v>0</v>
      </c>
      <c r="F16" s="26">
        <f t="shared" si="10"/>
        <v>0</v>
      </c>
      <c r="G16" s="26">
        <f t="shared" si="10"/>
        <v>0</v>
      </c>
      <c r="H16" s="10">
        <f t="shared" si="1"/>
        <v>0</v>
      </c>
      <c r="I16" s="12"/>
    </row>
    <row r="17" spans="1:12" ht="18.75">
      <c r="A17" s="41">
        <v>5</v>
      </c>
      <c r="B17" s="29">
        <f t="shared" si="10"/>
        <v>0</v>
      </c>
      <c r="C17" s="29">
        <f t="shared" si="10"/>
        <v>0</v>
      </c>
      <c r="D17" s="29">
        <f t="shared" si="10"/>
        <v>0</v>
      </c>
      <c r="E17" s="29">
        <f t="shared" si="10"/>
        <v>0</v>
      </c>
      <c r="F17" s="29">
        <f t="shared" si="10"/>
        <v>0</v>
      </c>
      <c r="G17" s="29">
        <f t="shared" si="10"/>
        <v>0</v>
      </c>
      <c r="H17" s="10">
        <f t="shared" si="1"/>
        <v>0</v>
      </c>
      <c r="I17" s="12"/>
    </row>
    <row r="18" spans="1:12" ht="18.75">
      <c r="A18" s="9" t="s">
        <v>65</v>
      </c>
      <c r="B18" s="32">
        <f>SUM(B12:B17)</f>
        <v>0</v>
      </c>
      <c r="C18" s="32">
        <f t="shared" ref="C18:G18" si="11">SUM(C12:C17)</f>
        <v>0</v>
      </c>
      <c r="D18" s="32">
        <f t="shared" si="11"/>
        <v>0</v>
      </c>
      <c r="E18" s="32">
        <f t="shared" si="11"/>
        <v>0</v>
      </c>
      <c r="F18" s="32">
        <f t="shared" si="11"/>
        <v>0</v>
      </c>
      <c r="G18" s="32">
        <f t="shared" si="11"/>
        <v>0</v>
      </c>
      <c r="H18" s="10">
        <f t="shared" si="1"/>
        <v>0</v>
      </c>
      <c r="I18" s="12"/>
    </row>
    <row r="19" spans="1:12" ht="18.75">
      <c r="A19" s="12"/>
      <c r="B19" s="12"/>
    </row>
    <row r="20" spans="1:12" ht="19.5" thickBot="1">
      <c r="A20" s="7" t="str">
        <f>'Название и список группы'!A2</f>
        <v>Ахаррам</v>
      </c>
      <c r="B20" s="86" t="str">
        <f>'Название и список группы'!B2</f>
        <v>Юнесс</v>
      </c>
      <c r="C20" s="86"/>
      <c r="D20" s="86"/>
      <c r="E20" s="86"/>
      <c r="F20" s="86"/>
      <c r="G20" s="86"/>
      <c r="H20" s="86"/>
      <c r="I20" s="86"/>
      <c r="J20" s="86"/>
    </row>
    <row r="21" spans="1:12" ht="18.75" thickBot="1">
      <c r="A21" s="44" t="str">
        <f>A$2</f>
        <v>X\Y</v>
      </c>
      <c r="B21" s="22">
        <v>0</v>
      </c>
      <c r="C21" s="23">
        <v>1</v>
      </c>
      <c r="D21" s="23">
        <v>2</v>
      </c>
      <c r="E21" s="23">
        <v>3</v>
      </c>
      <c r="F21" s="23">
        <v>4</v>
      </c>
      <c r="G21" s="24">
        <v>5</v>
      </c>
      <c r="H21" s="25" t="str">
        <f>H$2</f>
        <v>w(X=xi)</v>
      </c>
      <c r="I21" s="2"/>
      <c r="J21" s="3" t="s">
        <v>3</v>
      </c>
      <c r="L21" s="4" t="str">
        <f>L$2</f>
        <v>10 серий по 5 бросков монеты</v>
      </c>
    </row>
    <row r="22" spans="1:12" ht="18.75">
      <c r="A22" s="43">
        <f>A$3</f>
        <v>0</v>
      </c>
      <c r="B22" s="26">
        <f t="shared" ref="B22:G22" si="12">IF(B36=0,0,B30/$H36)</f>
        <v>0</v>
      </c>
      <c r="C22" s="26">
        <f t="shared" si="12"/>
        <v>0</v>
      </c>
      <c r="D22" s="26">
        <f t="shared" si="12"/>
        <v>0</v>
      </c>
      <c r="E22" s="26">
        <f t="shared" si="12"/>
        <v>0</v>
      </c>
      <c r="F22" s="26">
        <f t="shared" si="12"/>
        <v>0</v>
      </c>
      <c r="G22" s="26">
        <f t="shared" si="12"/>
        <v>0</v>
      </c>
      <c r="H22" s="10"/>
      <c r="I22" s="10"/>
      <c r="J22" s="21">
        <f>IF(SUM(B30:G35)&gt;0,1,10^(-5))</f>
        <v>1.0000000000000001E-5</v>
      </c>
      <c r="L22" s="39" t="str">
        <f>L$3</f>
        <v>X — число выпавших орлов в</v>
      </c>
    </row>
    <row r="23" spans="1:12" ht="18.75">
      <c r="A23" s="43">
        <f>A$4</f>
        <v>1</v>
      </c>
      <c r="B23" s="6">
        <f t="shared" ref="B23:G23" si="13">IF(B36=0,0,B31/$H36)</f>
        <v>0</v>
      </c>
      <c r="C23" s="6">
        <f t="shared" si="13"/>
        <v>0</v>
      </c>
      <c r="D23" s="6">
        <f t="shared" si="13"/>
        <v>0</v>
      </c>
      <c r="E23" s="6">
        <f t="shared" si="13"/>
        <v>0</v>
      </c>
      <c r="F23" s="6">
        <f t="shared" si="13"/>
        <v>0</v>
      </c>
      <c r="G23" s="6">
        <f t="shared" si="13"/>
        <v>0</v>
      </c>
      <c r="H23" s="10">
        <f t="shared" ref="H23:H28" si="14">SUM(B23:G23)</f>
        <v>0</v>
      </c>
      <c r="I23" s="10"/>
      <c r="L23" s="39" t="str">
        <f>L$4</f>
        <v>серии из 5 бросков</v>
      </c>
    </row>
    <row r="24" spans="1:12" ht="18.75">
      <c r="A24" s="43">
        <f>A$5</f>
        <v>2</v>
      </c>
      <c r="B24" s="6">
        <f t="shared" ref="B24:G24" si="15">IF(B36=0,0,B32/$H36)</f>
        <v>0</v>
      </c>
      <c r="C24" s="6">
        <f t="shared" si="15"/>
        <v>0</v>
      </c>
      <c r="D24" s="6">
        <f t="shared" si="15"/>
        <v>0</v>
      </c>
      <c r="E24" s="6">
        <f t="shared" si="15"/>
        <v>0</v>
      </c>
      <c r="F24" s="6">
        <f t="shared" si="15"/>
        <v>0</v>
      </c>
      <c r="G24" s="6">
        <f t="shared" si="15"/>
        <v>0</v>
      </c>
      <c r="H24" s="10">
        <f t="shared" si="14"/>
        <v>0</v>
      </c>
      <c r="I24" s="10"/>
      <c r="L24" s="38" t="str">
        <f>L$5</f>
        <v>Y — номер броска  в серии из</v>
      </c>
    </row>
    <row r="25" spans="1:12" ht="18.75">
      <c r="A25" s="43">
        <f>A$6</f>
        <v>3</v>
      </c>
      <c r="B25" s="6">
        <f t="shared" ref="B25:G25" si="16">IF(B36=0,0,B33/$H36)</f>
        <v>0</v>
      </c>
      <c r="C25" s="6">
        <f t="shared" si="16"/>
        <v>0</v>
      </c>
      <c r="D25" s="6">
        <f t="shared" si="16"/>
        <v>0</v>
      </c>
      <c r="E25" s="6">
        <f t="shared" si="16"/>
        <v>0</v>
      </c>
      <c r="F25" s="6">
        <f t="shared" si="16"/>
        <v>0</v>
      </c>
      <c r="G25" s="6">
        <f t="shared" si="16"/>
        <v>0</v>
      </c>
      <c r="H25" s="10">
        <f t="shared" si="14"/>
        <v>0</v>
      </c>
      <c r="I25" s="12"/>
      <c r="L25" s="38" t="str">
        <f>L$6</f>
        <v>5 бросков, когда впервые выпал</v>
      </c>
    </row>
    <row r="26" spans="1:12" ht="18.75">
      <c r="A26" s="43">
        <f>A$7</f>
        <v>4</v>
      </c>
      <c r="B26" s="6">
        <f t="shared" ref="B26:G26" si="17">IF(B36=0,0,B34/$H36)</f>
        <v>0</v>
      </c>
      <c r="C26" s="6">
        <f t="shared" si="17"/>
        <v>0</v>
      </c>
      <c r="D26" s="6">
        <f t="shared" si="17"/>
        <v>0</v>
      </c>
      <c r="E26" s="6">
        <f t="shared" si="17"/>
        <v>0</v>
      </c>
      <c r="F26" s="6">
        <f t="shared" si="17"/>
        <v>0</v>
      </c>
      <c r="G26" s="6">
        <f t="shared" si="17"/>
        <v>0</v>
      </c>
      <c r="H26" s="10">
        <f t="shared" si="14"/>
        <v>0</v>
      </c>
      <c r="I26" s="12"/>
      <c r="L26" s="38" t="str">
        <f>L$7</f>
        <v>орел или 0, если были только</v>
      </c>
    </row>
    <row r="27" spans="1:12" ht="18.75">
      <c r="A27" s="43">
        <f>A$8</f>
        <v>5</v>
      </c>
      <c r="B27" s="29">
        <f t="shared" ref="B27:G27" si="18">IF(B36=0,0,B35/$H36)</f>
        <v>0</v>
      </c>
      <c r="C27" s="29">
        <f t="shared" si="18"/>
        <v>0</v>
      </c>
      <c r="D27" s="29">
        <f t="shared" si="18"/>
        <v>0</v>
      </c>
      <c r="E27" s="29">
        <f t="shared" si="18"/>
        <v>0</v>
      </c>
      <c r="F27" s="29">
        <f t="shared" si="18"/>
        <v>0</v>
      </c>
      <c r="G27" s="29">
        <f t="shared" si="18"/>
        <v>0</v>
      </c>
      <c r="H27" s="10">
        <f t="shared" si="14"/>
        <v>0</v>
      </c>
      <c r="L27" s="38" t="str">
        <f>L$8</f>
        <v>решки</v>
      </c>
    </row>
    <row r="28" spans="1:12" ht="18.75">
      <c r="A28" s="42" t="str">
        <f>A$9</f>
        <v>w(Y=yj)</v>
      </c>
      <c r="B28" s="28">
        <f t="shared" ref="B28:G28" si="19">SUM(B22:B27)</f>
        <v>0</v>
      </c>
      <c r="C28" s="28">
        <f t="shared" si="19"/>
        <v>0</v>
      </c>
      <c r="D28" s="28">
        <f t="shared" si="19"/>
        <v>0</v>
      </c>
      <c r="E28" s="28">
        <f t="shared" si="19"/>
        <v>0</v>
      </c>
      <c r="F28" s="28">
        <f t="shared" si="19"/>
        <v>0</v>
      </c>
      <c r="G28" s="28">
        <f t="shared" si="19"/>
        <v>0</v>
      </c>
      <c r="H28" s="10">
        <f t="shared" si="14"/>
        <v>0</v>
      </c>
    </row>
    <row r="29" spans="1:12" ht="19.5" thickBot="1">
      <c r="A29" s="44" t="str">
        <f>A$11</f>
        <v>X\Y</v>
      </c>
      <c r="B29" s="36">
        <v>0</v>
      </c>
      <c r="C29" s="33">
        <v>1</v>
      </c>
      <c r="D29" s="33">
        <v>2</v>
      </c>
      <c r="E29" s="33">
        <v>3</v>
      </c>
      <c r="F29" s="33">
        <v>4</v>
      </c>
      <c r="G29" s="34">
        <v>5</v>
      </c>
      <c r="H29" s="10"/>
      <c r="L29" s="1" t="s">
        <v>42</v>
      </c>
    </row>
    <row r="30" spans="1:12" ht="18.75">
      <c r="A30" s="43">
        <f>A$12</f>
        <v>0</v>
      </c>
      <c r="B30" s="30"/>
      <c r="C30" s="30"/>
      <c r="D30" s="30"/>
      <c r="E30" s="30"/>
      <c r="F30" s="30"/>
      <c r="G30" s="30"/>
      <c r="H30" s="10">
        <f t="shared" ref="H30:H36" si="20">SUM(B30:G30)</f>
        <v>0</v>
      </c>
      <c r="L30" s="1" t="s">
        <v>43</v>
      </c>
    </row>
    <row r="31" spans="1:12" ht="18.75">
      <c r="A31" s="43">
        <f>A$13</f>
        <v>1</v>
      </c>
      <c r="B31" s="35"/>
      <c r="C31" s="35"/>
      <c r="D31" s="35"/>
      <c r="E31" s="35"/>
      <c r="F31" s="35"/>
      <c r="G31" s="35"/>
      <c r="H31" s="10">
        <f t="shared" si="20"/>
        <v>0</v>
      </c>
      <c r="L31" s="1" t="s">
        <v>44</v>
      </c>
    </row>
    <row r="32" spans="1:12" ht="18.75">
      <c r="A32" s="43">
        <f>A$14</f>
        <v>2</v>
      </c>
      <c r="B32" s="35"/>
      <c r="C32" s="35"/>
      <c r="D32" s="35"/>
      <c r="E32" s="35"/>
      <c r="F32" s="35"/>
      <c r="G32" s="35"/>
      <c r="H32" s="10">
        <f t="shared" si="20"/>
        <v>0</v>
      </c>
      <c r="L32" s="1" t="s">
        <v>45</v>
      </c>
    </row>
    <row r="33" spans="1:12" ht="18.75">
      <c r="A33" s="43">
        <f>A$15</f>
        <v>3</v>
      </c>
      <c r="B33" s="35"/>
      <c r="C33" s="35"/>
      <c r="D33" s="35"/>
      <c r="E33" s="35"/>
      <c r="F33" s="35"/>
      <c r="G33" s="35"/>
      <c r="H33" s="10">
        <f t="shared" si="20"/>
        <v>0</v>
      </c>
      <c r="L33" s="1" t="s">
        <v>46</v>
      </c>
    </row>
    <row r="34" spans="1:12" ht="18.75">
      <c r="A34" s="43">
        <f>A$16</f>
        <v>4</v>
      </c>
      <c r="B34" s="35"/>
      <c r="C34" s="35"/>
      <c r="D34" s="35"/>
      <c r="E34" s="35"/>
      <c r="F34" s="35"/>
      <c r="G34" s="35"/>
      <c r="H34" s="10">
        <f t="shared" si="20"/>
        <v>0</v>
      </c>
      <c r="L34" s="1" t="s">
        <v>47</v>
      </c>
    </row>
    <row r="35" spans="1:12" ht="19.5" thickBot="1">
      <c r="A35" s="46">
        <f>A$17</f>
        <v>5</v>
      </c>
      <c r="B35" s="37"/>
      <c r="C35" s="37"/>
      <c r="D35" s="37"/>
      <c r="E35" s="37"/>
      <c r="F35" s="37"/>
      <c r="G35" s="37"/>
      <c r="H35" s="10">
        <f t="shared" si="20"/>
        <v>0</v>
      </c>
      <c r="L35" s="1" t="s">
        <v>48</v>
      </c>
    </row>
    <row r="36" spans="1:12" ht="19.5" thickTop="1">
      <c r="A36" s="42" t="str">
        <f>A$18</f>
        <v>n(Y=yj)</v>
      </c>
      <c r="B36" s="32">
        <f>SUM(B30:B35)</f>
        <v>0</v>
      </c>
      <c r="C36" s="32">
        <f t="shared" ref="C36:G36" si="21">SUM(C30:C35)</f>
        <v>0</v>
      </c>
      <c r="D36" s="32">
        <f t="shared" si="21"/>
        <v>0</v>
      </c>
      <c r="E36" s="32">
        <f t="shared" si="21"/>
        <v>0</v>
      </c>
      <c r="F36" s="32">
        <f t="shared" si="21"/>
        <v>0</v>
      </c>
      <c r="G36" s="32">
        <f t="shared" si="21"/>
        <v>0</v>
      </c>
      <c r="H36" s="10">
        <f t="shared" si="20"/>
        <v>0</v>
      </c>
      <c r="L36" s="1" t="s">
        <v>49</v>
      </c>
    </row>
    <row r="38" spans="1:12" ht="19.5" thickBot="1">
      <c r="A38" s="7" t="str">
        <f>'Название и список группы'!A3</f>
        <v>Дауд</v>
      </c>
      <c r="B38" s="86" t="str">
        <f>'Название и список группы'!B3</f>
        <v>Мохамед Оссама Мохамед Абдраббу</v>
      </c>
      <c r="C38" s="86"/>
      <c r="D38" s="86"/>
      <c r="E38" s="86"/>
      <c r="F38" s="86"/>
      <c r="G38" s="86"/>
      <c r="H38" s="86"/>
      <c r="I38" s="86"/>
      <c r="J38" s="86"/>
    </row>
    <row r="39" spans="1:12" ht="18.75" thickBot="1">
      <c r="A39" s="44" t="str">
        <f>A$2</f>
        <v>X\Y</v>
      </c>
      <c r="B39" s="22">
        <v>0</v>
      </c>
      <c r="C39" s="23">
        <v>1</v>
      </c>
      <c r="D39" s="23">
        <v>2</v>
      </c>
      <c r="E39" s="23">
        <v>3</v>
      </c>
      <c r="F39" s="23">
        <v>4</v>
      </c>
      <c r="G39" s="24">
        <v>5</v>
      </c>
      <c r="H39" s="25" t="str">
        <f>H$2</f>
        <v>w(X=xi)</v>
      </c>
      <c r="I39" s="2"/>
      <c r="J39" s="3" t="s">
        <v>3</v>
      </c>
      <c r="L39" s="4" t="str">
        <f>L$2</f>
        <v>10 серий по 5 бросков монеты</v>
      </c>
    </row>
    <row r="40" spans="1:12" ht="18.75">
      <c r="A40" s="43">
        <f>A$3</f>
        <v>0</v>
      </c>
      <c r="B40" s="26">
        <f t="shared" ref="B40:G40" si="22">IF(B54=0,0,B48/$H54)</f>
        <v>0</v>
      </c>
      <c r="C40" s="26">
        <f t="shared" si="22"/>
        <v>0</v>
      </c>
      <c r="D40" s="26">
        <f t="shared" si="22"/>
        <v>0</v>
      </c>
      <c r="E40" s="26">
        <f t="shared" si="22"/>
        <v>0</v>
      </c>
      <c r="F40" s="26">
        <f t="shared" si="22"/>
        <v>0</v>
      </c>
      <c r="G40" s="26">
        <f t="shared" si="22"/>
        <v>0</v>
      </c>
      <c r="H40" s="10"/>
      <c r="I40" s="10"/>
      <c r="J40" s="21">
        <f>IF(SUM(B48:G53)&gt;0,1,10^(-5))</f>
        <v>1.0000000000000001E-5</v>
      </c>
      <c r="L40" s="39" t="str">
        <f>L$3</f>
        <v>X — число выпавших орлов в</v>
      </c>
    </row>
    <row r="41" spans="1:12" ht="18.75">
      <c r="A41" s="43">
        <f>A$4</f>
        <v>1</v>
      </c>
      <c r="B41" s="6">
        <f t="shared" ref="B41:G41" si="23">IF(B54=0,0,B49/$H54)</f>
        <v>0</v>
      </c>
      <c r="C41" s="6">
        <f t="shared" si="23"/>
        <v>0</v>
      </c>
      <c r="D41" s="6">
        <f t="shared" si="23"/>
        <v>0</v>
      </c>
      <c r="E41" s="6">
        <f t="shared" si="23"/>
        <v>0</v>
      </c>
      <c r="F41" s="6">
        <f t="shared" si="23"/>
        <v>0</v>
      </c>
      <c r="G41" s="6">
        <f t="shared" si="23"/>
        <v>0</v>
      </c>
      <c r="H41" s="10">
        <f t="shared" ref="H41:H46" si="24">SUM(B41:G41)</f>
        <v>0</v>
      </c>
      <c r="I41" s="10"/>
      <c r="L41" s="39" t="str">
        <f>L$4</f>
        <v>серии из 5 бросков</v>
      </c>
    </row>
    <row r="42" spans="1:12" ht="18.75">
      <c r="A42" s="43">
        <f>A$5</f>
        <v>2</v>
      </c>
      <c r="B42" s="6">
        <f t="shared" ref="B42:G42" si="25">IF(B54=0,0,B50/$H54)</f>
        <v>0</v>
      </c>
      <c r="C42" s="6">
        <f t="shared" si="25"/>
        <v>0</v>
      </c>
      <c r="D42" s="6">
        <f t="shared" si="25"/>
        <v>0</v>
      </c>
      <c r="E42" s="6">
        <f t="shared" si="25"/>
        <v>0</v>
      </c>
      <c r="F42" s="6">
        <f t="shared" si="25"/>
        <v>0</v>
      </c>
      <c r="G42" s="6">
        <f t="shared" si="25"/>
        <v>0</v>
      </c>
      <c r="H42" s="10">
        <f t="shared" si="24"/>
        <v>0</v>
      </c>
      <c r="I42" s="10"/>
      <c r="L42" s="38" t="str">
        <f>L$5</f>
        <v>Y — номер броска  в серии из</v>
      </c>
    </row>
    <row r="43" spans="1:12" ht="18.75">
      <c r="A43" s="43">
        <f>A$6</f>
        <v>3</v>
      </c>
      <c r="B43" s="6">
        <f t="shared" ref="B43:G43" si="26">IF(B54=0,0,B51/$H54)</f>
        <v>0</v>
      </c>
      <c r="C43" s="6">
        <f t="shared" si="26"/>
        <v>0</v>
      </c>
      <c r="D43" s="6">
        <f t="shared" si="26"/>
        <v>0</v>
      </c>
      <c r="E43" s="6">
        <f t="shared" si="26"/>
        <v>0</v>
      </c>
      <c r="F43" s="6">
        <f t="shared" si="26"/>
        <v>0</v>
      </c>
      <c r="G43" s="6">
        <f t="shared" si="26"/>
        <v>0</v>
      </c>
      <c r="H43" s="10">
        <f t="shared" si="24"/>
        <v>0</v>
      </c>
      <c r="I43" s="12"/>
      <c r="L43" s="38" t="str">
        <f>L$6</f>
        <v>5 бросков, когда впервые выпал</v>
      </c>
    </row>
    <row r="44" spans="1:12" ht="18.75">
      <c r="A44" s="43">
        <f>A$7</f>
        <v>4</v>
      </c>
      <c r="B44" s="6">
        <f t="shared" ref="B44:G44" si="27">IF(B54=0,0,B52/$H54)</f>
        <v>0</v>
      </c>
      <c r="C44" s="6">
        <f t="shared" si="27"/>
        <v>0</v>
      </c>
      <c r="D44" s="6">
        <f t="shared" si="27"/>
        <v>0</v>
      </c>
      <c r="E44" s="6">
        <f t="shared" si="27"/>
        <v>0</v>
      </c>
      <c r="F44" s="6">
        <f t="shared" si="27"/>
        <v>0</v>
      </c>
      <c r="G44" s="6">
        <f t="shared" si="27"/>
        <v>0</v>
      </c>
      <c r="H44" s="10">
        <f t="shared" si="24"/>
        <v>0</v>
      </c>
      <c r="I44" s="12"/>
      <c r="L44" s="38" t="str">
        <f>L$7</f>
        <v>орел или 0, если были только</v>
      </c>
    </row>
    <row r="45" spans="1:12" ht="18.75">
      <c r="A45" s="43">
        <f>A$8</f>
        <v>5</v>
      </c>
      <c r="B45" s="29">
        <f t="shared" ref="B45:G45" si="28">IF(B54=0,0,B53/$H54)</f>
        <v>0</v>
      </c>
      <c r="C45" s="29">
        <f t="shared" si="28"/>
        <v>0</v>
      </c>
      <c r="D45" s="29">
        <f t="shared" si="28"/>
        <v>0</v>
      </c>
      <c r="E45" s="29">
        <f t="shared" si="28"/>
        <v>0</v>
      </c>
      <c r="F45" s="29">
        <f t="shared" si="28"/>
        <v>0</v>
      </c>
      <c r="G45" s="29">
        <f t="shared" si="28"/>
        <v>0</v>
      </c>
      <c r="H45" s="10">
        <f t="shared" si="24"/>
        <v>0</v>
      </c>
      <c r="L45" s="38" t="str">
        <f>L$8</f>
        <v>решки</v>
      </c>
    </row>
    <row r="46" spans="1:12" ht="18.75">
      <c r="A46" s="42" t="str">
        <f>A$9</f>
        <v>w(Y=yj)</v>
      </c>
      <c r="B46" s="28">
        <f t="shared" ref="B46:G46" si="29">SUM(B40:B45)</f>
        <v>0</v>
      </c>
      <c r="C46" s="28">
        <f t="shared" si="29"/>
        <v>0</v>
      </c>
      <c r="D46" s="28">
        <f t="shared" si="29"/>
        <v>0</v>
      </c>
      <c r="E46" s="28">
        <f t="shared" si="29"/>
        <v>0</v>
      </c>
      <c r="F46" s="28">
        <f t="shared" si="29"/>
        <v>0</v>
      </c>
      <c r="G46" s="28">
        <f t="shared" si="29"/>
        <v>0</v>
      </c>
      <c r="H46" s="10">
        <f t="shared" si="24"/>
        <v>0</v>
      </c>
      <c r="L46" s="1">
        <f>L$9</f>
        <v>0</v>
      </c>
    </row>
    <row r="47" spans="1:12" ht="19.5" thickBot="1">
      <c r="A47" s="44" t="str">
        <f>A$11</f>
        <v>X\Y</v>
      </c>
      <c r="B47" s="36">
        <v>0</v>
      </c>
      <c r="C47" s="33">
        <v>1</v>
      </c>
      <c r="D47" s="33">
        <v>2</v>
      </c>
      <c r="E47" s="33">
        <v>3</v>
      </c>
      <c r="F47" s="33">
        <v>4</v>
      </c>
      <c r="G47" s="34">
        <v>5</v>
      </c>
      <c r="H47" s="10"/>
      <c r="L47" s="1" t="str">
        <f>L$29</f>
        <v>Найдите регрессию Y по X, регрессию X по Y,</v>
      </c>
    </row>
    <row r="48" spans="1:12" ht="18.75">
      <c r="A48" s="43">
        <f>A$12</f>
        <v>0</v>
      </c>
      <c r="B48" s="30"/>
      <c r="C48" s="30"/>
      <c r="D48" s="30"/>
      <c r="E48" s="30"/>
      <c r="F48" s="30"/>
      <c r="G48" s="30"/>
      <c r="H48" s="10">
        <f t="shared" ref="H48:H54" si="30">SUM(B48:G48)</f>
        <v>0</v>
      </c>
      <c r="L48" s="1" t="str">
        <f>L$30</f>
        <v xml:space="preserve">выборочный корреляционый момент, </v>
      </c>
    </row>
    <row r="49" spans="1:12" ht="18.75">
      <c r="A49" s="43">
        <f>A$13</f>
        <v>1</v>
      </c>
      <c r="B49" s="35"/>
      <c r="C49" s="35"/>
      <c r="D49" s="35"/>
      <c r="E49" s="35"/>
      <c r="F49" s="35"/>
      <c r="G49" s="35"/>
      <c r="H49" s="10">
        <f t="shared" si="30"/>
        <v>0</v>
      </c>
      <c r="L49" s="1" t="str">
        <f>L$31</f>
        <v>выборочный коэффициент корреляции,</v>
      </c>
    </row>
    <row r="50" spans="1:12" ht="18.75">
      <c r="A50" s="43">
        <f>A$14</f>
        <v>2</v>
      </c>
      <c r="B50" s="35"/>
      <c r="C50" s="35"/>
      <c r="D50" s="35"/>
      <c r="E50" s="35"/>
      <c r="F50" s="35"/>
      <c r="G50" s="35"/>
      <c r="H50" s="10">
        <f t="shared" si="30"/>
        <v>0</v>
      </c>
      <c r="L50" s="1" t="str">
        <f>L$32</f>
        <v>средние значения величин X и Y,</v>
      </c>
    </row>
    <row r="51" spans="1:12" ht="18.75">
      <c r="A51" s="43">
        <f>A$15</f>
        <v>3</v>
      </c>
      <c r="B51" s="35"/>
      <c r="C51" s="35"/>
      <c r="D51" s="35"/>
      <c r="E51" s="35"/>
      <c r="F51" s="35"/>
      <c r="G51" s="35"/>
      <c r="H51" s="10">
        <f t="shared" si="30"/>
        <v>0</v>
      </c>
      <c r="L51" s="1" t="str">
        <f>L$33</f>
        <v>выборочные дисперсии величин X и Y,</v>
      </c>
    </row>
    <row r="52" spans="1:12" ht="18.75">
      <c r="A52" s="43">
        <f>A$16</f>
        <v>4</v>
      </c>
      <c r="B52" s="35"/>
      <c r="C52" s="35"/>
      <c r="D52" s="35"/>
      <c r="E52" s="35"/>
      <c r="F52" s="35"/>
      <c r="G52" s="35"/>
      <c r="H52" s="10">
        <f t="shared" si="30"/>
        <v>0</v>
      </c>
      <c r="L52" s="1" t="str">
        <f>L$34</f>
        <v>занесите из на лист "Регрессия X-Y".</v>
      </c>
    </row>
    <row r="53" spans="1:12" ht="19.5" thickBot="1">
      <c r="A53" s="46">
        <f>A$17</f>
        <v>5</v>
      </c>
      <c r="B53" s="37"/>
      <c r="C53" s="37"/>
      <c r="D53" s="37"/>
      <c r="E53" s="37"/>
      <c r="F53" s="37"/>
      <c r="G53" s="37"/>
      <c r="H53" s="10">
        <f t="shared" si="30"/>
        <v>0</v>
      </c>
      <c r="L53" s="1" t="str">
        <f>L$35</f>
        <v>Оцените адекватность результата вычислений</v>
      </c>
    </row>
    <row r="54" spans="1:12" ht="19.5" thickTop="1">
      <c r="A54" s="42" t="str">
        <f>A$18</f>
        <v>n(Y=yj)</v>
      </c>
      <c r="B54" s="32">
        <f>SUM(B48:B53)</f>
        <v>0</v>
      </c>
      <c r="C54" s="32">
        <f t="shared" ref="C54" si="31">SUM(C48:C53)</f>
        <v>0</v>
      </c>
      <c r="D54" s="32">
        <f t="shared" ref="D54" si="32">SUM(D48:D53)</f>
        <v>0</v>
      </c>
      <c r="E54" s="32">
        <f t="shared" ref="E54" si="33">SUM(E48:E53)</f>
        <v>0</v>
      </c>
      <c r="F54" s="32">
        <f t="shared" ref="F54" si="34">SUM(F48:F53)</f>
        <v>0</v>
      </c>
      <c r="G54" s="32">
        <f t="shared" ref="G54" si="35">SUM(G48:G53)</f>
        <v>0</v>
      </c>
      <c r="H54" s="10">
        <f t="shared" si="30"/>
        <v>0</v>
      </c>
      <c r="L54" s="1" t="str">
        <f>L$36</f>
        <v>с помощью диаграммы</v>
      </c>
    </row>
    <row r="55" spans="1:12">
      <c r="L55" s="1">
        <f>L$37</f>
        <v>0</v>
      </c>
    </row>
    <row r="56" spans="1:12" ht="19.5" thickBot="1">
      <c r="A56" s="7" t="str">
        <f>'Название и список группы'!A4</f>
        <v>Дехиби</v>
      </c>
      <c r="B56" s="86" t="str">
        <f>'Название и список группы'!B4</f>
        <v>Хишем</v>
      </c>
      <c r="C56" s="86"/>
      <c r="D56" s="86"/>
      <c r="E56" s="86"/>
      <c r="F56" s="86"/>
      <c r="G56" s="86"/>
      <c r="H56" s="86"/>
      <c r="I56" s="86"/>
      <c r="J56" s="86"/>
    </row>
    <row r="57" spans="1:12" ht="18.75" thickBot="1">
      <c r="A57" s="44" t="str">
        <f>A$2</f>
        <v>X\Y</v>
      </c>
      <c r="B57" s="22">
        <v>0</v>
      </c>
      <c r="C57" s="23">
        <v>1</v>
      </c>
      <c r="D57" s="23">
        <v>2</v>
      </c>
      <c r="E57" s="23">
        <v>3</v>
      </c>
      <c r="F57" s="23">
        <v>4</v>
      </c>
      <c r="G57" s="24">
        <v>5</v>
      </c>
      <c r="H57" s="25" t="str">
        <f>H$2</f>
        <v>w(X=xi)</v>
      </c>
      <c r="I57" s="2"/>
      <c r="J57" s="3" t="s">
        <v>3</v>
      </c>
      <c r="L57" s="4" t="str">
        <f>L$2</f>
        <v>10 серий по 5 бросков монеты</v>
      </c>
    </row>
    <row r="58" spans="1:12" ht="18.75">
      <c r="A58" s="43">
        <f>A$3</f>
        <v>0</v>
      </c>
      <c r="B58" s="26">
        <f t="shared" ref="B58:G58" si="36">IF(B72=0,0,B66/$H72)</f>
        <v>0</v>
      </c>
      <c r="C58" s="26">
        <f t="shared" si="36"/>
        <v>0</v>
      </c>
      <c r="D58" s="26">
        <f t="shared" si="36"/>
        <v>0</v>
      </c>
      <c r="E58" s="26">
        <f t="shared" si="36"/>
        <v>0</v>
      </c>
      <c r="F58" s="26">
        <f t="shared" si="36"/>
        <v>0</v>
      </c>
      <c r="G58" s="26">
        <f t="shared" si="36"/>
        <v>0</v>
      </c>
      <c r="H58" s="10"/>
      <c r="I58" s="10"/>
      <c r="J58" s="21">
        <f>IF(SUM(B66:G71)&gt;0,1,10^(-5))</f>
        <v>1.0000000000000001E-5</v>
      </c>
      <c r="L58" s="39" t="str">
        <f>L$3</f>
        <v>X — число выпавших орлов в</v>
      </c>
    </row>
    <row r="59" spans="1:12" ht="18.75">
      <c r="A59" s="43">
        <f>A$4</f>
        <v>1</v>
      </c>
      <c r="B59" s="6">
        <f t="shared" ref="B59:G59" si="37">IF(B72=0,0,B67/$H72)</f>
        <v>0</v>
      </c>
      <c r="C59" s="6">
        <f t="shared" si="37"/>
        <v>0</v>
      </c>
      <c r="D59" s="6">
        <f t="shared" si="37"/>
        <v>0</v>
      </c>
      <c r="E59" s="6">
        <f t="shared" si="37"/>
        <v>0</v>
      </c>
      <c r="F59" s="6">
        <f t="shared" si="37"/>
        <v>0</v>
      </c>
      <c r="G59" s="6">
        <f t="shared" si="37"/>
        <v>0</v>
      </c>
      <c r="H59" s="10">
        <f t="shared" ref="H59:H64" si="38">SUM(B59:G59)</f>
        <v>0</v>
      </c>
      <c r="I59" s="10"/>
      <c r="L59" s="39" t="str">
        <f>L$4</f>
        <v>серии из 5 бросков</v>
      </c>
    </row>
    <row r="60" spans="1:12" ht="18.75">
      <c r="A60" s="43">
        <f>A$5</f>
        <v>2</v>
      </c>
      <c r="B60" s="6">
        <f t="shared" ref="B60:G60" si="39">IF(B72=0,0,B68/$H72)</f>
        <v>0</v>
      </c>
      <c r="C60" s="6">
        <f t="shared" si="39"/>
        <v>0</v>
      </c>
      <c r="D60" s="6">
        <f t="shared" si="39"/>
        <v>0</v>
      </c>
      <c r="E60" s="6">
        <f t="shared" si="39"/>
        <v>0</v>
      </c>
      <c r="F60" s="6">
        <f t="shared" si="39"/>
        <v>0</v>
      </c>
      <c r="G60" s="6">
        <f t="shared" si="39"/>
        <v>0</v>
      </c>
      <c r="H60" s="10">
        <f t="shared" si="38"/>
        <v>0</v>
      </c>
      <c r="I60" s="10"/>
      <c r="L60" s="38" t="str">
        <f>L$5</f>
        <v>Y — номер броска  в серии из</v>
      </c>
    </row>
    <row r="61" spans="1:12" ht="18.75">
      <c r="A61" s="43">
        <f>A$6</f>
        <v>3</v>
      </c>
      <c r="B61" s="6">
        <f t="shared" ref="B61:G61" si="40">IF(B72=0,0,B69/$H72)</f>
        <v>0</v>
      </c>
      <c r="C61" s="6">
        <f t="shared" si="40"/>
        <v>0</v>
      </c>
      <c r="D61" s="6">
        <f t="shared" si="40"/>
        <v>0</v>
      </c>
      <c r="E61" s="6">
        <f t="shared" si="40"/>
        <v>0</v>
      </c>
      <c r="F61" s="6">
        <f t="shared" si="40"/>
        <v>0</v>
      </c>
      <c r="G61" s="6">
        <f t="shared" si="40"/>
        <v>0</v>
      </c>
      <c r="H61" s="10">
        <f t="shared" si="38"/>
        <v>0</v>
      </c>
      <c r="I61" s="12"/>
      <c r="L61" s="38" t="str">
        <f>L$6</f>
        <v>5 бросков, когда впервые выпал</v>
      </c>
    </row>
    <row r="62" spans="1:12" ht="18.75">
      <c r="A62" s="43">
        <f>A$7</f>
        <v>4</v>
      </c>
      <c r="B62" s="6">
        <f t="shared" ref="B62:G62" si="41">IF(B72=0,0,B70/$H72)</f>
        <v>0</v>
      </c>
      <c r="C62" s="6">
        <f t="shared" si="41"/>
        <v>0</v>
      </c>
      <c r="D62" s="6">
        <f t="shared" si="41"/>
        <v>0</v>
      </c>
      <c r="E62" s="6">
        <f t="shared" si="41"/>
        <v>0</v>
      </c>
      <c r="F62" s="6">
        <f t="shared" si="41"/>
        <v>0</v>
      </c>
      <c r="G62" s="6">
        <f t="shared" si="41"/>
        <v>0</v>
      </c>
      <c r="H62" s="10">
        <f t="shared" si="38"/>
        <v>0</v>
      </c>
      <c r="I62" s="12"/>
      <c r="L62" s="38" t="str">
        <f>L$7</f>
        <v>орел или 0, если были только</v>
      </c>
    </row>
    <row r="63" spans="1:12" ht="18.75">
      <c r="A63" s="43">
        <f>A$8</f>
        <v>5</v>
      </c>
      <c r="B63" s="29">
        <f t="shared" ref="B63:G63" si="42">IF(B72=0,0,B71/$H72)</f>
        <v>0</v>
      </c>
      <c r="C63" s="29">
        <f t="shared" si="42"/>
        <v>0</v>
      </c>
      <c r="D63" s="29">
        <f t="shared" si="42"/>
        <v>0</v>
      </c>
      <c r="E63" s="29">
        <f t="shared" si="42"/>
        <v>0</v>
      </c>
      <c r="F63" s="29">
        <f t="shared" si="42"/>
        <v>0</v>
      </c>
      <c r="G63" s="29">
        <f t="shared" si="42"/>
        <v>0</v>
      </c>
      <c r="H63" s="10">
        <f t="shared" si="38"/>
        <v>0</v>
      </c>
      <c r="L63" s="38" t="str">
        <f>L$8</f>
        <v>решки</v>
      </c>
    </row>
    <row r="64" spans="1:12" ht="18.75">
      <c r="A64" s="42" t="str">
        <f>A$9</f>
        <v>w(Y=yj)</v>
      </c>
      <c r="B64" s="28">
        <f t="shared" ref="B64:G64" si="43">SUM(B58:B63)</f>
        <v>0</v>
      </c>
      <c r="C64" s="28">
        <f t="shared" si="43"/>
        <v>0</v>
      </c>
      <c r="D64" s="28">
        <f t="shared" si="43"/>
        <v>0</v>
      </c>
      <c r="E64" s="28">
        <f t="shared" si="43"/>
        <v>0</v>
      </c>
      <c r="F64" s="28">
        <f t="shared" si="43"/>
        <v>0</v>
      </c>
      <c r="G64" s="28">
        <f t="shared" si="43"/>
        <v>0</v>
      </c>
      <c r="H64" s="10">
        <f t="shared" si="38"/>
        <v>0</v>
      </c>
      <c r="L64" s="1">
        <f>L$9</f>
        <v>0</v>
      </c>
    </row>
    <row r="65" spans="1:12" ht="19.5" thickBot="1">
      <c r="A65" s="44" t="str">
        <f>A$11</f>
        <v>X\Y</v>
      </c>
      <c r="B65" s="36">
        <v>0</v>
      </c>
      <c r="C65" s="33">
        <v>1</v>
      </c>
      <c r="D65" s="33">
        <v>2</v>
      </c>
      <c r="E65" s="33">
        <v>3</v>
      </c>
      <c r="F65" s="33">
        <v>4</v>
      </c>
      <c r="G65" s="34">
        <v>5</v>
      </c>
      <c r="H65" s="10"/>
      <c r="L65" s="1" t="str">
        <f>L$29</f>
        <v>Найдите регрессию Y по X, регрессию X по Y,</v>
      </c>
    </row>
    <row r="66" spans="1:12" ht="18.75">
      <c r="A66" s="43">
        <f>A$12</f>
        <v>0</v>
      </c>
      <c r="B66" s="30"/>
      <c r="C66" s="30"/>
      <c r="D66" s="30"/>
      <c r="E66" s="30"/>
      <c r="F66" s="30"/>
      <c r="G66" s="30"/>
      <c r="H66" s="10">
        <f t="shared" ref="H66:H72" si="44">SUM(B66:G66)</f>
        <v>0</v>
      </c>
      <c r="L66" s="1" t="str">
        <f>L$30</f>
        <v xml:space="preserve">выборочный корреляционый момент, </v>
      </c>
    </row>
    <row r="67" spans="1:12" ht="18.75">
      <c r="A67" s="43">
        <f>A$13</f>
        <v>1</v>
      </c>
      <c r="B67" s="35"/>
      <c r="C67" s="35"/>
      <c r="D67" s="35"/>
      <c r="E67" s="35"/>
      <c r="F67" s="35"/>
      <c r="G67" s="35"/>
      <c r="H67" s="10">
        <f t="shared" si="44"/>
        <v>0</v>
      </c>
      <c r="L67" s="1" t="str">
        <f>L$31</f>
        <v>выборочный коэффициент корреляции,</v>
      </c>
    </row>
    <row r="68" spans="1:12" ht="18.75">
      <c r="A68" s="43">
        <f>A$14</f>
        <v>2</v>
      </c>
      <c r="B68" s="35"/>
      <c r="C68" s="35"/>
      <c r="D68" s="35"/>
      <c r="E68" s="35"/>
      <c r="F68" s="35"/>
      <c r="G68" s="35"/>
      <c r="H68" s="10">
        <f t="shared" si="44"/>
        <v>0</v>
      </c>
      <c r="L68" s="1" t="str">
        <f>L$32</f>
        <v>средние значения величин X и Y,</v>
      </c>
    </row>
    <row r="69" spans="1:12" ht="18.75">
      <c r="A69" s="43">
        <f>A$15</f>
        <v>3</v>
      </c>
      <c r="B69" s="35"/>
      <c r="C69" s="35"/>
      <c r="D69" s="35"/>
      <c r="E69" s="35"/>
      <c r="F69" s="35"/>
      <c r="G69" s="35"/>
      <c r="H69" s="10">
        <f t="shared" si="44"/>
        <v>0</v>
      </c>
      <c r="L69" s="1" t="str">
        <f>L$33</f>
        <v>выборочные дисперсии величин X и Y,</v>
      </c>
    </row>
    <row r="70" spans="1:12" ht="18.75">
      <c r="A70" s="43">
        <f>A$16</f>
        <v>4</v>
      </c>
      <c r="B70" s="35"/>
      <c r="C70" s="35"/>
      <c r="D70" s="35"/>
      <c r="E70" s="35"/>
      <c r="F70" s="35"/>
      <c r="G70" s="35"/>
      <c r="H70" s="10">
        <f t="shared" si="44"/>
        <v>0</v>
      </c>
      <c r="L70" s="1" t="str">
        <f>L$34</f>
        <v>занесите из на лист "Регрессия X-Y".</v>
      </c>
    </row>
    <row r="71" spans="1:12" ht="19.5" thickBot="1">
      <c r="A71" s="46">
        <f>A$17</f>
        <v>5</v>
      </c>
      <c r="B71" s="37"/>
      <c r="C71" s="37"/>
      <c r="D71" s="37"/>
      <c r="E71" s="37"/>
      <c r="F71" s="37"/>
      <c r="G71" s="37"/>
      <c r="H71" s="10">
        <f t="shared" si="44"/>
        <v>0</v>
      </c>
      <c r="L71" s="1" t="str">
        <f>L$35</f>
        <v>Оцените адекватность результата вычислений</v>
      </c>
    </row>
    <row r="72" spans="1:12" ht="19.5" thickTop="1">
      <c r="A72" s="42" t="str">
        <f>A$18</f>
        <v>n(Y=yj)</v>
      </c>
      <c r="B72" s="32">
        <f>SUM(B66:B71)</f>
        <v>0</v>
      </c>
      <c r="C72" s="32">
        <f t="shared" ref="C72" si="45">SUM(C66:C71)</f>
        <v>0</v>
      </c>
      <c r="D72" s="32">
        <f t="shared" ref="D72" si="46">SUM(D66:D71)</f>
        <v>0</v>
      </c>
      <c r="E72" s="32">
        <f t="shared" ref="E72" si="47">SUM(E66:E71)</f>
        <v>0</v>
      </c>
      <c r="F72" s="32">
        <f t="shared" ref="F72" si="48">SUM(F66:F71)</f>
        <v>0</v>
      </c>
      <c r="G72" s="32">
        <f t="shared" ref="G72" si="49">SUM(G66:G71)</f>
        <v>0</v>
      </c>
      <c r="H72" s="10">
        <f t="shared" si="44"/>
        <v>0</v>
      </c>
      <c r="L72" s="1" t="str">
        <f>L$36</f>
        <v>с помощью диаграммы</v>
      </c>
    </row>
    <row r="73" spans="1:12">
      <c r="L73" s="1">
        <f>L$37</f>
        <v>0</v>
      </c>
    </row>
    <row r="74" spans="1:12" ht="19.5" thickBot="1">
      <c r="A74" s="7" t="str">
        <f>'Название и список группы'!A5</f>
        <v>Исмаили</v>
      </c>
      <c r="B74" s="86" t="str">
        <f>'Название и список группы'!B5</f>
        <v>Исмаил</v>
      </c>
      <c r="C74" s="86"/>
      <c r="D74" s="86"/>
      <c r="E74" s="86"/>
      <c r="F74" s="86"/>
      <c r="G74" s="86"/>
      <c r="H74" s="86"/>
      <c r="I74" s="86"/>
      <c r="J74" s="86"/>
    </row>
    <row r="75" spans="1:12" ht="18.75" thickBot="1">
      <c r="A75" s="44" t="str">
        <f>A$2</f>
        <v>X\Y</v>
      </c>
      <c r="B75" s="22">
        <v>0</v>
      </c>
      <c r="C75" s="23">
        <v>1</v>
      </c>
      <c r="D75" s="23">
        <v>2</v>
      </c>
      <c r="E75" s="23">
        <v>3</v>
      </c>
      <c r="F75" s="23">
        <v>4</v>
      </c>
      <c r="G75" s="24">
        <v>5</v>
      </c>
      <c r="H75" s="25" t="str">
        <f>H$2</f>
        <v>w(X=xi)</v>
      </c>
      <c r="I75" s="2"/>
      <c r="J75" s="3" t="s">
        <v>3</v>
      </c>
      <c r="L75" s="4" t="str">
        <f>L$2</f>
        <v>10 серий по 5 бросков монеты</v>
      </c>
    </row>
    <row r="76" spans="1:12" ht="18.75">
      <c r="A76" s="43">
        <f>A$3</f>
        <v>0</v>
      </c>
      <c r="B76" s="26">
        <f>IF(B90=0,0,B84/B90)</f>
        <v>0</v>
      </c>
      <c r="C76" s="26">
        <f t="shared" ref="C76:G76" si="50">IF(C90=0,0,C84/C90)</f>
        <v>0</v>
      </c>
      <c r="D76" s="26">
        <f t="shared" si="50"/>
        <v>0</v>
      </c>
      <c r="E76" s="26">
        <f t="shared" si="50"/>
        <v>0</v>
      </c>
      <c r="F76" s="26">
        <f t="shared" si="50"/>
        <v>0</v>
      </c>
      <c r="G76" s="26">
        <f t="shared" si="50"/>
        <v>0</v>
      </c>
      <c r="H76" s="10"/>
      <c r="I76" s="10"/>
      <c r="J76" s="21">
        <f>IF(SUM(B84:G89)&gt;0,1,10^(-5))</f>
        <v>1.0000000000000001E-5</v>
      </c>
      <c r="L76" s="39" t="str">
        <f>L$3</f>
        <v>X — число выпавших орлов в</v>
      </c>
    </row>
    <row r="77" spans="1:12" ht="18.75">
      <c r="A77" s="43">
        <f>A$4</f>
        <v>1</v>
      </c>
      <c r="B77" s="6">
        <f>IF(B90=0,0,B85/B90)</f>
        <v>0</v>
      </c>
      <c r="C77" s="6">
        <f t="shared" ref="C77:G77" si="51">IF(C90=0,0,C85/C90)</f>
        <v>0</v>
      </c>
      <c r="D77" s="6">
        <f t="shared" si="51"/>
        <v>0</v>
      </c>
      <c r="E77" s="6">
        <f t="shared" si="51"/>
        <v>0</v>
      </c>
      <c r="F77" s="6">
        <f t="shared" si="51"/>
        <v>0</v>
      </c>
      <c r="G77" s="6">
        <f t="shared" si="51"/>
        <v>0</v>
      </c>
      <c r="H77" s="10">
        <f t="shared" ref="H77:H82" si="52">SUM(B77:G77)</f>
        <v>0</v>
      </c>
      <c r="I77" s="10"/>
      <c r="L77" s="39" t="str">
        <f>L$4</f>
        <v>серии из 5 бросков</v>
      </c>
    </row>
    <row r="78" spans="1:12" ht="18.75">
      <c r="A78" s="43">
        <f>A$5</f>
        <v>2</v>
      </c>
      <c r="B78" s="6">
        <f>IF(B90=0,0,B86/B90)</f>
        <v>0</v>
      </c>
      <c r="C78" s="6">
        <f t="shared" ref="C78:G78" si="53">IF(C90=0,0,C86/C90)</f>
        <v>0</v>
      </c>
      <c r="D78" s="6">
        <f t="shared" si="53"/>
        <v>0</v>
      </c>
      <c r="E78" s="6">
        <f t="shared" si="53"/>
        <v>0</v>
      </c>
      <c r="F78" s="6">
        <f t="shared" si="53"/>
        <v>0</v>
      </c>
      <c r="G78" s="6">
        <f t="shared" si="53"/>
        <v>0</v>
      </c>
      <c r="H78" s="10">
        <f t="shared" si="52"/>
        <v>0</v>
      </c>
      <c r="I78" s="10"/>
      <c r="L78" s="38" t="str">
        <f>L$5</f>
        <v>Y — номер броска  в серии из</v>
      </c>
    </row>
    <row r="79" spans="1:12" ht="18.75">
      <c r="A79" s="43">
        <f>A$6</f>
        <v>3</v>
      </c>
      <c r="B79" s="6">
        <f>IF(B90=0,0,B87/B90)</f>
        <v>0</v>
      </c>
      <c r="C79" s="6">
        <f t="shared" ref="C79:G79" si="54">IF(C90=0,0,C87/C90)</f>
        <v>0</v>
      </c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10">
        <f t="shared" si="52"/>
        <v>0</v>
      </c>
      <c r="I79" s="12"/>
      <c r="L79" s="38" t="str">
        <f>L$6</f>
        <v>5 бросков, когда впервые выпал</v>
      </c>
    </row>
    <row r="80" spans="1:12" ht="18.75">
      <c r="A80" s="43">
        <f>A$7</f>
        <v>4</v>
      </c>
      <c r="B80" s="6">
        <f>IF(B90=0,0,B88/B90)</f>
        <v>0</v>
      </c>
      <c r="C80" s="6">
        <f t="shared" ref="C80:G80" si="55">IF(C90=0,0,C88/C90)</f>
        <v>0</v>
      </c>
      <c r="D80" s="6">
        <f t="shared" si="55"/>
        <v>0</v>
      </c>
      <c r="E80" s="6">
        <f t="shared" si="55"/>
        <v>0</v>
      </c>
      <c r="F80" s="6">
        <f t="shared" si="55"/>
        <v>0</v>
      </c>
      <c r="G80" s="6">
        <f t="shared" si="55"/>
        <v>0</v>
      </c>
      <c r="H80" s="10">
        <f t="shared" si="52"/>
        <v>0</v>
      </c>
      <c r="I80" s="12"/>
      <c r="L80" s="38" t="str">
        <f>L$7</f>
        <v>орел или 0, если были только</v>
      </c>
    </row>
    <row r="81" spans="1:12" ht="19.5" thickBot="1">
      <c r="A81" s="43">
        <f>A$8</f>
        <v>5</v>
      </c>
      <c r="B81" s="29">
        <f>IF(B90=0,0,B89/B90)</f>
        <v>0</v>
      </c>
      <c r="C81" s="29">
        <f t="shared" ref="C81:G81" si="56">IF(C90=0,0,C89/C90)</f>
        <v>0</v>
      </c>
      <c r="D81" s="29">
        <f t="shared" si="56"/>
        <v>0</v>
      </c>
      <c r="E81" s="29">
        <f t="shared" si="56"/>
        <v>0</v>
      </c>
      <c r="F81" s="29">
        <f t="shared" si="56"/>
        <v>0</v>
      </c>
      <c r="G81" s="29">
        <f t="shared" si="56"/>
        <v>0</v>
      </c>
      <c r="H81" s="10">
        <f t="shared" si="52"/>
        <v>0</v>
      </c>
      <c r="L81" s="38" t="str">
        <f>L$8</f>
        <v>решки</v>
      </c>
    </row>
    <row r="82" spans="1:12" ht="20.25" thickTop="1" thickBot="1">
      <c r="A82" s="42" t="str">
        <f>A$9</f>
        <v>w(Y=yj)</v>
      </c>
      <c r="B82" s="28">
        <f t="shared" ref="B82" si="57">IF(H89=0,0,B89/H89)</f>
        <v>0</v>
      </c>
      <c r="C82" s="28">
        <f t="shared" ref="C82" si="58">IF(H89=0,0,C89/H89)</f>
        <v>0</v>
      </c>
      <c r="D82" s="28">
        <f t="shared" ref="D82" si="59">IF(H89=0,0,D89/H89)</f>
        <v>0</v>
      </c>
      <c r="E82" s="28">
        <f t="shared" ref="E82" si="60">IF(H89=0,0,E89/H89)</f>
        <v>0</v>
      </c>
      <c r="F82" s="28">
        <f t="shared" ref="F82" si="61">IF(H89=0,0,F89/H89)</f>
        <v>0</v>
      </c>
      <c r="G82" s="28">
        <f t="shared" ref="G82" si="62">IF(H89=0,0,G89/H89)</f>
        <v>0</v>
      </c>
      <c r="H82" s="10">
        <f t="shared" si="52"/>
        <v>0</v>
      </c>
      <c r="L82" s="1">
        <f>L$9</f>
        <v>0</v>
      </c>
    </row>
    <row r="83" spans="1:12" ht="19.5" thickBot="1">
      <c r="A83" s="44" t="str">
        <f>A$11</f>
        <v>X\Y</v>
      </c>
      <c r="B83" s="36">
        <v>0</v>
      </c>
      <c r="C83" s="33">
        <v>1</v>
      </c>
      <c r="D83" s="33">
        <v>2</v>
      </c>
      <c r="E83" s="33">
        <v>3</v>
      </c>
      <c r="F83" s="33">
        <v>4</v>
      </c>
      <c r="G83" s="34">
        <v>5</v>
      </c>
      <c r="H83" s="10"/>
      <c r="L83" s="1" t="str">
        <f>L$29</f>
        <v>Найдите регрессию Y по X, регрессию X по Y,</v>
      </c>
    </row>
    <row r="84" spans="1:12" ht="18.75">
      <c r="A84" s="43">
        <f>A$12</f>
        <v>0</v>
      </c>
      <c r="B84" s="30"/>
      <c r="C84" s="30"/>
      <c r="D84" s="30"/>
      <c r="E84" s="30"/>
      <c r="F84" s="30"/>
      <c r="G84" s="30"/>
      <c r="H84" s="10">
        <f t="shared" ref="H84:H90" si="63">SUM(B84:G84)</f>
        <v>0</v>
      </c>
      <c r="L84" s="1" t="str">
        <f>L$30</f>
        <v xml:space="preserve">выборочный корреляционый момент, </v>
      </c>
    </row>
    <row r="85" spans="1:12" ht="18.75">
      <c r="A85" s="43">
        <f>A$13</f>
        <v>1</v>
      </c>
      <c r="B85" s="35"/>
      <c r="C85" s="35"/>
      <c r="D85" s="35"/>
      <c r="E85" s="35"/>
      <c r="F85" s="35"/>
      <c r="G85" s="35"/>
      <c r="H85" s="10">
        <f t="shared" si="63"/>
        <v>0</v>
      </c>
      <c r="L85" s="1" t="str">
        <f>L$31</f>
        <v>выборочный коэффициент корреляции,</v>
      </c>
    </row>
    <row r="86" spans="1:12" ht="18.75">
      <c r="A86" s="43">
        <f>A$14</f>
        <v>2</v>
      </c>
      <c r="B86" s="35"/>
      <c r="C86" s="35"/>
      <c r="D86" s="35"/>
      <c r="E86" s="35"/>
      <c r="F86" s="35"/>
      <c r="G86" s="35"/>
      <c r="H86" s="10">
        <f t="shared" si="63"/>
        <v>0</v>
      </c>
      <c r="L86" s="1" t="str">
        <f>L$32</f>
        <v>средние значения величин X и Y,</v>
      </c>
    </row>
    <row r="87" spans="1:12" ht="18.75">
      <c r="A87" s="43">
        <f>A$15</f>
        <v>3</v>
      </c>
      <c r="B87" s="35"/>
      <c r="C87" s="35"/>
      <c r="D87" s="35"/>
      <c r="E87" s="35"/>
      <c r="F87" s="35"/>
      <c r="G87" s="35"/>
      <c r="H87" s="10">
        <f t="shared" si="63"/>
        <v>0</v>
      </c>
      <c r="L87" s="1" t="str">
        <f>L$33</f>
        <v>выборочные дисперсии величин X и Y,</v>
      </c>
    </row>
    <row r="88" spans="1:12" ht="18.75">
      <c r="A88" s="43">
        <f>A$16</f>
        <v>4</v>
      </c>
      <c r="B88" s="35"/>
      <c r="C88" s="35"/>
      <c r="D88" s="35"/>
      <c r="E88" s="35"/>
      <c r="F88" s="35"/>
      <c r="G88" s="35"/>
      <c r="H88" s="10">
        <f t="shared" si="63"/>
        <v>0</v>
      </c>
      <c r="L88" s="1" t="str">
        <f>L$34</f>
        <v>занесите из на лист "Регрессия X-Y".</v>
      </c>
    </row>
    <row r="89" spans="1:12" ht="19.5" thickBot="1">
      <c r="A89" s="46">
        <f>A$17</f>
        <v>5</v>
      </c>
      <c r="B89" s="37"/>
      <c r="C89" s="37"/>
      <c r="D89" s="37"/>
      <c r="E89" s="37"/>
      <c r="F89" s="37"/>
      <c r="G89" s="37"/>
      <c r="H89" s="10">
        <f t="shared" si="63"/>
        <v>0</v>
      </c>
      <c r="L89" s="1" t="str">
        <f>L$35</f>
        <v>Оцените адекватность результата вычислений</v>
      </c>
    </row>
    <row r="90" spans="1:12" ht="19.5" thickTop="1">
      <c r="A90" s="42" t="str">
        <f>A$18</f>
        <v>n(Y=yj)</v>
      </c>
      <c r="B90" s="32">
        <f>SUM(B84:B89)</f>
        <v>0</v>
      </c>
      <c r="C90" s="32">
        <f t="shared" ref="C90" si="64">SUM(C84:C89)</f>
        <v>0</v>
      </c>
      <c r="D90" s="32">
        <f t="shared" ref="D90" si="65">SUM(D84:D89)</f>
        <v>0</v>
      </c>
      <c r="E90" s="32">
        <f t="shared" ref="E90" si="66">SUM(E84:E89)</f>
        <v>0</v>
      </c>
      <c r="F90" s="32">
        <f t="shared" ref="F90" si="67">SUM(F84:F89)</f>
        <v>0</v>
      </c>
      <c r="G90" s="32">
        <f t="shared" ref="G90" si="68">SUM(G84:G89)</f>
        <v>0</v>
      </c>
      <c r="H90" s="10">
        <f t="shared" si="63"/>
        <v>0</v>
      </c>
      <c r="L90" s="1" t="str">
        <f>L$36</f>
        <v>с помощью диаграммы</v>
      </c>
    </row>
    <row r="91" spans="1:12">
      <c r="L91" s="1">
        <f>L$37</f>
        <v>0</v>
      </c>
    </row>
    <row r="92" spans="1:12" ht="19.5" thickBot="1">
      <c r="A92" s="7" t="str">
        <f>'Название и список группы'!A6</f>
        <v>Камалов</v>
      </c>
      <c r="B92" s="86" t="str">
        <f>'Название и список группы'!B6</f>
        <v>Владислав Валерьевич</v>
      </c>
      <c r="C92" s="86"/>
      <c r="D92" s="86"/>
      <c r="E92" s="86"/>
      <c r="F92" s="86"/>
      <c r="G92" s="86"/>
      <c r="H92" s="86"/>
      <c r="I92" s="86"/>
      <c r="J92" s="86"/>
    </row>
    <row r="93" spans="1:12" ht="18.75" thickBot="1">
      <c r="A93" s="44" t="str">
        <f>A$2</f>
        <v>X\Y</v>
      </c>
      <c r="B93" s="22">
        <v>0</v>
      </c>
      <c r="C93" s="23">
        <v>1</v>
      </c>
      <c r="D93" s="23">
        <v>2</v>
      </c>
      <c r="E93" s="23">
        <v>3</v>
      </c>
      <c r="F93" s="23">
        <v>4</v>
      </c>
      <c r="G93" s="24">
        <v>5</v>
      </c>
      <c r="H93" s="25" t="str">
        <f>H$2</f>
        <v>w(X=xi)</v>
      </c>
      <c r="I93" s="2"/>
      <c r="J93" s="3" t="s">
        <v>3</v>
      </c>
      <c r="L93" s="4" t="str">
        <f>L$2</f>
        <v>10 серий по 5 бросков монеты</v>
      </c>
    </row>
    <row r="94" spans="1:12" ht="18.75">
      <c r="A94" s="43">
        <f>A$3</f>
        <v>0</v>
      </c>
      <c r="B94" s="26">
        <f t="shared" ref="B94:G94" si="69">IF(B108=0,0,B102/$H108)</f>
        <v>0</v>
      </c>
      <c r="C94" s="26">
        <f t="shared" si="69"/>
        <v>0</v>
      </c>
      <c r="D94" s="26">
        <f t="shared" si="69"/>
        <v>0</v>
      </c>
      <c r="E94" s="26">
        <f t="shared" si="69"/>
        <v>0</v>
      </c>
      <c r="F94" s="26">
        <f t="shared" si="69"/>
        <v>0</v>
      </c>
      <c r="G94" s="26">
        <f t="shared" si="69"/>
        <v>0</v>
      </c>
      <c r="H94" s="10"/>
      <c r="I94" s="10"/>
      <c r="J94" s="21">
        <f>IF(SUM(B102:G107)&gt;0,1,10^(-5))</f>
        <v>1.0000000000000001E-5</v>
      </c>
      <c r="L94" s="39" t="str">
        <f>L$3</f>
        <v>X — число выпавших орлов в</v>
      </c>
    </row>
    <row r="95" spans="1:12" ht="18.75">
      <c r="A95" s="43">
        <f>A$4</f>
        <v>1</v>
      </c>
      <c r="B95" s="6">
        <f t="shared" ref="B95:G95" si="70">IF(B108=0,0,B103/$H108)</f>
        <v>0</v>
      </c>
      <c r="C95" s="6">
        <f t="shared" si="70"/>
        <v>0</v>
      </c>
      <c r="D95" s="6">
        <f t="shared" si="70"/>
        <v>0</v>
      </c>
      <c r="E95" s="6">
        <f t="shared" si="70"/>
        <v>0</v>
      </c>
      <c r="F95" s="6">
        <f t="shared" si="70"/>
        <v>0</v>
      </c>
      <c r="G95" s="6">
        <f t="shared" si="70"/>
        <v>0</v>
      </c>
      <c r="H95" s="10">
        <f t="shared" ref="H95:H100" si="71">SUM(B95:G95)</f>
        <v>0</v>
      </c>
      <c r="I95" s="10"/>
      <c r="L95" s="39" t="str">
        <f>L$4</f>
        <v>серии из 5 бросков</v>
      </c>
    </row>
    <row r="96" spans="1:12" ht="18.75">
      <c r="A96" s="43">
        <f>A$5</f>
        <v>2</v>
      </c>
      <c r="B96" s="6">
        <f t="shared" ref="B96:G96" si="72">IF(B108=0,0,B104/$H108)</f>
        <v>0</v>
      </c>
      <c r="C96" s="6">
        <f t="shared" si="72"/>
        <v>0</v>
      </c>
      <c r="D96" s="6">
        <f t="shared" si="72"/>
        <v>0</v>
      </c>
      <c r="E96" s="6">
        <f t="shared" si="72"/>
        <v>0</v>
      </c>
      <c r="F96" s="6">
        <f t="shared" si="72"/>
        <v>0</v>
      </c>
      <c r="G96" s="6">
        <f t="shared" si="72"/>
        <v>0</v>
      </c>
      <c r="H96" s="10">
        <f t="shared" si="71"/>
        <v>0</v>
      </c>
      <c r="I96" s="10"/>
      <c r="L96" s="38" t="str">
        <f>L$5</f>
        <v>Y — номер броска  в серии из</v>
      </c>
    </row>
    <row r="97" spans="1:12" ht="18.75">
      <c r="A97" s="43">
        <f>A$6</f>
        <v>3</v>
      </c>
      <c r="B97" s="6">
        <f t="shared" ref="B97:G97" si="73">IF(B108=0,0,B105/$H108)</f>
        <v>0</v>
      </c>
      <c r="C97" s="6">
        <f t="shared" si="73"/>
        <v>0</v>
      </c>
      <c r="D97" s="6">
        <f t="shared" si="73"/>
        <v>0</v>
      </c>
      <c r="E97" s="6">
        <f t="shared" si="73"/>
        <v>0</v>
      </c>
      <c r="F97" s="6">
        <f t="shared" si="73"/>
        <v>0</v>
      </c>
      <c r="G97" s="6">
        <f t="shared" si="73"/>
        <v>0</v>
      </c>
      <c r="H97" s="10">
        <f t="shared" si="71"/>
        <v>0</v>
      </c>
      <c r="I97" s="12"/>
      <c r="L97" s="38" t="str">
        <f>L$6</f>
        <v>5 бросков, когда впервые выпал</v>
      </c>
    </row>
    <row r="98" spans="1:12" ht="18.75">
      <c r="A98" s="43">
        <f>A$7</f>
        <v>4</v>
      </c>
      <c r="B98" s="6">
        <f t="shared" ref="B98:G98" si="74">IF(B108=0,0,B106/$H108)</f>
        <v>0</v>
      </c>
      <c r="C98" s="6">
        <f t="shared" si="74"/>
        <v>0</v>
      </c>
      <c r="D98" s="6">
        <f t="shared" si="74"/>
        <v>0</v>
      </c>
      <c r="E98" s="6">
        <f t="shared" si="74"/>
        <v>0</v>
      </c>
      <c r="F98" s="6">
        <f t="shared" si="74"/>
        <v>0</v>
      </c>
      <c r="G98" s="6">
        <f t="shared" si="74"/>
        <v>0</v>
      </c>
      <c r="H98" s="10">
        <f t="shared" si="71"/>
        <v>0</v>
      </c>
      <c r="I98" s="12"/>
      <c r="L98" s="38" t="str">
        <f>L$7</f>
        <v>орел или 0, если были только</v>
      </c>
    </row>
    <row r="99" spans="1:12" ht="18.75">
      <c r="A99" s="43">
        <f>A$8</f>
        <v>5</v>
      </c>
      <c r="B99" s="29">
        <f t="shared" ref="B99:G99" si="75">IF(B108=0,0,B107/$H108)</f>
        <v>0</v>
      </c>
      <c r="C99" s="29">
        <f t="shared" si="75"/>
        <v>0</v>
      </c>
      <c r="D99" s="29">
        <f t="shared" si="75"/>
        <v>0</v>
      </c>
      <c r="E99" s="29">
        <f t="shared" si="75"/>
        <v>0</v>
      </c>
      <c r="F99" s="29">
        <f t="shared" si="75"/>
        <v>0</v>
      </c>
      <c r="G99" s="29">
        <f t="shared" si="75"/>
        <v>0</v>
      </c>
      <c r="H99" s="10">
        <f t="shared" si="71"/>
        <v>0</v>
      </c>
      <c r="L99" s="38" t="str">
        <f>L$8</f>
        <v>решки</v>
      </c>
    </row>
    <row r="100" spans="1:12" ht="18.75">
      <c r="A100" s="42" t="str">
        <f>A$9</f>
        <v>w(Y=yj)</v>
      </c>
      <c r="B100" s="28">
        <f t="shared" ref="B100:G100" si="76">SUM(B94:B99)</f>
        <v>0</v>
      </c>
      <c r="C100" s="28">
        <f t="shared" si="76"/>
        <v>0</v>
      </c>
      <c r="D100" s="28">
        <f t="shared" si="76"/>
        <v>0</v>
      </c>
      <c r="E100" s="28">
        <f t="shared" si="76"/>
        <v>0</v>
      </c>
      <c r="F100" s="28">
        <f t="shared" si="76"/>
        <v>0</v>
      </c>
      <c r="G100" s="28">
        <f t="shared" si="76"/>
        <v>0</v>
      </c>
      <c r="H100" s="10">
        <f t="shared" si="71"/>
        <v>0</v>
      </c>
      <c r="L100" s="1">
        <f>L$9</f>
        <v>0</v>
      </c>
    </row>
    <row r="101" spans="1:12" ht="19.5" thickBot="1">
      <c r="A101" s="44" t="str">
        <f>A$11</f>
        <v>X\Y</v>
      </c>
      <c r="B101" s="36">
        <v>0</v>
      </c>
      <c r="C101" s="33">
        <v>1</v>
      </c>
      <c r="D101" s="33">
        <v>2</v>
      </c>
      <c r="E101" s="33">
        <v>3</v>
      </c>
      <c r="F101" s="33">
        <v>4</v>
      </c>
      <c r="G101" s="34">
        <v>5</v>
      </c>
      <c r="H101" s="10"/>
      <c r="L101" s="1" t="str">
        <f>L$29</f>
        <v>Найдите регрессию Y по X, регрессию X по Y,</v>
      </c>
    </row>
    <row r="102" spans="1:12" ht="18.75">
      <c r="A102" s="43">
        <f>A$12</f>
        <v>0</v>
      </c>
      <c r="B102" s="30"/>
      <c r="C102" s="30"/>
      <c r="D102" s="30"/>
      <c r="E102" s="30"/>
      <c r="F102" s="30"/>
      <c r="G102" s="30"/>
      <c r="H102" s="10">
        <f t="shared" ref="H102:H108" si="77">SUM(B102:G102)</f>
        <v>0</v>
      </c>
      <c r="L102" s="1" t="str">
        <f>L$30</f>
        <v xml:space="preserve">выборочный корреляционый момент, </v>
      </c>
    </row>
    <row r="103" spans="1:12" ht="18.75">
      <c r="A103" s="43">
        <f>A$13</f>
        <v>1</v>
      </c>
      <c r="B103" s="35"/>
      <c r="C103" s="35"/>
      <c r="D103" s="35"/>
      <c r="E103" s="35"/>
      <c r="F103" s="35"/>
      <c r="G103" s="35"/>
      <c r="H103" s="10">
        <f t="shared" si="77"/>
        <v>0</v>
      </c>
      <c r="L103" s="1" t="str">
        <f>L$31</f>
        <v>выборочный коэффициент корреляции,</v>
      </c>
    </row>
    <row r="104" spans="1:12" ht="18.75">
      <c r="A104" s="43">
        <f>A$14</f>
        <v>2</v>
      </c>
      <c r="B104" s="35"/>
      <c r="C104" s="35"/>
      <c r="D104" s="35"/>
      <c r="E104" s="35"/>
      <c r="F104" s="35"/>
      <c r="G104" s="35"/>
      <c r="H104" s="10">
        <f t="shared" si="77"/>
        <v>0</v>
      </c>
      <c r="L104" s="1" t="str">
        <f>L$32</f>
        <v>средние значения величин X и Y,</v>
      </c>
    </row>
    <row r="105" spans="1:12" ht="18.75">
      <c r="A105" s="43">
        <f>A$15</f>
        <v>3</v>
      </c>
      <c r="B105" s="35"/>
      <c r="C105" s="35"/>
      <c r="D105" s="35"/>
      <c r="E105" s="35"/>
      <c r="F105" s="35"/>
      <c r="G105" s="35"/>
      <c r="H105" s="10">
        <f t="shared" si="77"/>
        <v>0</v>
      </c>
      <c r="L105" s="1" t="str">
        <f>L$33</f>
        <v>выборочные дисперсии величин X и Y,</v>
      </c>
    </row>
    <row r="106" spans="1:12" ht="18.75">
      <c r="A106" s="43">
        <f>A$16</f>
        <v>4</v>
      </c>
      <c r="B106" s="35"/>
      <c r="C106" s="35"/>
      <c r="D106" s="35"/>
      <c r="E106" s="35"/>
      <c r="F106" s="35"/>
      <c r="G106" s="35"/>
      <c r="H106" s="10">
        <f t="shared" si="77"/>
        <v>0</v>
      </c>
      <c r="L106" s="1" t="str">
        <f>L$34</f>
        <v>занесите из на лист "Регрессия X-Y".</v>
      </c>
    </row>
    <row r="107" spans="1:12" ht="19.5" thickBot="1">
      <c r="A107" s="46">
        <f>A$17</f>
        <v>5</v>
      </c>
      <c r="B107" s="37"/>
      <c r="C107" s="37"/>
      <c r="D107" s="37"/>
      <c r="E107" s="37"/>
      <c r="F107" s="37"/>
      <c r="G107" s="37"/>
      <c r="H107" s="10">
        <f t="shared" si="77"/>
        <v>0</v>
      </c>
      <c r="L107" s="1" t="str">
        <f>L$35</f>
        <v>Оцените адекватность результата вычислений</v>
      </c>
    </row>
    <row r="108" spans="1:12" ht="19.5" thickTop="1">
      <c r="A108" s="42" t="str">
        <f>A$18</f>
        <v>n(Y=yj)</v>
      </c>
      <c r="B108" s="32">
        <f>SUM(B102:B107)</f>
        <v>0</v>
      </c>
      <c r="C108" s="32">
        <f t="shared" ref="C108" si="78">SUM(C102:C107)</f>
        <v>0</v>
      </c>
      <c r="D108" s="32">
        <f t="shared" ref="D108" si="79">SUM(D102:D107)</f>
        <v>0</v>
      </c>
      <c r="E108" s="32">
        <f t="shared" ref="E108" si="80">SUM(E102:E107)</f>
        <v>0</v>
      </c>
      <c r="F108" s="32">
        <f t="shared" ref="F108" si="81">SUM(F102:F107)</f>
        <v>0</v>
      </c>
      <c r="G108" s="32">
        <f t="shared" ref="G108" si="82">SUM(G102:G107)</f>
        <v>0</v>
      </c>
      <c r="H108" s="10">
        <f t="shared" si="77"/>
        <v>0</v>
      </c>
      <c r="L108" s="1" t="str">
        <f>L$36</f>
        <v>с помощью диаграммы</v>
      </c>
    </row>
    <row r="109" spans="1:12">
      <c r="L109" s="1">
        <f>L$37</f>
        <v>0</v>
      </c>
    </row>
    <row r="110" spans="1:12" ht="19.5" thickBot="1">
      <c r="A110" s="7" t="str">
        <f>'Название и список группы'!A7</f>
        <v>Касымов</v>
      </c>
      <c r="B110" s="86" t="str">
        <f>'Название и список группы'!B7</f>
        <v>Мухаммад Анварджонович</v>
      </c>
      <c r="C110" s="86"/>
      <c r="D110" s="86"/>
      <c r="E110" s="86"/>
      <c r="F110" s="86"/>
      <c r="G110" s="86"/>
      <c r="H110" s="86"/>
      <c r="I110" s="86"/>
      <c r="J110" s="86"/>
    </row>
    <row r="111" spans="1:12" ht="18.75" thickBot="1">
      <c r="A111" s="44" t="str">
        <f>A$2</f>
        <v>X\Y</v>
      </c>
      <c r="B111" s="22">
        <v>0</v>
      </c>
      <c r="C111" s="23">
        <v>1</v>
      </c>
      <c r="D111" s="23">
        <v>2</v>
      </c>
      <c r="E111" s="23">
        <v>3</v>
      </c>
      <c r="F111" s="23">
        <v>4</v>
      </c>
      <c r="G111" s="24">
        <v>5</v>
      </c>
      <c r="H111" s="25" t="str">
        <f>H$2</f>
        <v>w(X=xi)</v>
      </c>
      <c r="I111" s="2"/>
      <c r="J111" s="3" t="s">
        <v>3</v>
      </c>
      <c r="L111" s="4" t="str">
        <f>L$2</f>
        <v>10 серий по 5 бросков монеты</v>
      </c>
    </row>
    <row r="112" spans="1:12" ht="18.75">
      <c r="A112" s="43">
        <f>A$3</f>
        <v>0</v>
      </c>
      <c r="B112" s="26">
        <f t="shared" ref="B112:G112" si="83">IF(B126=0,0,B120/$H126)</f>
        <v>0</v>
      </c>
      <c r="C112" s="26">
        <f t="shared" si="83"/>
        <v>0</v>
      </c>
      <c r="D112" s="26">
        <f t="shared" si="83"/>
        <v>0</v>
      </c>
      <c r="E112" s="26">
        <f t="shared" si="83"/>
        <v>0</v>
      </c>
      <c r="F112" s="26">
        <f t="shared" si="83"/>
        <v>0</v>
      </c>
      <c r="G112" s="26">
        <f t="shared" si="83"/>
        <v>0</v>
      </c>
      <c r="H112" s="10"/>
      <c r="I112" s="10"/>
      <c r="J112" s="21">
        <f>IF(SUM(B120:G125)&gt;0,1,10^(-5))</f>
        <v>1.0000000000000001E-5</v>
      </c>
      <c r="L112" s="39" t="str">
        <f>L$3</f>
        <v>X — число выпавших орлов в</v>
      </c>
    </row>
    <row r="113" spans="1:12" ht="18.75">
      <c r="A113" s="43">
        <f>A$4</f>
        <v>1</v>
      </c>
      <c r="B113" s="6">
        <f t="shared" ref="B113:G113" si="84">IF(B126=0,0,B121/$H126)</f>
        <v>0</v>
      </c>
      <c r="C113" s="6">
        <f t="shared" si="84"/>
        <v>0</v>
      </c>
      <c r="D113" s="6">
        <f t="shared" si="84"/>
        <v>0</v>
      </c>
      <c r="E113" s="6">
        <f t="shared" si="84"/>
        <v>0</v>
      </c>
      <c r="F113" s="6">
        <f t="shared" si="84"/>
        <v>0</v>
      </c>
      <c r="G113" s="6">
        <f t="shared" si="84"/>
        <v>0</v>
      </c>
      <c r="H113" s="10">
        <f t="shared" ref="H113:H118" si="85">SUM(B113:G113)</f>
        <v>0</v>
      </c>
      <c r="I113" s="10"/>
      <c r="L113" s="39" t="str">
        <f>L$4</f>
        <v>серии из 5 бросков</v>
      </c>
    </row>
    <row r="114" spans="1:12" ht="18.75">
      <c r="A114" s="43">
        <f>A$5</f>
        <v>2</v>
      </c>
      <c r="B114" s="6">
        <f t="shared" ref="B114:G114" si="86">IF(B126=0,0,B122/$H126)</f>
        <v>0</v>
      </c>
      <c r="C114" s="6">
        <f t="shared" si="86"/>
        <v>0</v>
      </c>
      <c r="D114" s="6">
        <f t="shared" si="86"/>
        <v>0</v>
      </c>
      <c r="E114" s="6">
        <f t="shared" si="86"/>
        <v>0</v>
      </c>
      <c r="F114" s="6">
        <f t="shared" si="86"/>
        <v>0</v>
      </c>
      <c r="G114" s="6">
        <f t="shared" si="86"/>
        <v>0</v>
      </c>
      <c r="H114" s="10">
        <f t="shared" si="85"/>
        <v>0</v>
      </c>
      <c r="I114" s="10"/>
      <c r="L114" s="38" t="str">
        <f>L$5</f>
        <v>Y — номер броска  в серии из</v>
      </c>
    </row>
    <row r="115" spans="1:12" ht="18.75">
      <c r="A115" s="43">
        <f>A$6</f>
        <v>3</v>
      </c>
      <c r="B115" s="6">
        <f t="shared" ref="B115:G115" si="87">IF(B126=0,0,B123/$H126)</f>
        <v>0</v>
      </c>
      <c r="C115" s="6">
        <f t="shared" si="87"/>
        <v>0</v>
      </c>
      <c r="D115" s="6">
        <f t="shared" si="87"/>
        <v>0</v>
      </c>
      <c r="E115" s="6">
        <f t="shared" si="87"/>
        <v>0</v>
      </c>
      <c r="F115" s="6">
        <f t="shared" si="87"/>
        <v>0</v>
      </c>
      <c r="G115" s="6">
        <f t="shared" si="87"/>
        <v>0</v>
      </c>
      <c r="H115" s="10">
        <f t="shared" si="85"/>
        <v>0</v>
      </c>
      <c r="I115" s="12"/>
      <c r="L115" s="38" t="str">
        <f>L$6</f>
        <v>5 бросков, когда впервые выпал</v>
      </c>
    </row>
    <row r="116" spans="1:12" ht="18.75">
      <c r="A116" s="43">
        <f>A$7</f>
        <v>4</v>
      </c>
      <c r="B116" s="6">
        <f t="shared" ref="B116:G116" si="88">IF(B126=0,0,B124/$H126)</f>
        <v>0</v>
      </c>
      <c r="C116" s="6">
        <f t="shared" si="88"/>
        <v>0</v>
      </c>
      <c r="D116" s="6">
        <f t="shared" si="88"/>
        <v>0</v>
      </c>
      <c r="E116" s="6">
        <f t="shared" si="88"/>
        <v>0</v>
      </c>
      <c r="F116" s="6">
        <f t="shared" si="88"/>
        <v>0</v>
      </c>
      <c r="G116" s="6">
        <f t="shared" si="88"/>
        <v>0</v>
      </c>
      <c r="H116" s="10">
        <f t="shared" si="85"/>
        <v>0</v>
      </c>
      <c r="I116" s="12"/>
      <c r="L116" s="38" t="str">
        <f>L$7</f>
        <v>орел или 0, если были только</v>
      </c>
    </row>
    <row r="117" spans="1:12" ht="18.75">
      <c r="A117" s="43">
        <f>A$8</f>
        <v>5</v>
      </c>
      <c r="B117" s="29">
        <f t="shared" ref="B117:G117" si="89">IF(B126=0,0,B125/$H126)</f>
        <v>0</v>
      </c>
      <c r="C117" s="29">
        <f t="shared" si="89"/>
        <v>0</v>
      </c>
      <c r="D117" s="29">
        <f t="shared" si="89"/>
        <v>0</v>
      </c>
      <c r="E117" s="29">
        <f t="shared" si="89"/>
        <v>0</v>
      </c>
      <c r="F117" s="29">
        <f t="shared" si="89"/>
        <v>0</v>
      </c>
      <c r="G117" s="29">
        <f t="shared" si="89"/>
        <v>0</v>
      </c>
      <c r="H117" s="10">
        <f t="shared" si="85"/>
        <v>0</v>
      </c>
      <c r="L117" s="38" t="str">
        <f>L$8</f>
        <v>решки</v>
      </c>
    </row>
    <row r="118" spans="1:12" ht="18.75">
      <c r="A118" s="42" t="str">
        <f>A$9</f>
        <v>w(Y=yj)</v>
      </c>
      <c r="B118" s="28">
        <f t="shared" ref="B118:G118" si="90">SUM(B112:B117)</f>
        <v>0</v>
      </c>
      <c r="C118" s="28">
        <f t="shared" si="90"/>
        <v>0</v>
      </c>
      <c r="D118" s="28">
        <f t="shared" si="90"/>
        <v>0</v>
      </c>
      <c r="E118" s="28">
        <f t="shared" si="90"/>
        <v>0</v>
      </c>
      <c r="F118" s="28">
        <f t="shared" si="90"/>
        <v>0</v>
      </c>
      <c r="G118" s="28">
        <f t="shared" si="90"/>
        <v>0</v>
      </c>
      <c r="H118" s="10">
        <f t="shared" si="85"/>
        <v>0</v>
      </c>
      <c r="L118" s="1">
        <f>L$9</f>
        <v>0</v>
      </c>
    </row>
    <row r="119" spans="1:12" ht="19.5" thickBot="1">
      <c r="A119" s="44" t="str">
        <f>A$11</f>
        <v>X\Y</v>
      </c>
      <c r="B119" s="36">
        <v>0</v>
      </c>
      <c r="C119" s="33">
        <v>1</v>
      </c>
      <c r="D119" s="33">
        <v>2</v>
      </c>
      <c r="E119" s="33">
        <v>3</v>
      </c>
      <c r="F119" s="33">
        <v>4</v>
      </c>
      <c r="G119" s="34">
        <v>5</v>
      </c>
      <c r="H119" s="10"/>
      <c r="L119" s="1" t="str">
        <f>L$29</f>
        <v>Найдите регрессию Y по X, регрессию X по Y,</v>
      </c>
    </row>
    <row r="120" spans="1:12" ht="18.75">
      <c r="A120" s="43">
        <f>A$12</f>
        <v>0</v>
      </c>
      <c r="B120" s="30"/>
      <c r="C120" s="30"/>
      <c r="D120" s="30"/>
      <c r="E120" s="30"/>
      <c r="F120" s="30"/>
      <c r="G120" s="30"/>
      <c r="H120" s="10">
        <f t="shared" ref="H120:H126" si="91">SUM(B120:G120)</f>
        <v>0</v>
      </c>
      <c r="L120" s="1" t="str">
        <f>L$30</f>
        <v xml:space="preserve">выборочный корреляционый момент, </v>
      </c>
    </row>
    <row r="121" spans="1:12" ht="18.75">
      <c r="A121" s="43">
        <f>A$13</f>
        <v>1</v>
      </c>
      <c r="B121" s="35"/>
      <c r="C121" s="35"/>
      <c r="D121" s="35"/>
      <c r="E121" s="35"/>
      <c r="F121" s="35"/>
      <c r="G121" s="35"/>
      <c r="H121" s="10">
        <f t="shared" si="91"/>
        <v>0</v>
      </c>
      <c r="L121" s="1" t="str">
        <f>L$31</f>
        <v>выборочный коэффициент корреляции,</v>
      </c>
    </row>
    <row r="122" spans="1:12" ht="18.75">
      <c r="A122" s="43">
        <f>A$14</f>
        <v>2</v>
      </c>
      <c r="B122" s="35"/>
      <c r="C122" s="35"/>
      <c r="D122" s="35"/>
      <c r="E122" s="35"/>
      <c r="F122" s="35"/>
      <c r="G122" s="35"/>
      <c r="H122" s="10">
        <f t="shared" si="91"/>
        <v>0</v>
      </c>
      <c r="L122" s="1" t="str">
        <f>L$32</f>
        <v>средние значения величин X и Y,</v>
      </c>
    </row>
    <row r="123" spans="1:12" ht="18.75">
      <c r="A123" s="43">
        <f>A$15</f>
        <v>3</v>
      </c>
      <c r="B123" s="35"/>
      <c r="C123" s="35"/>
      <c r="D123" s="35"/>
      <c r="E123" s="35"/>
      <c r="F123" s="35"/>
      <c r="G123" s="35"/>
      <c r="H123" s="10">
        <f t="shared" si="91"/>
        <v>0</v>
      </c>
      <c r="L123" s="1" t="str">
        <f>L$33</f>
        <v>выборочные дисперсии величин X и Y,</v>
      </c>
    </row>
    <row r="124" spans="1:12" ht="18.75">
      <c r="A124" s="43">
        <f>A$16</f>
        <v>4</v>
      </c>
      <c r="B124" s="35"/>
      <c r="C124" s="35"/>
      <c r="D124" s="35"/>
      <c r="E124" s="35"/>
      <c r="F124" s="35"/>
      <c r="G124" s="35"/>
      <c r="H124" s="10">
        <f t="shared" si="91"/>
        <v>0</v>
      </c>
      <c r="L124" s="1" t="str">
        <f>L$34</f>
        <v>занесите из на лист "Регрессия X-Y".</v>
      </c>
    </row>
    <row r="125" spans="1:12" ht="19.5" thickBot="1">
      <c r="A125" s="46">
        <f>A$17</f>
        <v>5</v>
      </c>
      <c r="B125" s="37"/>
      <c r="C125" s="37"/>
      <c r="D125" s="37"/>
      <c r="E125" s="37"/>
      <c r="F125" s="37"/>
      <c r="G125" s="37"/>
      <c r="H125" s="10">
        <f t="shared" si="91"/>
        <v>0</v>
      </c>
      <c r="L125" s="1" t="str">
        <f>L$35</f>
        <v>Оцените адекватность результата вычислений</v>
      </c>
    </row>
    <row r="126" spans="1:12" ht="19.5" thickTop="1">
      <c r="A126" s="42" t="str">
        <f>A$18</f>
        <v>n(Y=yj)</v>
      </c>
      <c r="B126" s="32">
        <f>SUM(B120:B125)</f>
        <v>0</v>
      </c>
      <c r="C126" s="32">
        <f t="shared" ref="C126" si="92">SUM(C120:C125)</f>
        <v>0</v>
      </c>
      <c r="D126" s="32">
        <f t="shared" ref="D126" si="93">SUM(D120:D125)</f>
        <v>0</v>
      </c>
      <c r="E126" s="32">
        <f t="shared" ref="E126" si="94">SUM(E120:E125)</f>
        <v>0</v>
      </c>
      <c r="F126" s="32">
        <f t="shared" ref="F126" si="95">SUM(F120:F125)</f>
        <v>0</v>
      </c>
      <c r="G126" s="32">
        <f t="shared" ref="G126" si="96">SUM(G120:G125)</f>
        <v>0</v>
      </c>
      <c r="H126" s="10">
        <f t="shared" si="91"/>
        <v>0</v>
      </c>
      <c r="L126" s="1" t="str">
        <f>L$36</f>
        <v>с помощью диаграммы</v>
      </c>
    </row>
    <row r="127" spans="1:12">
      <c r="L127" s="1">
        <f>L$37</f>
        <v>0</v>
      </c>
    </row>
    <row r="128" spans="1:12" ht="19.5" thickBot="1">
      <c r="A128" s="7" t="str">
        <f>'Название и список группы'!A8</f>
        <v>Лотфи</v>
      </c>
      <c r="B128" s="86" t="str">
        <f>'Название и список группы'!B8</f>
        <v>Мохамед</v>
      </c>
      <c r="C128" s="86"/>
      <c r="D128" s="86"/>
      <c r="E128" s="86"/>
      <c r="F128" s="86"/>
      <c r="G128" s="86"/>
      <c r="H128" s="86"/>
      <c r="I128" s="86"/>
      <c r="J128" s="86"/>
    </row>
    <row r="129" spans="1:12" ht="18.75" thickBot="1">
      <c r="A129" s="44" t="str">
        <f>A$2</f>
        <v>X\Y</v>
      </c>
      <c r="B129" s="22">
        <v>0</v>
      </c>
      <c r="C129" s="23">
        <v>1</v>
      </c>
      <c r="D129" s="23">
        <v>2</v>
      </c>
      <c r="E129" s="23">
        <v>3</v>
      </c>
      <c r="F129" s="23">
        <v>4</v>
      </c>
      <c r="G129" s="24">
        <v>5</v>
      </c>
      <c r="H129" s="25" t="str">
        <f>H$2</f>
        <v>w(X=xi)</v>
      </c>
      <c r="I129" s="2"/>
      <c r="J129" s="3" t="s">
        <v>3</v>
      </c>
      <c r="L129" s="4" t="str">
        <f>L$2</f>
        <v>10 серий по 5 бросков монеты</v>
      </c>
    </row>
    <row r="130" spans="1:12" ht="18.75">
      <c r="A130" s="43">
        <f>A$3</f>
        <v>0</v>
      </c>
      <c r="B130" s="26">
        <f t="shared" ref="B130:G130" si="97">IF(B144=0,0,B138/$H144)</f>
        <v>0</v>
      </c>
      <c r="C130" s="26">
        <f t="shared" si="97"/>
        <v>0</v>
      </c>
      <c r="D130" s="26">
        <f t="shared" si="97"/>
        <v>0</v>
      </c>
      <c r="E130" s="26">
        <f t="shared" si="97"/>
        <v>0</v>
      </c>
      <c r="F130" s="26">
        <f t="shared" si="97"/>
        <v>0</v>
      </c>
      <c r="G130" s="26">
        <f t="shared" si="97"/>
        <v>0</v>
      </c>
      <c r="H130" s="10"/>
      <c r="I130" s="10"/>
      <c r="J130" s="21">
        <f>IF(SUM(B138:G143)&gt;0,1,10^(-5))</f>
        <v>1.0000000000000001E-5</v>
      </c>
      <c r="L130" s="39" t="str">
        <f>L$3</f>
        <v>X — число выпавших орлов в</v>
      </c>
    </row>
    <row r="131" spans="1:12" ht="18.75">
      <c r="A131" s="43">
        <f>A$4</f>
        <v>1</v>
      </c>
      <c r="B131" s="6">
        <f t="shared" ref="B131:G131" si="98">IF(B144=0,0,B139/$H144)</f>
        <v>0</v>
      </c>
      <c r="C131" s="6">
        <f t="shared" si="98"/>
        <v>0</v>
      </c>
      <c r="D131" s="6">
        <f t="shared" si="98"/>
        <v>0</v>
      </c>
      <c r="E131" s="6">
        <f t="shared" si="98"/>
        <v>0</v>
      </c>
      <c r="F131" s="6">
        <f t="shared" si="98"/>
        <v>0</v>
      </c>
      <c r="G131" s="6">
        <f t="shared" si="98"/>
        <v>0</v>
      </c>
      <c r="H131" s="10">
        <f t="shared" ref="H131:H136" si="99">SUM(B131:G131)</f>
        <v>0</v>
      </c>
      <c r="I131" s="10"/>
      <c r="L131" s="39" t="str">
        <f>L$4</f>
        <v>серии из 5 бросков</v>
      </c>
    </row>
    <row r="132" spans="1:12" ht="18.75">
      <c r="A132" s="43">
        <f>A$5</f>
        <v>2</v>
      </c>
      <c r="B132" s="6">
        <f t="shared" ref="B132:G132" si="100">IF(B144=0,0,B140/$H144)</f>
        <v>0</v>
      </c>
      <c r="C132" s="6">
        <f t="shared" si="100"/>
        <v>0</v>
      </c>
      <c r="D132" s="6">
        <f t="shared" si="100"/>
        <v>0</v>
      </c>
      <c r="E132" s="6">
        <f t="shared" si="100"/>
        <v>0</v>
      </c>
      <c r="F132" s="6">
        <f t="shared" si="100"/>
        <v>0</v>
      </c>
      <c r="G132" s="6">
        <f t="shared" si="100"/>
        <v>0</v>
      </c>
      <c r="H132" s="10">
        <f t="shared" si="99"/>
        <v>0</v>
      </c>
      <c r="I132" s="10"/>
      <c r="L132" s="38" t="str">
        <f>L$5</f>
        <v>Y — номер броска  в серии из</v>
      </c>
    </row>
    <row r="133" spans="1:12" ht="18.75">
      <c r="A133" s="43">
        <f>A$6</f>
        <v>3</v>
      </c>
      <c r="B133" s="6">
        <f t="shared" ref="B133:G133" si="101">IF(B144=0,0,B141/$H144)</f>
        <v>0</v>
      </c>
      <c r="C133" s="6">
        <f t="shared" si="101"/>
        <v>0</v>
      </c>
      <c r="D133" s="6">
        <f t="shared" si="101"/>
        <v>0</v>
      </c>
      <c r="E133" s="6">
        <f t="shared" si="101"/>
        <v>0</v>
      </c>
      <c r="F133" s="6">
        <f t="shared" si="101"/>
        <v>0</v>
      </c>
      <c r="G133" s="6">
        <f t="shared" si="101"/>
        <v>0</v>
      </c>
      <c r="H133" s="10">
        <f t="shared" si="99"/>
        <v>0</v>
      </c>
      <c r="I133" s="12"/>
      <c r="L133" s="38" t="str">
        <f>L$6</f>
        <v>5 бросков, когда впервые выпал</v>
      </c>
    </row>
    <row r="134" spans="1:12" ht="18.75">
      <c r="A134" s="43">
        <f>A$7</f>
        <v>4</v>
      </c>
      <c r="B134" s="6">
        <f t="shared" ref="B134:G134" si="102">IF(B144=0,0,B142/$H144)</f>
        <v>0</v>
      </c>
      <c r="C134" s="6">
        <f t="shared" si="102"/>
        <v>0</v>
      </c>
      <c r="D134" s="6">
        <f t="shared" si="102"/>
        <v>0</v>
      </c>
      <c r="E134" s="6">
        <f t="shared" si="102"/>
        <v>0</v>
      </c>
      <c r="F134" s="6">
        <f t="shared" si="102"/>
        <v>0</v>
      </c>
      <c r="G134" s="6">
        <f t="shared" si="102"/>
        <v>0</v>
      </c>
      <c r="H134" s="10">
        <f t="shared" si="99"/>
        <v>0</v>
      </c>
      <c r="I134" s="12"/>
      <c r="L134" s="38" t="str">
        <f>L$7</f>
        <v>орел или 0, если были только</v>
      </c>
    </row>
    <row r="135" spans="1:12" ht="18.75">
      <c r="A135" s="43">
        <f>A$8</f>
        <v>5</v>
      </c>
      <c r="B135" s="29">
        <f t="shared" ref="B135:G135" si="103">IF(B144=0,0,B143/$H144)</f>
        <v>0</v>
      </c>
      <c r="C135" s="29">
        <f t="shared" si="103"/>
        <v>0</v>
      </c>
      <c r="D135" s="29">
        <f t="shared" si="103"/>
        <v>0</v>
      </c>
      <c r="E135" s="29">
        <f t="shared" si="103"/>
        <v>0</v>
      </c>
      <c r="F135" s="29">
        <f t="shared" si="103"/>
        <v>0</v>
      </c>
      <c r="G135" s="29">
        <f t="shared" si="103"/>
        <v>0</v>
      </c>
      <c r="H135" s="10">
        <f t="shared" si="99"/>
        <v>0</v>
      </c>
      <c r="L135" s="38" t="str">
        <f>L$8</f>
        <v>решки</v>
      </c>
    </row>
    <row r="136" spans="1:12" ht="18.75">
      <c r="A136" s="42" t="str">
        <f>A$9</f>
        <v>w(Y=yj)</v>
      </c>
      <c r="B136" s="28">
        <f t="shared" ref="B136:G136" si="104">SUM(B130:B135)</f>
        <v>0</v>
      </c>
      <c r="C136" s="28">
        <f t="shared" si="104"/>
        <v>0</v>
      </c>
      <c r="D136" s="28">
        <f t="shared" si="104"/>
        <v>0</v>
      </c>
      <c r="E136" s="28">
        <f t="shared" si="104"/>
        <v>0</v>
      </c>
      <c r="F136" s="28">
        <f t="shared" si="104"/>
        <v>0</v>
      </c>
      <c r="G136" s="28">
        <f t="shared" si="104"/>
        <v>0</v>
      </c>
      <c r="H136" s="10">
        <f t="shared" si="99"/>
        <v>0</v>
      </c>
      <c r="L136" s="1">
        <f>L$9</f>
        <v>0</v>
      </c>
    </row>
    <row r="137" spans="1:12" ht="19.5" thickBot="1">
      <c r="A137" s="44" t="str">
        <f>A$11</f>
        <v>X\Y</v>
      </c>
      <c r="B137" s="36">
        <v>0</v>
      </c>
      <c r="C137" s="33">
        <v>1</v>
      </c>
      <c r="D137" s="33">
        <v>2</v>
      </c>
      <c r="E137" s="33">
        <v>3</v>
      </c>
      <c r="F137" s="33">
        <v>4</v>
      </c>
      <c r="G137" s="34">
        <v>5</v>
      </c>
      <c r="H137" s="10"/>
      <c r="L137" s="1" t="str">
        <f>L$29</f>
        <v>Найдите регрессию Y по X, регрессию X по Y,</v>
      </c>
    </row>
    <row r="138" spans="1:12" ht="18.75">
      <c r="A138" s="43">
        <f>A$12</f>
        <v>0</v>
      </c>
      <c r="B138" s="30"/>
      <c r="C138" s="30"/>
      <c r="D138" s="30"/>
      <c r="E138" s="30"/>
      <c r="F138" s="30"/>
      <c r="G138" s="30"/>
      <c r="H138" s="10">
        <f t="shared" ref="H138:H144" si="105">SUM(B138:G138)</f>
        <v>0</v>
      </c>
      <c r="L138" s="1" t="str">
        <f>L$30</f>
        <v xml:space="preserve">выборочный корреляционый момент, </v>
      </c>
    </row>
    <row r="139" spans="1:12" ht="18.75">
      <c r="A139" s="43">
        <f>A$13</f>
        <v>1</v>
      </c>
      <c r="B139" s="35"/>
      <c r="C139" s="35"/>
      <c r="D139" s="35"/>
      <c r="E139" s="35"/>
      <c r="F139" s="35"/>
      <c r="G139" s="35"/>
      <c r="H139" s="10">
        <f t="shared" si="105"/>
        <v>0</v>
      </c>
      <c r="L139" s="1" t="str">
        <f>L$31</f>
        <v>выборочный коэффициент корреляции,</v>
      </c>
    </row>
    <row r="140" spans="1:12" ht="18.75">
      <c r="A140" s="43">
        <f>A$14</f>
        <v>2</v>
      </c>
      <c r="B140" s="35"/>
      <c r="C140" s="35"/>
      <c r="D140" s="35"/>
      <c r="E140" s="35"/>
      <c r="F140" s="35"/>
      <c r="G140" s="35"/>
      <c r="H140" s="10">
        <f t="shared" si="105"/>
        <v>0</v>
      </c>
      <c r="L140" s="1" t="str">
        <f>L$32</f>
        <v>средние значения величин X и Y,</v>
      </c>
    </row>
    <row r="141" spans="1:12" ht="18.75">
      <c r="A141" s="43">
        <f>A$15</f>
        <v>3</v>
      </c>
      <c r="B141" s="35"/>
      <c r="C141" s="35"/>
      <c r="D141" s="35"/>
      <c r="E141" s="35"/>
      <c r="F141" s="35"/>
      <c r="G141" s="35"/>
      <c r="H141" s="10">
        <f t="shared" si="105"/>
        <v>0</v>
      </c>
      <c r="L141" s="1" t="str">
        <f>L$33</f>
        <v>выборочные дисперсии величин X и Y,</v>
      </c>
    </row>
    <row r="142" spans="1:12" ht="18.75">
      <c r="A142" s="43">
        <f>A$16</f>
        <v>4</v>
      </c>
      <c r="B142" s="35"/>
      <c r="C142" s="35"/>
      <c r="D142" s="35"/>
      <c r="E142" s="35"/>
      <c r="F142" s="35"/>
      <c r="G142" s="35"/>
      <c r="H142" s="10">
        <f t="shared" si="105"/>
        <v>0</v>
      </c>
      <c r="L142" s="1" t="str">
        <f>L$34</f>
        <v>занесите из на лист "Регрессия X-Y".</v>
      </c>
    </row>
    <row r="143" spans="1:12" ht="19.5" thickBot="1">
      <c r="A143" s="46">
        <f>A$17</f>
        <v>5</v>
      </c>
      <c r="B143" s="37"/>
      <c r="C143" s="37"/>
      <c r="D143" s="37"/>
      <c r="E143" s="37"/>
      <c r="F143" s="37"/>
      <c r="G143" s="37"/>
      <c r="H143" s="10">
        <f t="shared" si="105"/>
        <v>0</v>
      </c>
      <c r="L143" s="1" t="str">
        <f>L$35</f>
        <v>Оцените адекватность результата вычислений</v>
      </c>
    </row>
    <row r="144" spans="1:12" ht="19.5" thickTop="1">
      <c r="A144" s="42" t="str">
        <f>A$18</f>
        <v>n(Y=yj)</v>
      </c>
      <c r="B144" s="32">
        <f>SUM(B138:B143)</f>
        <v>0</v>
      </c>
      <c r="C144" s="32">
        <f t="shared" ref="C144" si="106">SUM(C138:C143)</f>
        <v>0</v>
      </c>
      <c r="D144" s="32">
        <f t="shared" ref="D144" si="107">SUM(D138:D143)</f>
        <v>0</v>
      </c>
      <c r="E144" s="32">
        <f t="shared" ref="E144" si="108">SUM(E138:E143)</f>
        <v>0</v>
      </c>
      <c r="F144" s="32">
        <f t="shared" ref="F144" si="109">SUM(F138:F143)</f>
        <v>0</v>
      </c>
      <c r="G144" s="32">
        <f t="shared" ref="G144" si="110">SUM(G138:G143)</f>
        <v>0</v>
      </c>
      <c r="H144" s="10">
        <f t="shared" si="105"/>
        <v>0</v>
      </c>
      <c r="L144" s="1" t="str">
        <f>L$36</f>
        <v>с помощью диаграммы</v>
      </c>
    </row>
    <row r="145" spans="1:12">
      <c r="L145" s="1">
        <f>L$37</f>
        <v>0</v>
      </c>
    </row>
    <row r="146" spans="1:12" ht="19.5" thickBot="1">
      <c r="A146" s="7" t="str">
        <f>'Название и список группы'!A9</f>
        <v>Мохамед Ахмед Нурелдин Саид</v>
      </c>
      <c r="B146" s="86" t="str">
        <f>'Название и список группы'!B9</f>
        <v>Махмуд Ахмед Нурелдин</v>
      </c>
      <c r="C146" s="86"/>
      <c r="D146" s="86"/>
      <c r="E146" s="86"/>
      <c r="F146" s="86"/>
      <c r="G146" s="86"/>
      <c r="H146" s="86"/>
      <c r="I146" s="86"/>
      <c r="J146" s="86"/>
    </row>
    <row r="147" spans="1:12" ht="18.75" thickBot="1">
      <c r="A147" s="44" t="str">
        <f>A$2</f>
        <v>X\Y</v>
      </c>
      <c r="B147" s="22">
        <v>0</v>
      </c>
      <c r="C147" s="23">
        <v>1</v>
      </c>
      <c r="D147" s="23">
        <v>2</v>
      </c>
      <c r="E147" s="23">
        <v>3</v>
      </c>
      <c r="F147" s="23">
        <v>4</v>
      </c>
      <c r="G147" s="24">
        <v>5</v>
      </c>
      <c r="H147" s="25" t="str">
        <f>H$2</f>
        <v>w(X=xi)</v>
      </c>
      <c r="I147" s="2"/>
      <c r="J147" s="3" t="s">
        <v>3</v>
      </c>
      <c r="L147" s="4" t="str">
        <f>L$2</f>
        <v>10 серий по 5 бросков монеты</v>
      </c>
    </row>
    <row r="148" spans="1:12" ht="18.75">
      <c r="A148" s="43">
        <f>A$3</f>
        <v>0</v>
      </c>
      <c r="B148" s="26">
        <f t="shared" ref="B148:G148" si="111">IF(B162=0,0,B156/$H162)</f>
        <v>0</v>
      </c>
      <c r="C148" s="26">
        <f t="shared" si="111"/>
        <v>0</v>
      </c>
      <c r="D148" s="26">
        <f t="shared" si="111"/>
        <v>0</v>
      </c>
      <c r="E148" s="26">
        <f t="shared" si="111"/>
        <v>0</v>
      </c>
      <c r="F148" s="26">
        <f t="shared" si="111"/>
        <v>0</v>
      </c>
      <c r="G148" s="26">
        <f t="shared" si="111"/>
        <v>0</v>
      </c>
      <c r="H148" s="10"/>
      <c r="I148" s="10"/>
      <c r="J148" s="21">
        <f>IF(SUM(B156:G161)&gt;0,1,10^(-5))</f>
        <v>1.0000000000000001E-5</v>
      </c>
      <c r="L148" s="39" t="str">
        <f>L$3</f>
        <v>X — число выпавших орлов в</v>
      </c>
    </row>
    <row r="149" spans="1:12" ht="18.75">
      <c r="A149" s="43">
        <f>A$4</f>
        <v>1</v>
      </c>
      <c r="B149" s="6">
        <f t="shared" ref="B149:G149" si="112">IF(B162=0,0,B157/$H162)</f>
        <v>0</v>
      </c>
      <c r="C149" s="6">
        <f t="shared" si="112"/>
        <v>0</v>
      </c>
      <c r="D149" s="6">
        <f t="shared" si="112"/>
        <v>0</v>
      </c>
      <c r="E149" s="6">
        <f t="shared" si="112"/>
        <v>0</v>
      </c>
      <c r="F149" s="6">
        <f t="shared" si="112"/>
        <v>0</v>
      </c>
      <c r="G149" s="6">
        <f t="shared" si="112"/>
        <v>0</v>
      </c>
      <c r="H149" s="10">
        <f t="shared" ref="H149:H154" si="113">SUM(B149:G149)</f>
        <v>0</v>
      </c>
      <c r="I149" s="10"/>
      <c r="L149" s="39" t="str">
        <f>L$4</f>
        <v>серии из 5 бросков</v>
      </c>
    </row>
    <row r="150" spans="1:12" ht="18.75">
      <c r="A150" s="43">
        <f>A$5</f>
        <v>2</v>
      </c>
      <c r="B150" s="6">
        <f t="shared" ref="B150:G150" si="114">IF(B162=0,0,B158/$H162)</f>
        <v>0</v>
      </c>
      <c r="C150" s="6">
        <f t="shared" si="114"/>
        <v>0</v>
      </c>
      <c r="D150" s="6">
        <f t="shared" si="114"/>
        <v>0</v>
      </c>
      <c r="E150" s="6">
        <f t="shared" si="114"/>
        <v>0</v>
      </c>
      <c r="F150" s="6">
        <f t="shared" si="114"/>
        <v>0</v>
      </c>
      <c r="G150" s="6">
        <f t="shared" si="114"/>
        <v>0</v>
      </c>
      <c r="H150" s="10">
        <f t="shared" si="113"/>
        <v>0</v>
      </c>
      <c r="I150" s="10"/>
      <c r="L150" s="38" t="str">
        <f>L$5</f>
        <v>Y — номер броска  в серии из</v>
      </c>
    </row>
    <row r="151" spans="1:12" ht="18.75">
      <c r="A151" s="43">
        <f>A$6</f>
        <v>3</v>
      </c>
      <c r="B151" s="6">
        <f t="shared" ref="B151:G151" si="115">IF(B162=0,0,B159/$H162)</f>
        <v>0</v>
      </c>
      <c r="C151" s="6">
        <f t="shared" si="115"/>
        <v>0</v>
      </c>
      <c r="D151" s="6">
        <f t="shared" si="115"/>
        <v>0</v>
      </c>
      <c r="E151" s="6">
        <f t="shared" si="115"/>
        <v>0</v>
      </c>
      <c r="F151" s="6">
        <f t="shared" si="115"/>
        <v>0</v>
      </c>
      <c r="G151" s="6">
        <f t="shared" si="115"/>
        <v>0</v>
      </c>
      <c r="H151" s="10">
        <f t="shared" si="113"/>
        <v>0</v>
      </c>
      <c r="I151" s="12"/>
      <c r="L151" s="38" t="str">
        <f>L$6</f>
        <v>5 бросков, когда впервые выпал</v>
      </c>
    </row>
    <row r="152" spans="1:12" ht="18.75">
      <c r="A152" s="43">
        <f>A$7</f>
        <v>4</v>
      </c>
      <c r="B152" s="6">
        <f t="shared" ref="B152:G152" si="116">IF(B162=0,0,B160/$H162)</f>
        <v>0</v>
      </c>
      <c r="C152" s="6">
        <f t="shared" si="116"/>
        <v>0</v>
      </c>
      <c r="D152" s="6">
        <f t="shared" si="116"/>
        <v>0</v>
      </c>
      <c r="E152" s="6">
        <f t="shared" si="116"/>
        <v>0</v>
      </c>
      <c r="F152" s="6">
        <f t="shared" si="116"/>
        <v>0</v>
      </c>
      <c r="G152" s="6">
        <f t="shared" si="116"/>
        <v>0</v>
      </c>
      <c r="H152" s="10">
        <f t="shared" si="113"/>
        <v>0</v>
      </c>
      <c r="I152" s="12"/>
      <c r="L152" s="38" t="str">
        <f>L$7</f>
        <v>орел или 0, если были только</v>
      </c>
    </row>
    <row r="153" spans="1:12" ht="18.75">
      <c r="A153" s="43">
        <f>A$8</f>
        <v>5</v>
      </c>
      <c r="B153" s="29">
        <f t="shared" ref="B153:G153" si="117">IF(B162=0,0,B161/$H162)</f>
        <v>0</v>
      </c>
      <c r="C153" s="29">
        <f t="shared" si="117"/>
        <v>0</v>
      </c>
      <c r="D153" s="29">
        <f t="shared" si="117"/>
        <v>0</v>
      </c>
      <c r="E153" s="29">
        <f t="shared" si="117"/>
        <v>0</v>
      </c>
      <c r="F153" s="29">
        <f t="shared" si="117"/>
        <v>0</v>
      </c>
      <c r="G153" s="29">
        <f t="shared" si="117"/>
        <v>0</v>
      </c>
      <c r="H153" s="10">
        <f t="shared" si="113"/>
        <v>0</v>
      </c>
      <c r="L153" s="38" t="str">
        <f>L$8</f>
        <v>решки</v>
      </c>
    </row>
    <row r="154" spans="1:12" ht="18.75">
      <c r="A154" s="42" t="str">
        <f>A$9</f>
        <v>w(Y=yj)</v>
      </c>
      <c r="B154" s="28">
        <f t="shared" ref="B154:G154" si="118">SUM(B148:B153)</f>
        <v>0</v>
      </c>
      <c r="C154" s="28">
        <f t="shared" si="118"/>
        <v>0</v>
      </c>
      <c r="D154" s="28">
        <f t="shared" si="118"/>
        <v>0</v>
      </c>
      <c r="E154" s="28">
        <f t="shared" si="118"/>
        <v>0</v>
      </c>
      <c r="F154" s="28">
        <f t="shared" si="118"/>
        <v>0</v>
      </c>
      <c r="G154" s="28">
        <f t="shared" si="118"/>
        <v>0</v>
      </c>
      <c r="H154" s="10">
        <f t="shared" si="113"/>
        <v>0</v>
      </c>
      <c r="L154" s="1">
        <f>L$9</f>
        <v>0</v>
      </c>
    </row>
    <row r="155" spans="1:12" ht="19.5" thickBot="1">
      <c r="A155" s="44" t="str">
        <f>A$11</f>
        <v>X\Y</v>
      </c>
      <c r="B155" s="36">
        <v>0</v>
      </c>
      <c r="C155" s="33">
        <v>1</v>
      </c>
      <c r="D155" s="33">
        <v>2</v>
      </c>
      <c r="E155" s="33">
        <v>3</v>
      </c>
      <c r="F155" s="33">
        <v>4</v>
      </c>
      <c r="G155" s="34">
        <v>5</v>
      </c>
      <c r="H155" s="10"/>
      <c r="L155" s="1" t="str">
        <f>L$29</f>
        <v>Найдите регрессию Y по X, регрессию X по Y,</v>
      </c>
    </row>
    <row r="156" spans="1:12" ht="18.75">
      <c r="A156" s="43">
        <f>A$12</f>
        <v>0</v>
      </c>
      <c r="B156" s="30"/>
      <c r="C156" s="30"/>
      <c r="D156" s="30"/>
      <c r="E156" s="30"/>
      <c r="F156" s="30"/>
      <c r="G156" s="30"/>
      <c r="H156" s="10">
        <f t="shared" ref="H156:H162" si="119">SUM(B156:G156)</f>
        <v>0</v>
      </c>
      <c r="L156" s="1" t="str">
        <f>L$30</f>
        <v xml:space="preserve">выборочный корреляционый момент, </v>
      </c>
    </row>
    <row r="157" spans="1:12" ht="18.75">
      <c r="A157" s="43">
        <f>A$13</f>
        <v>1</v>
      </c>
      <c r="B157" s="35"/>
      <c r="C157" s="35"/>
      <c r="D157" s="35"/>
      <c r="E157" s="35"/>
      <c r="F157" s="35"/>
      <c r="G157" s="35"/>
      <c r="H157" s="10">
        <f t="shared" si="119"/>
        <v>0</v>
      </c>
      <c r="L157" s="1" t="str">
        <f>L$31</f>
        <v>выборочный коэффициент корреляции,</v>
      </c>
    </row>
    <row r="158" spans="1:12" ht="18.75">
      <c r="A158" s="43">
        <f>A$14</f>
        <v>2</v>
      </c>
      <c r="B158" s="35"/>
      <c r="C158" s="35"/>
      <c r="D158" s="35"/>
      <c r="E158" s="35"/>
      <c r="F158" s="35"/>
      <c r="G158" s="35"/>
      <c r="H158" s="10">
        <f t="shared" si="119"/>
        <v>0</v>
      </c>
      <c r="L158" s="1" t="str">
        <f>L$32</f>
        <v>средние значения величин X и Y,</v>
      </c>
    </row>
    <row r="159" spans="1:12" ht="18.75">
      <c r="A159" s="43">
        <f>A$15</f>
        <v>3</v>
      </c>
      <c r="B159" s="35"/>
      <c r="C159" s="35"/>
      <c r="D159" s="35"/>
      <c r="E159" s="35"/>
      <c r="F159" s="35"/>
      <c r="G159" s="35"/>
      <c r="H159" s="10">
        <f t="shared" si="119"/>
        <v>0</v>
      </c>
      <c r="L159" s="1" t="str">
        <f>L$33</f>
        <v>выборочные дисперсии величин X и Y,</v>
      </c>
    </row>
    <row r="160" spans="1:12" ht="18.75">
      <c r="A160" s="43">
        <f>A$16</f>
        <v>4</v>
      </c>
      <c r="B160" s="35"/>
      <c r="C160" s="35"/>
      <c r="D160" s="35"/>
      <c r="E160" s="35"/>
      <c r="F160" s="35"/>
      <c r="G160" s="35"/>
      <c r="H160" s="10">
        <f t="shared" si="119"/>
        <v>0</v>
      </c>
      <c r="L160" s="1" t="str">
        <f>L$34</f>
        <v>занесите из на лист "Регрессия X-Y".</v>
      </c>
    </row>
    <row r="161" spans="1:12" ht="19.5" thickBot="1">
      <c r="A161" s="46">
        <f>A$17</f>
        <v>5</v>
      </c>
      <c r="B161" s="37"/>
      <c r="C161" s="37"/>
      <c r="D161" s="37"/>
      <c r="E161" s="37"/>
      <c r="F161" s="37"/>
      <c r="G161" s="37"/>
      <c r="H161" s="10">
        <f t="shared" si="119"/>
        <v>0</v>
      </c>
      <c r="L161" s="1" t="str">
        <f>L$35</f>
        <v>Оцените адекватность результата вычислений</v>
      </c>
    </row>
    <row r="162" spans="1:12" ht="19.5" thickTop="1">
      <c r="A162" s="42" t="str">
        <f>A$18</f>
        <v>n(Y=yj)</v>
      </c>
      <c r="B162" s="32">
        <f>SUM(B156:B161)</f>
        <v>0</v>
      </c>
      <c r="C162" s="32">
        <f t="shared" ref="C162" si="120">SUM(C156:C161)</f>
        <v>0</v>
      </c>
      <c r="D162" s="32">
        <f t="shared" ref="D162" si="121">SUM(D156:D161)</f>
        <v>0</v>
      </c>
      <c r="E162" s="32">
        <f t="shared" ref="E162" si="122">SUM(E156:E161)</f>
        <v>0</v>
      </c>
      <c r="F162" s="32">
        <f t="shared" ref="F162" si="123">SUM(F156:F161)</f>
        <v>0</v>
      </c>
      <c r="G162" s="32">
        <f t="shared" ref="G162" si="124">SUM(G156:G161)</f>
        <v>0</v>
      </c>
      <c r="H162" s="10">
        <f t="shared" si="119"/>
        <v>0</v>
      </c>
      <c r="L162" s="1" t="str">
        <f>L$36</f>
        <v>с помощью диаграммы</v>
      </c>
    </row>
    <row r="163" spans="1:12">
      <c r="L163" s="1">
        <f>L$37</f>
        <v>0</v>
      </c>
    </row>
    <row r="164" spans="1:12" ht="19.5" thickBot="1">
      <c r="A164" s="7" t="str">
        <f>'Название и список группы'!A10</f>
        <v>Петрова</v>
      </c>
      <c r="B164" s="86" t="str">
        <f>'Название и список группы'!B10</f>
        <v>Ольга Александровна</v>
      </c>
      <c r="C164" s="86"/>
      <c r="D164" s="86"/>
      <c r="E164" s="86"/>
      <c r="F164" s="86"/>
      <c r="G164" s="86"/>
      <c r="H164" s="86"/>
      <c r="I164" s="86"/>
      <c r="J164" s="86"/>
    </row>
    <row r="165" spans="1:12" ht="18.75" thickBot="1">
      <c r="A165" s="44" t="str">
        <f>A$2</f>
        <v>X\Y</v>
      </c>
      <c r="B165" s="22">
        <v>0</v>
      </c>
      <c r="C165" s="23">
        <v>1</v>
      </c>
      <c r="D165" s="23">
        <v>2</v>
      </c>
      <c r="E165" s="23">
        <v>3</v>
      </c>
      <c r="F165" s="23">
        <v>4</v>
      </c>
      <c r="G165" s="24">
        <v>5</v>
      </c>
      <c r="H165" s="25" t="str">
        <f>H$2</f>
        <v>w(X=xi)</v>
      </c>
      <c r="I165" s="2"/>
      <c r="J165" s="3" t="s">
        <v>3</v>
      </c>
      <c r="L165" s="4" t="str">
        <f>L$2</f>
        <v>10 серий по 5 бросков монеты</v>
      </c>
    </row>
    <row r="166" spans="1:12" ht="18.75">
      <c r="A166" s="43">
        <f>A$3</f>
        <v>0</v>
      </c>
      <c r="B166" s="26">
        <f t="shared" ref="B166:G166" si="125">IF(B180=0,0,B174/$H180)</f>
        <v>0</v>
      </c>
      <c r="C166" s="26">
        <f t="shared" si="125"/>
        <v>0</v>
      </c>
      <c r="D166" s="26">
        <f t="shared" si="125"/>
        <v>0</v>
      </c>
      <c r="E166" s="26">
        <f t="shared" si="125"/>
        <v>0</v>
      </c>
      <c r="F166" s="26">
        <f t="shared" si="125"/>
        <v>0</v>
      </c>
      <c r="G166" s="26">
        <f t="shared" si="125"/>
        <v>0</v>
      </c>
      <c r="H166" s="10"/>
      <c r="I166" s="10"/>
      <c r="J166" s="21">
        <f>IF(SUM(B174:G179)&gt;0,1,10^(-5))</f>
        <v>1.0000000000000001E-5</v>
      </c>
      <c r="L166" s="39" t="str">
        <f>L$3</f>
        <v>X — число выпавших орлов в</v>
      </c>
    </row>
    <row r="167" spans="1:12" ht="18.75">
      <c r="A167" s="43">
        <f>A$4</f>
        <v>1</v>
      </c>
      <c r="B167" s="6">
        <f t="shared" ref="B167:G167" si="126">IF(B180=0,0,B175/$H180)</f>
        <v>0</v>
      </c>
      <c r="C167" s="6">
        <f t="shared" si="126"/>
        <v>0</v>
      </c>
      <c r="D167" s="6">
        <f t="shared" si="126"/>
        <v>0</v>
      </c>
      <c r="E167" s="6">
        <f t="shared" si="126"/>
        <v>0</v>
      </c>
      <c r="F167" s="6">
        <f t="shared" si="126"/>
        <v>0</v>
      </c>
      <c r="G167" s="6">
        <f t="shared" si="126"/>
        <v>0</v>
      </c>
      <c r="H167" s="10">
        <f t="shared" ref="H167:H172" si="127">SUM(B167:G167)</f>
        <v>0</v>
      </c>
      <c r="I167" s="10"/>
      <c r="L167" s="39" t="str">
        <f>L$4</f>
        <v>серии из 5 бросков</v>
      </c>
    </row>
    <row r="168" spans="1:12" ht="18.75">
      <c r="A168" s="43">
        <f>A$5</f>
        <v>2</v>
      </c>
      <c r="B168" s="6">
        <f t="shared" ref="B168:G168" si="128">IF(B180=0,0,B176/$H180)</f>
        <v>0</v>
      </c>
      <c r="C168" s="6">
        <f t="shared" si="128"/>
        <v>0</v>
      </c>
      <c r="D168" s="6">
        <f t="shared" si="128"/>
        <v>0</v>
      </c>
      <c r="E168" s="6">
        <f t="shared" si="128"/>
        <v>0</v>
      </c>
      <c r="F168" s="6">
        <f t="shared" si="128"/>
        <v>0</v>
      </c>
      <c r="G168" s="6">
        <f t="shared" si="128"/>
        <v>0</v>
      </c>
      <c r="H168" s="10">
        <f t="shared" si="127"/>
        <v>0</v>
      </c>
      <c r="I168" s="10"/>
      <c r="L168" s="38" t="str">
        <f>L$5</f>
        <v>Y — номер броска  в серии из</v>
      </c>
    </row>
    <row r="169" spans="1:12" ht="18.75">
      <c r="A169" s="43">
        <f>A$6</f>
        <v>3</v>
      </c>
      <c r="B169" s="6">
        <f t="shared" ref="B169:G169" si="129">IF(B180=0,0,B177/$H180)</f>
        <v>0</v>
      </c>
      <c r="C169" s="6">
        <f t="shared" si="129"/>
        <v>0</v>
      </c>
      <c r="D169" s="6">
        <f t="shared" si="129"/>
        <v>0</v>
      </c>
      <c r="E169" s="6">
        <f t="shared" si="129"/>
        <v>0</v>
      </c>
      <c r="F169" s="6">
        <f t="shared" si="129"/>
        <v>0</v>
      </c>
      <c r="G169" s="6">
        <f t="shared" si="129"/>
        <v>0</v>
      </c>
      <c r="H169" s="10">
        <f t="shared" si="127"/>
        <v>0</v>
      </c>
      <c r="I169" s="12"/>
      <c r="L169" s="38" t="str">
        <f>L$6</f>
        <v>5 бросков, когда впервые выпал</v>
      </c>
    </row>
    <row r="170" spans="1:12" ht="18.75">
      <c r="A170" s="43">
        <f>A$7</f>
        <v>4</v>
      </c>
      <c r="B170" s="6">
        <f t="shared" ref="B170:G170" si="130">IF(B180=0,0,B178/$H180)</f>
        <v>0</v>
      </c>
      <c r="C170" s="6">
        <f t="shared" si="130"/>
        <v>0</v>
      </c>
      <c r="D170" s="6">
        <f t="shared" si="130"/>
        <v>0</v>
      </c>
      <c r="E170" s="6">
        <f t="shared" si="130"/>
        <v>0</v>
      </c>
      <c r="F170" s="6">
        <f t="shared" si="130"/>
        <v>0</v>
      </c>
      <c r="G170" s="6">
        <f t="shared" si="130"/>
        <v>0</v>
      </c>
      <c r="H170" s="10">
        <f t="shared" si="127"/>
        <v>0</v>
      </c>
      <c r="I170" s="12"/>
      <c r="L170" s="38" t="str">
        <f>L$7</f>
        <v>орел или 0, если были только</v>
      </c>
    </row>
    <row r="171" spans="1:12" ht="18.75">
      <c r="A171" s="43">
        <f>A$8</f>
        <v>5</v>
      </c>
      <c r="B171" s="29">
        <f t="shared" ref="B171:G171" si="131">IF(B180=0,0,B179/$H180)</f>
        <v>0</v>
      </c>
      <c r="C171" s="29">
        <f t="shared" si="131"/>
        <v>0</v>
      </c>
      <c r="D171" s="29">
        <f t="shared" si="131"/>
        <v>0</v>
      </c>
      <c r="E171" s="29">
        <f t="shared" si="131"/>
        <v>0</v>
      </c>
      <c r="F171" s="29">
        <f t="shared" si="131"/>
        <v>0</v>
      </c>
      <c r="G171" s="29">
        <f t="shared" si="131"/>
        <v>0</v>
      </c>
      <c r="H171" s="10">
        <f t="shared" si="127"/>
        <v>0</v>
      </c>
      <c r="L171" s="38" t="str">
        <f>L$8</f>
        <v>решки</v>
      </c>
    </row>
    <row r="172" spans="1:12" ht="18.75">
      <c r="A172" s="42" t="str">
        <f>A$9</f>
        <v>w(Y=yj)</v>
      </c>
      <c r="B172" s="28">
        <f t="shared" ref="B172:G172" si="132">SUM(B166:B171)</f>
        <v>0</v>
      </c>
      <c r="C172" s="28">
        <f t="shared" si="132"/>
        <v>0</v>
      </c>
      <c r="D172" s="28">
        <f t="shared" si="132"/>
        <v>0</v>
      </c>
      <c r="E172" s="28">
        <f t="shared" si="132"/>
        <v>0</v>
      </c>
      <c r="F172" s="28">
        <f t="shared" si="132"/>
        <v>0</v>
      </c>
      <c r="G172" s="28">
        <f t="shared" si="132"/>
        <v>0</v>
      </c>
      <c r="H172" s="10">
        <f t="shared" si="127"/>
        <v>0</v>
      </c>
      <c r="L172" s="1">
        <f>L$9</f>
        <v>0</v>
      </c>
    </row>
    <row r="173" spans="1:12" ht="19.5" thickBot="1">
      <c r="A173" s="44" t="str">
        <f>A$11</f>
        <v>X\Y</v>
      </c>
      <c r="B173" s="36">
        <v>0</v>
      </c>
      <c r="C173" s="33">
        <v>1</v>
      </c>
      <c r="D173" s="33">
        <v>2</v>
      </c>
      <c r="E173" s="33">
        <v>3</v>
      </c>
      <c r="F173" s="33">
        <v>4</v>
      </c>
      <c r="G173" s="34">
        <v>5</v>
      </c>
      <c r="H173" s="10"/>
      <c r="L173" s="1" t="str">
        <f>L$29</f>
        <v>Найдите регрессию Y по X, регрессию X по Y,</v>
      </c>
    </row>
    <row r="174" spans="1:12" ht="18.75">
      <c r="A174" s="43">
        <f>A$12</f>
        <v>0</v>
      </c>
      <c r="B174" s="30"/>
      <c r="C174" s="30"/>
      <c r="D174" s="30"/>
      <c r="E174" s="30"/>
      <c r="F174" s="30"/>
      <c r="G174" s="30"/>
      <c r="H174" s="10">
        <f t="shared" ref="H174:H180" si="133">SUM(B174:G174)</f>
        <v>0</v>
      </c>
      <c r="L174" s="1" t="str">
        <f>L$30</f>
        <v xml:space="preserve">выборочный корреляционый момент, </v>
      </c>
    </row>
    <row r="175" spans="1:12" ht="18.75">
      <c r="A175" s="43">
        <f>A$13</f>
        <v>1</v>
      </c>
      <c r="B175" s="35"/>
      <c r="C175" s="35"/>
      <c r="D175" s="35"/>
      <c r="E175" s="35"/>
      <c r="F175" s="35"/>
      <c r="G175" s="35"/>
      <c r="H175" s="10">
        <f t="shared" si="133"/>
        <v>0</v>
      </c>
      <c r="L175" s="1" t="str">
        <f>L$31</f>
        <v>выборочный коэффициент корреляции,</v>
      </c>
    </row>
    <row r="176" spans="1:12" ht="18.75">
      <c r="A176" s="43">
        <f>A$14</f>
        <v>2</v>
      </c>
      <c r="B176" s="35"/>
      <c r="C176" s="35"/>
      <c r="D176" s="35"/>
      <c r="E176" s="35"/>
      <c r="F176" s="35"/>
      <c r="G176" s="35"/>
      <c r="H176" s="10">
        <f t="shared" si="133"/>
        <v>0</v>
      </c>
      <c r="L176" s="1" t="str">
        <f>L$32</f>
        <v>средние значения величин X и Y,</v>
      </c>
    </row>
    <row r="177" spans="1:12" ht="18.75">
      <c r="A177" s="43">
        <f>A$15</f>
        <v>3</v>
      </c>
      <c r="B177" s="35"/>
      <c r="C177" s="35"/>
      <c r="D177" s="35"/>
      <c r="E177" s="35"/>
      <c r="F177" s="35"/>
      <c r="G177" s="35"/>
      <c r="H177" s="10">
        <f t="shared" si="133"/>
        <v>0</v>
      </c>
      <c r="L177" s="1" t="str">
        <f>L$33</f>
        <v>выборочные дисперсии величин X и Y,</v>
      </c>
    </row>
    <row r="178" spans="1:12" ht="18.75">
      <c r="A178" s="43">
        <f>A$16</f>
        <v>4</v>
      </c>
      <c r="B178" s="35"/>
      <c r="C178" s="35"/>
      <c r="D178" s="35"/>
      <c r="E178" s="35"/>
      <c r="F178" s="35"/>
      <c r="G178" s="35"/>
      <c r="H178" s="10">
        <f t="shared" si="133"/>
        <v>0</v>
      </c>
      <c r="L178" s="1" t="str">
        <f>L$34</f>
        <v>занесите из на лист "Регрессия X-Y".</v>
      </c>
    </row>
    <row r="179" spans="1:12" ht="19.5" thickBot="1">
      <c r="A179" s="46">
        <f>A$17</f>
        <v>5</v>
      </c>
      <c r="B179" s="37"/>
      <c r="C179" s="37"/>
      <c r="D179" s="37"/>
      <c r="E179" s="37"/>
      <c r="F179" s="37"/>
      <c r="G179" s="37"/>
      <c r="H179" s="10">
        <f t="shared" si="133"/>
        <v>0</v>
      </c>
      <c r="L179" s="1" t="str">
        <f>L$35</f>
        <v>Оцените адекватность результата вычислений</v>
      </c>
    </row>
    <row r="180" spans="1:12" ht="19.5" thickTop="1">
      <c r="A180" s="42" t="str">
        <f>A$18</f>
        <v>n(Y=yj)</v>
      </c>
      <c r="B180" s="32">
        <f>SUM(B174:B179)</f>
        <v>0</v>
      </c>
      <c r="C180" s="32">
        <f t="shared" ref="C180" si="134">SUM(C174:C179)</f>
        <v>0</v>
      </c>
      <c r="D180" s="32">
        <f t="shared" ref="D180" si="135">SUM(D174:D179)</f>
        <v>0</v>
      </c>
      <c r="E180" s="32">
        <f t="shared" ref="E180" si="136">SUM(E174:E179)</f>
        <v>0</v>
      </c>
      <c r="F180" s="32">
        <f t="shared" ref="F180" si="137">SUM(F174:F179)</f>
        <v>0</v>
      </c>
      <c r="G180" s="32">
        <f t="shared" ref="G180" si="138">SUM(G174:G179)</f>
        <v>0</v>
      </c>
      <c r="H180" s="10">
        <f t="shared" si="133"/>
        <v>0</v>
      </c>
      <c r="L180" s="1" t="str">
        <f>L$36</f>
        <v>с помощью диаграммы</v>
      </c>
    </row>
    <row r="181" spans="1:12">
      <c r="L181" s="1">
        <f>L$37</f>
        <v>0</v>
      </c>
    </row>
    <row r="182" spans="1:12" ht="19.5" thickBot="1">
      <c r="A182" s="7" t="str">
        <f>'Название и список группы'!A11</f>
        <v>Подшивалов</v>
      </c>
      <c r="B182" s="86" t="str">
        <f>'Название и список группы'!B11</f>
        <v>Данил Дмитриевич</v>
      </c>
      <c r="C182" s="86"/>
      <c r="D182" s="86"/>
      <c r="E182" s="86"/>
      <c r="F182" s="86"/>
      <c r="G182" s="86"/>
      <c r="H182" s="86"/>
      <c r="I182" s="86"/>
      <c r="J182" s="86"/>
    </row>
    <row r="183" spans="1:12" ht="18.75" thickBot="1">
      <c r="A183" s="44" t="str">
        <f>A$2</f>
        <v>X\Y</v>
      </c>
      <c r="B183" s="22">
        <v>0</v>
      </c>
      <c r="C183" s="23">
        <v>1</v>
      </c>
      <c r="D183" s="23">
        <v>2</v>
      </c>
      <c r="E183" s="23">
        <v>3</v>
      </c>
      <c r="F183" s="23">
        <v>4</v>
      </c>
      <c r="G183" s="24">
        <v>5</v>
      </c>
      <c r="H183" s="25" t="str">
        <f>H$2</f>
        <v>w(X=xi)</v>
      </c>
      <c r="I183" s="2"/>
      <c r="J183" s="3" t="s">
        <v>3</v>
      </c>
      <c r="L183" s="4" t="str">
        <f>L$2</f>
        <v>10 серий по 5 бросков монеты</v>
      </c>
    </row>
    <row r="184" spans="1:12" ht="18.75">
      <c r="A184" s="43">
        <f>A$3</f>
        <v>0</v>
      </c>
      <c r="B184" s="26">
        <f t="shared" ref="B184:G184" si="139">IF(B198=0,0,B192/$H198)</f>
        <v>0</v>
      </c>
      <c r="C184" s="26">
        <f t="shared" si="139"/>
        <v>0</v>
      </c>
      <c r="D184" s="26">
        <f t="shared" si="139"/>
        <v>0</v>
      </c>
      <c r="E184" s="26">
        <f t="shared" si="139"/>
        <v>0</v>
      </c>
      <c r="F184" s="26">
        <f t="shared" si="139"/>
        <v>0</v>
      </c>
      <c r="G184" s="26">
        <f t="shared" si="139"/>
        <v>0</v>
      </c>
      <c r="H184" s="10"/>
      <c r="I184" s="10"/>
      <c r="J184" s="21">
        <f>IF(SUM(B192:G197)&gt;0,1,10^(-5))</f>
        <v>1.0000000000000001E-5</v>
      </c>
      <c r="L184" s="39" t="str">
        <f>L$3</f>
        <v>X — число выпавших орлов в</v>
      </c>
    </row>
    <row r="185" spans="1:12" ht="18.75">
      <c r="A185" s="43">
        <f>A$4</f>
        <v>1</v>
      </c>
      <c r="B185" s="6">
        <f t="shared" ref="B185:G185" si="140">IF(B198=0,0,B193/$H198)</f>
        <v>0</v>
      </c>
      <c r="C185" s="6">
        <f t="shared" si="140"/>
        <v>0</v>
      </c>
      <c r="D185" s="6">
        <f t="shared" si="140"/>
        <v>0</v>
      </c>
      <c r="E185" s="6">
        <f t="shared" si="140"/>
        <v>0</v>
      </c>
      <c r="F185" s="6">
        <f t="shared" si="140"/>
        <v>0</v>
      </c>
      <c r="G185" s="6">
        <f t="shared" si="140"/>
        <v>0</v>
      </c>
      <c r="H185" s="10">
        <f t="shared" ref="H185:H190" si="141">SUM(B185:G185)</f>
        <v>0</v>
      </c>
      <c r="I185" s="10"/>
      <c r="L185" s="39" t="str">
        <f>L$4</f>
        <v>серии из 5 бросков</v>
      </c>
    </row>
    <row r="186" spans="1:12" ht="18.75">
      <c r="A186" s="43">
        <f>A$5</f>
        <v>2</v>
      </c>
      <c r="B186" s="6">
        <f t="shared" ref="B186:G186" si="142">IF(B198=0,0,B194/$H198)</f>
        <v>0</v>
      </c>
      <c r="C186" s="6">
        <f t="shared" si="142"/>
        <v>0</v>
      </c>
      <c r="D186" s="6">
        <f t="shared" si="142"/>
        <v>0</v>
      </c>
      <c r="E186" s="6">
        <f t="shared" si="142"/>
        <v>0</v>
      </c>
      <c r="F186" s="6">
        <f t="shared" si="142"/>
        <v>0</v>
      </c>
      <c r="G186" s="6">
        <f t="shared" si="142"/>
        <v>0</v>
      </c>
      <c r="H186" s="10">
        <f t="shared" si="141"/>
        <v>0</v>
      </c>
      <c r="I186" s="10"/>
      <c r="L186" s="38" t="str">
        <f>L$5</f>
        <v>Y — номер броска  в серии из</v>
      </c>
    </row>
    <row r="187" spans="1:12" ht="18.75">
      <c r="A187" s="43">
        <f>A$6</f>
        <v>3</v>
      </c>
      <c r="B187" s="6">
        <f t="shared" ref="B187:G187" si="143">IF(B198=0,0,B195/$H198)</f>
        <v>0</v>
      </c>
      <c r="C187" s="6">
        <f t="shared" si="143"/>
        <v>0</v>
      </c>
      <c r="D187" s="6">
        <f t="shared" si="143"/>
        <v>0</v>
      </c>
      <c r="E187" s="6">
        <f t="shared" si="143"/>
        <v>0</v>
      </c>
      <c r="F187" s="6">
        <f t="shared" si="143"/>
        <v>0</v>
      </c>
      <c r="G187" s="6">
        <f t="shared" si="143"/>
        <v>0</v>
      </c>
      <c r="H187" s="10">
        <f t="shared" si="141"/>
        <v>0</v>
      </c>
      <c r="I187" s="12"/>
      <c r="L187" s="38" t="str">
        <f>L$6</f>
        <v>5 бросков, когда впервые выпал</v>
      </c>
    </row>
    <row r="188" spans="1:12" ht="18.75">
      <c r="A188" s="43">
        <f>A$7</f>
        <v>4</v>
      </c>
      <c r="B188" s="6">
        <f t="shared" ref="B188:G188" si="144">IF(B198=0,0,B196/$H198)</f>
        <v>0</v>
      </c>
      <c r="C188" s="6">
        <f t="shared" si="144"/>
        <v>0</v>
      </c>
      <c r="D188" s="6">
        <f t="shared" si="144"/>
        <v>0</v>
      </c>
      <c r="E188" s="6">
        <f t="shared" si="144"/>
        <v>0</v>
      </c>
      <c r="F188" s="6">
        <f t="shared" si="144"/>
        <v>0</v>
      </c>
      <c r="G188" s="6">
        <f t="shared" si="144"/>
        <v>0</v>
      </c>
      <c r="H188" s="10">
        <f t="shared" si="141"/>
        <v>0</v>
      </c>
      <c r="I188" s="12"/>
      <c r="L188" s="38" t="str">
        <f>L$7</f>
        <v>орел или 0, если были только</v>
      </c>
    </row>
    <row r="189" spans="1:12" ht="18.75">
      <c r="A189" s="43">
        <f>A$8</f>
        <v>5</v>
      </c>
      <c r="B189" s="29">
        <f t="shared" ref="B189:G189" si="145">IF(B198=0,0,B197/$H198)</f>
        <v>0</v>
      </c>
      <c r="C189" s="29">
        <f t="shared" si="145"/>
        <v>0</v>
      </c>
      <c r="D189" s="29">
        <f t="shared" si="145"/>
        <v>0</v>
      </c>
      <c r="E189" s="29">
        <f t="shared" si="145"/>
        <v>0</v>
      </c>
      <c r="F189" s="29">
        <f t="shared" si="145"/>
        <v>0</v>
      </c>
      <c r="G189" s="29">
        <f t="shared" si="145"/>
        <v>0</v>
      </c>
      <c r="H189" s="10">
        <f t="shared" si="141"/>
        <v>0</v>
      </c>
      <c r="L189" s="38" t="str">
        <f>L$8</f>
        <v>решки</v>
      </c>
    </row>
    <row r="190" spans="1:12" ht="18.75">
      <c r="A190" s="42" t="str">
        <f>A$9</f>
        <v>w(Y=yj)</v>
      </c>
      <c r="B190" s="28">
        <f t="shared" ref="B190:G190" si="146">SUM(B184:B189)</f>
        <v>0</v>
      </c>
      <c r="C190" s="28">
        <f t="shared" si="146"/>
        <v>0</v>
      </c>
      <c r="D190" s="28">
        <f t="shared" si="146"/>
        <v>0</v>
      </c>
      <c r="E190" s="28">
        <f t="shared" si="146"/>
        <v>0</v>
      </c>
      <c r="F190" s="28">
        <f t="shared" si="146"/>
        <v>0</v>
      </c>
      <c r="G190" s="28">
        <f t="shared" si="146"/>
        <v>0</v>
      </c>
      <c r="H190" s="10">
        <f t="shared" si="141"/>
        <v>0</v>
      </c>
      <c r="L190" s="1">
        <f>L$9</f>
        <v>0</v>
      </c>
    </row>
    <row r="191" spans="1:12" ht="19.5" thickBot="1">
      <c r="A191" s="44" t="str">
        <f>A$11</f>
        <v>X\Y</v>
      </c>
      <c r="B191" s="36">
        <v>0</v>
      </c>
      <c r="C191" s="33">
        <v>1</v>
      </c>
      <c r="D191" s="33">
        <v>2</v>
      </c>
      <c r="E191" s="33">
        <v>3</v>
      </c>
      <c r="F191" s="33">
        <v>4</v>
      </c>
      <c r="G191" s="34">
        <v>5</v>
      </c>
      <c r="H191" s="10"/>
      <c r="L191" s="1" t="str">
        <f>L$29</f>
        <v>Найдите регрессию Y по X, регрессию X по Y,</v>
      </c>
    </row>
    <row r="192" spans="1:12" ht="18.75">
      <c r="A192" s="43">
        <f>A$12</f>
        <v>0</v>
      </c>
      <c r="B192" s="30"/>
      <c r="C192" s="30"/>
      <c r="D192" s="30"/>
      <c r="E192" s="30"/>
      <c r="F192" s="30"/>
      <c r="G192" s="30"/>
      <c r="H192" s="10">
        <f t="shared" ref="H192:H198" si="147">SUM(B192:G192)</f>
        <v>0</v>
      </c>
      <c r="L192" s="1" t="str">
        <f>L$30</f>
        <v xml:space="preserve">выборочный корреляционый момент, </v>
      </c>
    </row>
    <row r="193" spans="1:12" ht="18.75">
      <c r="A193" s="43">
        <f>A$13</f>
        <v>1</v>
      </c>
      <c r="B193" s="35"/>
      <c r="C193" s="35"/>
      <c r="D193" s="35"/>
      <c r="E193" s="35"/>
      <c r="F193" s="35"/>
      <c r="G193" s="35"/>
      <c r="H193" s="10">
        <f t="shared" si="147"/>
        <v>0</v>
      </c>
      <c r="L193" s="1" t="str">
        <f>L$31</f>
        <v>выборочный коэффициент корреляции,</v>
      </c>
    </row>
    <row r="194" spans="1:12" ht="18.75">
      <c r="A194" s="43">
        <f>A$14</f>
        <v>2</v>
      </c>
      <c r="B194" s="35"/>
      <c r="C194" s="35"/>
      <c r="D194" s="35"/>
      <c r="E194" s="35"/>
      <c r="F194" s="35"/>
      <c r="G194" s="35"/>
      <c r="H194" s="10">
        <f t="shared" si="147"/>
        <v>0</v>
      </c>
      <c r="L194" s="1" t="str">
        <f>L$32</f>
        <v>средние значения величин X и Y,</v>
      </c>
    </row>
    <row r="195" spans="1:12" ht="18.75">
      <c r="A195" s="43">
        <f>A$15</f>
        <v>3</v>
      </c>
      <c r="B195" s="35"/>
      <c r="C195" s="35"/>
      <c r="D195" s="35"/>
      <c r="E195" s="35"/>
      <c r="F195" s="35"/>
      <c r="G195" s="35"/>
      <c r="H195" s="10">
        <f t="shared" si="147"/>
        <v>0</v>
      </c>
      <c r="L195" s="1" t="str">
        <f>L$33</f>
        <v>выборочные дисперсии величин X и Y,</v>
      </c>
    </row>
    <row r="196" spans="1:12" ht="18.75">
      <c r="A196" s="43">
        <f>A$16</f>
        <v>4</v>
      </c>
      <c r="B196" s="35"/>
      <c r="C196" s="35"/>
      <c r="D196" s="35"/>
      <c r="E196" s="35"/>
      <c r="F196" s="35"/>
      <c r="G196" s="35"/>
      <c r="H196" s="10">
        <f t="shared" si="147"/>
        <v>0</v>
      </c>
      <c r="L196" s="1" t="str">
        <f>L$34</f>
        <v>занесите из на лист "Регрессия X-Y".</v>
      </c>
    </row>
    <row r="197" spans="1:12" ht="19.5" thickBot="1">
      <c r="A197" s="46">
        <f>A$17</f>
        <v>5</v>
      </c>
      <c r="B197" s="37"/>
      <c r="C197" s="37"/>
      <c r="D197" s="37"/>
      <c r="E197" s="37"/>
      <c r="F197" s="37"/>
      <c r="G197" s="37"/>
      <c r="H197" s="10">
        <f t="shared" si="147"/>
        <v>0</v>
      </c>
      <c r="L197" s="1" t="str">
        <f>L$35</f>
        <v>Оцените адекватность результата вычислений</v>
      </c>
    </row>
    <row r="198" spans="1:12" ht="19.5" thickTop="1">
      <c r="A198" s="42" t="str">
        <f>A$18</f>
        <v>n(Y=yj)</v>
      </c>
      <c r="B198" s="32">
        <f>SUM(B192:B197)</f>
        <v>0</v>
      </c>
      <c r="C198" s="32">
        <f t="shared" ref="C198" si="148">SUM(C192:C197)</f>
        <v>0</v>
      </c>
      <c r="D198" s="32">
        <f t="shared" ref="D198" si="149">SUM(D192:D197)</f>
        <v>0</v>
      </c>
      <c r="E198" s="32">
        <f t="shared" ref="E198" si="150">SUM(E192:E197)</f>
        <v>0</v>
      </c>
      <c r="F198" s="32">
        <f t="shared" ref="F198" si="151">SUM(F192:F197)</f>
        <v>0</v>
      </c>
      <c r="G198" s="32">
        <f t="shared" ref="G198" si="152">SUM(G192:G197)</f>
        <v>0</v>
      </c>
      <c r="H198" s="10">
        <f t="shared" si="147"/>
        <v>0</v>
      </c>
      <c r="L198" s="1" t="str">
        <f>L$36</f>
        <v>с помощью диаграммы</v>
      </c>
    </row>
    <row r="199" spans="1:12">
      <c r="L199" s="1">
        <f>L$37</f>
        <v>0</v>
      </c>
    </row>
    <row r="200" spans="1:12" ht="19.5" thickBot="1">
      <c r="A200" s="7" t="str">
        <f>'Название и список группы'!A12</f>
        <v>Потапов</v>
      </c>
      <c r="B200" s="86" t="str">
        <f>'Название и список группы'!B12</f>
        <v>Иван Николаевич</v>
      </c>
      <c r="C200" s="86"/>
      <c r="D200" s="86"/>
      <c r="E200" s="86"/>
      <c r="F200" s="86"/>
      <c r="G200" s="86"/>
      <c r="H200" s="86"/>
      <c r="I200" s="86"/>
      <c r="J200" s="86"/>
    </row>
    <row r="201" spans="1:12" ht="18.75" thickBot="1">
      <c r="A201" s="44" t="str">
        <f>A$2</f>
        <v>X\Y</v>
      </c>
      <c r="B201" s="22">
        <v>0</v>
      </c>
      <c r="C201" s="23">
        <v>1</v>
      </c>
      <c r="D201" s="23">
        <v>2</v>
      </c>
      <c r="E201" s="23">
        <v>3</v>
      </c>
      <c r="F201" s="23">
        <v>4</v>
      </c>
      <c r="G201" s="24">
        <v>5</v>
      </c>
      <c r="H201" s="25" t="str">
        <f>H$2</f>
        <v>w(X=xi)</v>
      </c>
      <c r="I201" s="2"/>
      <c r="J201" s="3" t="s">
        <v>3</v>
      </c>
      <c r="L201" s="4" t="str">
        <f>L$2</f>
        <v>10 серий по 5 бросков монеты</v>
      </c>
    </row>
    <row r="202" spans="1:12" ht="18.75">
      <c r="A202" s="43">
        <f>A$3</f>
        <v>0</v>
      </c>
      <c r="B202" s="26">
        <f t="shared" ref="B202:G202" si="153">IF(B216=0,0,B210/$H216)</f>
        <v>0</v>
      </c>
      <c r="C202" s="26">
        <f t="shared" si="153"/>
        <v>0</v>
      </c>
      <c r="D202" s="26">
        <f t="shared" si="153"/>
        <v>0</v>
      </c>
      <c r="E202" s="26">
        <f t="shared" si="153"/>
        <v>0</v>
      </c>
      <c r="F202" s="26">
        <f t="shared" si="153"/>
        <v>0</v>
      </c>
      <c r="G202" s="26">
        <f t="shared" si="153"/>
        <v>0</v>
      </c>
      <c r="H202" s="10"/>
      <c r="I202" s="10"/>
      <c r="J202" s="21">
        <f>IF(SUM(B210:G215)&gt;0,1,10^(-5))</f>
        <v>1.0000000000000001E-5</v>
      </c>
      <c r="L202" s="39" t="str">
        <f>L$3</f>
        <v>X — число выпавших орлов в</v>
      </c>
    </row>
    <row r="203" spans="1:12" ht="18.75">
      <c r="A203" s="43">
        <f>A$4</f>
        <v>1</v>
      </c>
      <c r="B203" s="6">
        <f t="shared" ref="B203:G203" si="154">IF(B216=0,0,B211/$H216)</f>
        <v>0</v>
      </c>
      <c r="C203" s="6">
        <f t="shared" si="154"/>
        <v>0</v>
      </c>
      <c r="D203" s="6">
        <f t="shared" si="154"/>
        <v>0</v>
      </c>
      <c r="E203" s="6">
        <f t="shared" si="154"/>
        <v>0</v>
      </c>
      <c r="F203" s="6">
        <f t="shared" si="154"/>
        <v>0</v>
      </c>
      <c r="G203" s="6">
        <f t="shared" si="154"/>
        <v>0</v>
      </c>
      <c r="H203" s="10">
        <f t="shared" ref="H203:H208" si="155">SUM(B203:G203)</f>
        <v>0</v>
      </c>
      <c r="I203" s="10"/>
      <c r="L203" s="39" t="str">
        <f>L$4</f>
        <v>серии из 5 бросков</v>
      </c>
    </row>
    <row r="204" spans="1:12" ht="18.75">
      <c r="A204" s="43">
        <f>A$5</f>
        <v>2</v>
      </c>
      <c r="B204" s="6">
        <f t="shared" ref="B204:G204" si="156">IF(B216=0,0,B212/$H216)</f>
        <v>0</v>
      </c>
      <c r="C204" s="6">
        <f t="shared" si="156"/>
        <v>0</v>
      </c>
      <c r="D204" s="6">
        <f t="shared" si="156"/>
        <v>0</v>
      </c>
      <c r="E204" s="6">
        <f t="shared" si="156"/>
        <v>0</v>
      </c>
      <c r="F204" s="6">
        <f t="shared" si="156"/>
        <v>0</v>
      </c>
      <c r="G204" s="6">
        <f t="shared" si="156"/>
        <v>0</v>
      </c>
      <c r="H204" s="10">
        <f t="shared" si="155"/>
        <v>0</v>
      </c>
      <c r="I204" s="10"/>
      <c r="L204" s="38" t="str">
        <f>L$5</f>
        <v>Y — номер броска  в серии из</v>
      </c>
    </row>
    <row r="205" spans="1:12" ht="18.75">
      <c r="A205" s="43">
        <f>A$6</f>
        <v>3</v>
      </c>
      <c r="B205" s="6">
        <f t="shared" ref="B205:G205" si="157">IF(B216=0,0,B213/$H216)</f>
        <v>0</v>
      </c>
      <c r="C205" s="6">
        <f t="shared" si="157"/>
        <v>0</v>
      </c>
      <c r="D205" s="6">
        <f t="shared" si="157"/>
        <v>0</v>
      </c>
      <c r="E205" s="6">
        <f t="shared" si="157"/>
        <v>0</v>
      </c>
      <c r="F205" s="6">
        <f t="shared" si="157"/>
        <v>0</v>
      </c>
      <c r="G205" s="6">
        <f t="shared" si="157"/>
        <v>0</v>
      </c>
      <c r="H205" s="10">
        <f t="shared" si="155"/>
        <v>0</v>
      </c>
      <c r="I205" s="12"/>
      <c r="L205" s="38" t="str">
        <f>L$6</f>
        <v>5 бросков, когда впервые выпал</v>
      </c>
    </row>
    <row r="206" spans="1:12" ht="18.75">
      <c r="A206" s="43">
        <f>A$7</f>
        <v>4</v>
      </c>
      <c r="B206" s="6">
        <f t="shared" ref="B206:G206" si="158">IF(B216=0,0,B214/$H216)</f>
        <v>0</v>
      </c>
      <c r="C206" s="6">
        <f t="shared" si="158"/>
        <v>0</v>
      </c>
      <c r="D206" s="6">
        <f t="shared" si="158"/>
        <v>0</v>
      </c>
      <c r="E206" s="6">
        <f t="shared" si="158"/>
        <v>0</v>
      </c>
      <c r="F206" s="6">
        <f t="shared" si="158"/>
        <v>0</v>
      </c>
      <c r="G206" s="6">
        <f t="shared" si="158"/>
        <v>0</v>
      </c>
      <c r="H206" s="10">
        <f t="shared" si="155"/>
        <v>0</v>
      </c>
      <c r="I206" s="12"/>
      <c r="L206" s="38" t="str">
        <f>L$7</f>
        <v>орел или 0, если были только</v>
      </c>
    </row>
    <row r="207" spans="1:12" ht="18.75">
      <c r="A207" s="43">
        <f>A$8</f>
        <v>5</v>
      </c>
      <c r="B207" s="29">
        <f t="shared" ref="B207:G207" si="159">IF(B216=0,0,B215/$H216)</f>
        <v>0</v>
      </c>
      <c r="C207" s="29">
        <f t="shared" si="159"/>
        <v>0</v>
      </c>
      <c r="D207" s="29">
        <f t="shared" si="159"/>
        <v>0</v>
      </c>
      <c r="E207" s="29">
        <f t="shared" si="159"/>
        <v>0</v>
      </c>
      <c r="F207" s="29">
        <f t="shared" si="159"/>
        <v>0</v>
      </c>
      <c r="G207" s="29">
        <f t="shared" si="159"/>
        <v>0</v>
      </c>
      <c r="H207" s="10">
        <f t="shared" si="155"/>
        <v>0</v>
      </c>
      <c r="L207" s="38" t="str">
        <f>L$8</f>
        <v>решки</v>
      </c>
    </row>
    <row r="208" spans="1:12" ht="18.75">
      <c r="A208" s="42" t="str">
        <f>A$9</f>
        <v>w(Y=yj)</v>
      </c>
      <c r="B208" s="28">
        <f t="shared" ref="B208:G208" si="160">SUM(B202:B207)</f>
        <v>0</v>
      </c>
      <c r="C208" s="28">
        <f t="shared" si="160"/>
        <v>0</v>
      </c>
      <c r="D208" s="28">
        <f t="shared" si="160"/>
        <v>0</v>
      </c>
      <c r="E208" s="28">
        <f t="shared" si="160"/>
        <v>0</v>
      </c>
      <c r="F208" s="28">
        <f t="shared" si="160"/>
        <v>0</v>
      </c>
      <c r="G208" s="28">
        <f t="shared" si="160"/>
        <v>0</v>
      </c>
      <c r="H208" s="10">
        <f t="shared" si="155"/>
        <v>0</v>
      </c>
      <c r="L208" s="1">
        <f>L$9</f>
        <v>0</v>
      </c>
    </row>
    <row r="209" spans="1:12" ht="19.5" thickBot="1">
      <c r="A209" s="44" t="str">
        <f>A$11</f>
        <v>X\Y</v>
      </c>
      <c r="B209" s="36">
        <v>0</v>
      </c>
      <c r="C209" s="33">
        <v>1</v>
      </c>
      <c r="D209" s="33">
        <v>2</v>
      </c>
      <c r="E209" s="33">
        <v>3</v>
      </c>
      <c r="F209" s="33">
        <v>4</v>
      </c>
      <c r="G209" s="34">
        <v>5</v>
      </c>
      <c r="H209" s="10"/>
      <c r="L209" s="1" t="str">
        <f>L$29</f>
        <v>Найдите регрессию Y по X, регрессию X по Y,</v>
      </c>
    </row>
    <row r="210" spans="1:12" ht="18.75">
      <c r="A210" s="43">
        <f>A$12</f>
        <v>0</v>
      </c>
      <c r="B210" s="30"/>
      <c r="C210" s="30"/>
      <c r="D210" s="30"/>
      <c r="E210" s="30"/>
      <c r="F210" s="30"/>
      <c r="G210" s="30"/>
      <c r="H210" s="10">
        <f t="shared" ref="H210:H216" si="161">SUM(B210:G210)</f>
        <v>0</v>
      </c>
      <c r="L210" s="1" t="str">
        <f>L$30</f>
        <v xml:space="preserve">выборочный корреляционый момент, </v>
      </c>
    </row>
    <row r="211" spans="1:12" ht="18.75">
      <c r="A211" s="43">
        <f>A$13</f>
        <v>1</v>
      </c>
      <c r="B211" s="35"/>
      <c r="C211" s="35"/>
      <c r="D211" s="35"/>
      <c r="E211" s="35"/>
      <c r="F211" s="35"/>
      <c r="G211" s="35"/>
      <c r="H211" s="10">
        <f t="shared" si="161"/>
        <v>0</v>
      </c>
      <c r="L211" s="1" t="str">
        <f>L$31</f>
        <v>выборочный коэффициент корреляции,</v>
      </c>
    </row>
    <row r="212" spans="1:12" ht="18.75">
      <c r="A212" s="43">
        <f>A$14</f>
        <v>2</v>
      </c>
      <c r="B212" s="35"/>
      <c r="C212" s="35"/>
      <c r="D212" s="35"/>
      <c r="E212" s="35"/>
      <c r="F212" s="35"/>
      <c r="G212" s="35"/>
      <c r="H212" s="10">
        <f t="shared" si="161"/>
        <v>0</v>
      </c>
      <c r="L212" s="1" t="str">
        <f>L$32</f>
        <v>средние значения величин X и Y,</v>
      </c>
    </row>
    <row r="213" spans="1:12" ht="18.75">
      <c r="A213" s="43">
        <f>A$15</f>
        <v>3</v>
      </c>
      <c r="B213" s="35"/>
      <c r="C213" s="35"/>
      <c r="D213" s="35"/>
      <c r="E213" s="35"/>
      <c r="F213" s="35"/>
      <c r="G213" s="35"/>
      <c r="H213" s="10">
        <f t="shared" si="161"/>
        <v>0</v>
      </c>
      <c r="L213" s="1" t="str">
        <f>L$33</f>
        <v>выборочные дисперсии величин X и Y,</v>
      </c>
    </row>
    <row r="214" spans="1:12" ht="18.75">
      <c r="A214" s="43">
        <f>A$16</f>
        <v>4</v>
      </c>
      <c r="B214" s="35"/>
      <c r="C214" s="35"/>
      <c r="D214" s="35"/>
      <c r="E214" s="35"/>
      <c r="F214" s="35"/>
      <c r="G214" s="35"/>
      <c r="H214" s="10">
        <f t="shared" si="161"/>
        <v>0</v>
      </c>
      <c r="L214" s="1" t="str">
        <f>L$34</f>
        <v>занесите из на лист "Регрессия X-Y".</v>
      </c>
    </row>
    <row r="215" spans="1:12" ht="19.5" thickBot="1">
      <c r="A215" s="46">
        <f>A$17</f>
        <v>5</v>
      </c>
      <c r="B215" s="37"/>
      <c r="C215" s="37"/>
      <c r="D215" s="37"/>
      <c r="E215" s="37"/>
      <c r="F215" s="37"/>
      <c r="G215" s="37"/>
      <c r="H215" s="10">
        <f t="shared" si="161"/>
        <v>0</v>
      </c>
      <c r="L215" s="1" t="str">
        <f>L$35</f>
        <v>Оцените адекватность результата вычислений</v>
      </c>
    </row>
    <row r="216" spans="1:12" ht="19.5" thickTop="1">
      <c r="A216" s="42" t="str">
        <f>A$18</f>
        <v>n(Y=yj)</v>
      </c>
      <c r="B216" s="32">
        <f>SUM(B210:B215)</f>
        <v>0</v>
      </c>
      <c r="C216" s="32">
        <f t="shared" ref="C216" si="162">SUM(C210:C215)</f>
        <v>0</v>
      </c>
      <c r="D216" s="32">
        <f t="shared" ref="D216" si="163">SUM(D210:D215)</f>
        <v>0</v>
      </c>
      <c r="E216" s="32">
        <f t="shared" ref="E216" si="164">SUM(E210:E215)</f>
        <v>0</v>
      </c>
      <c r="F216" s="32">
        <f t="shared" ref="F216" si="165">SUM(F210:F215)</f>
        <v>0</v>
      </c>
      <c r="G216" s="32">
        <f t="shared" ref="G216" si="166">SUM(G210:G215)</f>
        <v>0</v>
      </c>
      <c r="H216" s="10">
        <f t="shared" si="161"/>
        <v>0</v>
      </c>
      <c r="L216" s="1" t="str">
        <f>L$36</f>
        <v>с помощью диаграммы</v>
      </c>
    </row>
    <row r="217" spans="1:12">
      <c r="L217" s="1">
        <f>L$37</f>
        <v>0</v>
      </c>
    </row>
    <row r="218" spans="1:12" ht="19.5" thickBot="1">
      <c r="A218" s="7" t="str">
        <f>'Название и список группы'!A13</f>
        <v>Романцов</v>
      </c>
      <c r="B218" s="86" t="str">
        <f>'Название и список группы'!B13</f>
        <v>Павел Петрович</v>
      </c>
      <c r="C218" s="86"/>
      <c r="D218" s="86"/>
      <c r="E218" s="86"/>
      <c r="F218" s="86"/>
      <c r="G218" s="86"/>
      <c r="H218" s="86"/>
      <c r="I218" s="86"/>
      <c r="J218" s="86"/>
    </row>
    <row r="219" spans="1:12" ht="18.75" thickBot="1">
      <c r="A219" s="44" t="str">
        <f>A$2</f>
        <v>X\Y</v>
      </c>
      <c r="B219" s="22">
        <v>0</v>
      </c>
      <c r="C219" s="23">
        <v>1</v>
      </c>
      <c r="D219" s="23">
        <v>2</v>
      </c>
      <c r="E219" s="23">
        <v>3</v>
      </c>
      <c r="F219" s="23">
        <v>4</v>
      </c>
      <c r="G219" s="24">
        <v>5</v>
      </c>
      <c r="H219" s="25" t="str">
        <f>H$2</f>
        <v>w(X=xi)</v>
      </c>
      <c r="I219" s="2"/>
      <c r="J219" s="3" t="s">
        <v>3</v>
      </c>
      <c r="L219" s="4" t="str">
        <f>L$2</f>
        <v>10 серий по 5 бросков монеты</v>
      </c>
    </row>
    <row r="220" spans="1:12" ht="18.75">
      <c r="A220" s="43">
        <f>A$3</f>
        <v>0</v>
      </c>
      <c r="B220" s="26">
        <f t="shared" ref="B220:G220" si="167">IF(B234=0,0,B228/$H234)</f>
        <v>0</v>
      </c>
      <c r="C220" s="26">
        <f t="shared" si="167"/>
        <v>0</v>
      </c>
      <c r="D220" s="26">
        <f t="shared" si="167"/>
        <v>0</v>
      </c>
      <c r="E220" s="26">
        <f t="shared" si="167"/>
        <v>0</v>
      </c>
      <c r="F220" s="26">
        <f t="shared" si="167"/>
        <v>0</v>
      </c>
      <c r="G220" s="26">
        <f t="shared" si="167"/>
        <v>0</v>
      </c>
      <c r="H220" s="10"/>
      <c r="I220" s="10"/>
      <c r="J220" s="21">
        <f>IF(SUM(B228:G233)&gt;0,1,10^(-5))</f>
        <v>1.0000000000000001E-5</v>
      </c>
      <c r="L220" s="39" t="str">
        <f>L$3</f>
        <v>X — число выпавших орлов в</v>
      </c>
    </row>
    <row r="221" spans="1:12" ht="18.75">
      <c r="A221" s="43">
        <f>A$4</f>
        <v>1</v>
      </c>
      <c r="B221" s="6">
        <f t="shared" ref="B221:G221" si="168">IF(B234=0,0,B229/$H234)</f>
        <v>0</v>
      </c>
      <c r="C221" s="6">
        <f t="shared" si="168"/>
        <v>0</v>
      </c>
      <c r="D221" s="6">
        <f t="shared" si="168"/>
        <v>0</v>
      </c>
      <c r="E221" s="6">
        <f t="shared" si="168"/>
        <v>0</v>
      </c>
      <c r="F221" s="6">
        <f t="shared" si="168"/>
        <v>0</v>
      </c>
      <c r="G221" s="6">
        <f t="shared" si="168"/>
        <v>0</v>
      </c>
      <c r="H221" s="10">
        <f t="shared" ref="H221:H226" si="169">SUM(B221:G221)</f>
        <v>0</v>
      </c>
      <c r="I221" s="10"/>
      <c r="L221" s="39" t="str">
        <f>L$4</f>
        <v>серии из 5 бросков</v>
      </c>
    </row>
    <row r="222" spans="1:12" ht="18.75">
      <c r="A222" s="43">
        <f>A$5</f>
        <v>2</v>
      </c>
      <c r="B222" s="6">
        <f t="shared" ref="B222:G222" si="170">IF(B234=0,0,B230/$H234)</f>
        <v>0</v>
      </c>
      <c r="C222" s="6">
        <f t="shared" si="170"/>
        <v>0</v>
      </c>
      <c r="D222" s="6">
        <f t="shared" si="170"/>
        <v>0</v>
      </c>
      <c r="E222" s="6">
        <f t="shared" si="170"/>
        <v>0</v>
      </c>
      <c r="F222" s="6">
        <f t="shared" si="170"/>
        <v>0</v>
      </c>
      <c r="G222" s="6">
        <f t="shared" si="170"/>
        <v>0</v>
      </c>
      <c r="H222" s="10">
        <f t="shared" si="169"/>
        <v>0</v>
      </c>
      <c r="I222" s="10"/>
      <c r="L222" s="38" t="str">
        <f>L$5</f>
        <v>Y — номер броска  в серии из</v>
      </c>
    </row>
    <row r="223" spans="1:12" ht="18.75">
      <c r="A223" s="43">
        <f>A$6</f>
        <v>3</v>
      </c>
      <c r="B223" s="6">
        <f t="shared" ref="B223:G223" si="171">IF(B234=0,0,B231/$H234)</f>
        <v>0</v>
      </c>
      <c r="C223" s="6">
        <f t="shared" si="171"/>
        <v>0</v>
      </c>
      <c r="D223" s="6">
        <f t="shared" si="171"/>
        <v>0</v>
      </c>
      <c r="E223" s="6">
        <f t="shared" si="171"/>
        <v>0</v>
      </c>
      <c r="F223" s="6">
        <f t="shared" si="171"/>
        <v>0</v>
      </c>
      <c r="G223" s="6">
        <f t="shared" si="171"/>
        <v>0</v>
      </c>
      <c r="H223" s="10">
        <f t="shared" si="169"/>
        <v>0</v>
      </c>
      <c r="I223" s="12"/>
      <c r="L223" s="38" t="str">
        <f>L$6</f>
        <v>5 бросков, когда впервые выпал</v>
      </c>
    </row>
    <row r="224" spans="1:12" ht="18.75">
      <c r="A224" s="43">
        <f>A$7</f>
        <v>4</v>
      </c>
      <c r="B224" s="6">
        <f t="shared" ref="B224:G224" si="172">IF(B234=0,0,B232/$H234)</f>
        <v>0</v>
      </c>
      <c r="C224" s="6">
        <f t="shared" si="172"/>
        <v>0</v>
      </c>
      <c r="D224" s="6">
        <f t="shared" si="172"/>
        <v>0</v>
      </c>
      <c r="E224" s="6">
        <f t="shared" si="172"/>
        <v>0</v>
      </c>
      <c r="F224" s="6">
        <f t="shared" si="172"/>
        <v>0</v>
      </c>
      <c r="G224" s="6">
        <f t="shared" si="172"/>
        <v>0</v>
      </c>
      <c r="H224" s="10">
        <f t="shared" si="169"/>
        <v>0</v>
      </c>
      <c r="I224" s="12"/>
      <c r="L224" s="38" t="str">
        <f>L$7</f>
        <v>орел или 0, если были только</v>
      </c>
    </row>
    <row r="225" spans="1:12" ht="18.75">
      <c r="A225" s="43">
        <f>A$8</f>
        <v>5</v>
      </c>
      <c r="B225" s="29">
        <f t="shared" ref="B225:G225" si="173">IF(B234=0,0,B233/$H234)</f>
        <v>0</v>
      </c>
      <c r="C225" s="29">
        <f t="shared" si="173"/>
        <v>0</v>
      </c>
      <c r="D225" s="29">
        <f t="shared" si="173"/>
        <v>0</v>
      </c>
      <c r="E225" s="29">
        <f t="shared" si="173"/>
        <v>0</v>
      </c>
      <c r="F225" s="29">
        <f t="shared" si="173"/>
        <v>0</v>
      </c>
      <c r="G225" s="29">
        <f t="shared" si="173"/>
        <v>0</v>
      </c>
      <c r="H225" s="10">
        <f t="shared" si="169"/>
        <v>0</v>
      </c>
      <c r="L225" s="38" t="str">
        <f>L$8</f>
        <v>решки</v>
      </c>
    </row>
    <row r="226" spans="1:12" ht="18.75">
      <c r="A226" s="42" t="str">
        <f>A$9</f>
        <v>w(Y=yj)</v>
      </c>
      <c r="B226" s="28">
        <f t="shared" ref="B226:G226" si="174">SUM(B220:B225)</f>
        <v>0</v>
      </c>
      <c r="C226" s="28">
        <f t="shared" si="174"/>
        <v>0</v>
      </c>
      <c r="D226" s="28">
        <f t="shared" si="174"/>
        <v>0</v>
      </c>
      <c r="E226" s="28">
        <f t="shared" si="174"/>
        <v>0</v>
      </c>
      <c r="F226" s="28">
        <f t="shared" si="174"/>
        <v>0</v>
      </c>
      <c r="G226" s="28">
        <f t="shared" si="174"/>
        <v>0</v>
      </c>
      <c r="H226" s="10">
        <f t="shared" si="169"/>
        <v>0</v>
      </c>
      <c r="L226" s="1">
        <f>L$9</f>
        <v>0</v>
      </c>
    </row>
    <row r="227" spans="1:12" ht="19.5" thickBot="1">
      <c r="A227" s="44" t="str">
        <f>A$11</f>
        <v>X\Y</v>
      </c>
      <c r="B227" s="36">
        <v>0</v>
      </c>
      <c r="C227" s="33">
        <v>1</v>
      </c>
      <c r="D227" s="33">
        <v>2</v>
      </c>
      <c r="E227" s="33">
        <v>3</v>
      </c>
      <c r="F227" s="33">
        <v>4</v>
      </c>
      <c r="G227" s="34">
        <v>5</v>
      </c>
      <c r="H227" s="10"/>
      <c r="L227" s="1" t="str">
        <f>L$29</f>
        <v>Найдите регрессию Y по X, регрессию X по Y,</v>
      </c>
    </row>
    <row r="228" spans="1:12" ht="18.75">
      <c r="A228" s="43">
        <f>A$12</f>
        <v>0</v>
      </c>
      <c r="B228" s="30"/>
      <c r="C228" s="30"/>
      <c r="D228" s="30"/>
      <c r="E228" s="30"/>
      <c r="F228" s="30"/>
      <c r="G228" s="30"/>
      <c r="H228" s="10">
        <f t="shared" ref="H228:H234" si="175">SUM(B228:G228)</f>
        <v>0</v>
      </c>
      <c r="L228" s="1" t="str">
        <f>L$30</f>
        <v xml:space="preserve">выборочный корреляционый момент, </v>
      </c>
    </row>
    <row r="229" spans="1:12" ht="18.75">
      <c r="A229" s="43">
        <f>A$13</f>
        <v>1</v>
      </c>
      <c r="B229" s="35"/>
      <c r="C229" s="35"/>
      <c r="D229" s="35"/>
      <c r="E229" s="35"/>
      <c r="F229" s="35"/>
      <c r="G229" s="35"/>
      <c r="H229" s="10">
        <f t="shared" si="175"/>
        <v>0</v>
      </c>
      <c r="L229" s="1" t="str">
        <f>L$31</f>
        <v>выборочный коэффициент корреляции,</v>
      </c>
    </row>
    <row r="230" spans="1:12" ht="18.75">
      <c r="A230" s="43">
        <f>A$14</f>
        <v>2</v>
      </c>
      <c r="B230" s="35"/>
      <c r="C230" s="35"/>
      <c r="D230" s="35"/>
      <c r="E230" s="35"/>
      <c r="F230" s="35"/>
      <c r="G230" s="35"/>
      <c r="H230" s="10">
        <f t="shared" si="175"/>
        <v>0</v>
      </c>
      <c r="L230" s="1" t="str">
        <f>L$32</f>
        <v>средние значения величин X и Y,</v>
      </c>
    </row>
    <row r="231" spans="1:12" ht="18.75">
      <c r="A231" s="43">
        <f>A$15</f>
        <v>3</v>
      </c>
      <c r="B231" s="35"/>
      <c r="C231" s="35"/>
      <c r="D231" s="35"/>
      <c r="E231" s="35"/>
      <c r="F231" s="35"/>
      <c r="G231" s="35"/>
      <c r="H231" s="10">
        <f t="shared" si="175"/>
        <v>0</v>
      </c>
      <c r="L231" s="1" t="str">
        <f>L$33</f>
        <v>выборочные дисперсии величин X и Y,</v>
      </c>
    </row>
    <row r="232" spans="1:12" ht="18.75">
      <c r="A232" s="43">
        <f>A$16</f>
        <v>4</v>
      </c>
      <c r="B232" s="35"/>
      <c r="C232" s="35"/>
      <c r="D232" s="35"/>
      <c r="E232" s="35"/>
      <c r="F232" s="35"/>
      <c r="G232" s="35"/>
      <c r="H232" s="10">
        <f t="shared" si="175"/>
        <v>0</v>
      </c>
      <c r="L232" s="1" t="str">
        <f>L$34</f>
        <v>занесите из на лист "Регрессия X-Y".</v>
      </c>
    </row>
    <row r="233" spans="1:12" ht="19.5" thickBot="1">
      <c r="A233" s="46">
        <f>A$17</f>
        <v>5</v>
      </c>
      <c r="B233" s="37"/>
      <c r="C233" s="37"/>
      <c r="D233" s="37"/>
      <c r="E233" s="37"/>
      <c r="F233" s="37"/>
      <c r="G233" s="37"/>
      <c r="H233" s="10">
        <f t="shared" si="175"/>
        <v>0</v>
      </c>
      <c r="L233" s="1" t="str">
        <f>L$35</f>
        <v>Оцените адекватность результата вычислений</v>
      </c>
    </row>
    <row r="234" spans="1:12" ht="19.5" thickTop="1">
      <c r="A234" s="42" t="str">
        <f>A$18</f>
        <v>n(Y=yj)</v>
      </c>
      <c r="B234" s="32">
        <f>SUM(B228:B233)</f>
        <v>0</v>
      </c>
      <c r="C234" s="32">
        <f t="shared" ref="C234" si="176">SUM(C228:C233)</f>
        <v>0</v>
      </c>
      <c r="D234" s="32">
        <f t="shared" ref="D234" si="177">SUM(D228:D233)</f>
        <v>0</v>
      </c>
      <c r="E234" s="32">
        <f t="shared" ref="E234" si="178">SUM(E228:E233)</f>
        <v>0</v>
      </c>
      <c r="F234" s="32">
        <f t="shared" ref="F234" si="179">SUM(F228:F233)</f>
        <v>0</v>
      </c>
      <c r="G234" s="32">
        <f t="shared" ref="G234" si="180">SUM(G228:G233)</f>
        <v>0</v>
      </c>
      <c r="H234" s="10">
        <f t="shared" si="175"/>
        <v>0</v>
      </c>
      <c r="L234" s="1" t="str">
        <f>L$36</f>
        <v>с помощью диаграммы</v>
      </c>
    </row>
    <row r="235" spans="1:12">
      <c r="L235" s="1">
        <f>L$37</f>
        <v>0</v>
      </c>
    </row>
    <row r="236" spans="1:12" ht="19.5" thickBot="1">
      <c r="A236" s="7" t="str">
        <f>'Название и список группы'!A14</f>
        <v>Рысаев</v>
      </c>
      <c r="B236" s="86" t="str">
        <f>'Название и список группы'!B14</f>
        <v>Дамир Ринатович</v>
      </c>
      <c r="C236" s="86"/>
      <c r="D236" s="86"/>
      <c r="E236" s="86"/>
      <c r="F236" s="86"/>
      <c r="G236" s="86"/>
      <c r="H236" s="86"/>
      <c r="I236" s="86"/>
      <c r="J236" s="86"/>
    </row>
    <row r="237" spans="1:12" ht="18.75" thickBot="1">
      <c r="A237" s="44" t="str">
        <f>A$2</f>
        <v>X\Y</v>
      </c>
      <c r="B237" s="22">
        <v>0</v>
      </c>
      <c r="C237" s="23">
        <v>1</v>
      </c>
      <c r="D237" s="23">
        <v>2</v>
      </c>
      <c r="E237" s="23">
        <v>3</v>
      </c>
      <c r="F237" s="23">
        <v>4</v>
      </c>
      <c r="G237" s="24">
        <v>5</v>
      </c>
      <c r="H237" s="25" t="str">
        <f>H$2</f>
        <v>w(X=xi)</v>
      </c>
      <c r="I237" s="2"/>
      <c r="J237" s="3" t="s">
        <v>3</v>
      </c>
      <c r="L237" s="4" t="str">
        <f>L$2</f>
        <v>10 серий по 5 бросков монеты</v>
      </c>
    </row>
    <row r="238" spans="1:12" ht="18.75">
      <c r="A238" s="43">
        <f>A$3</f>
        <v>0</v>
      </c>
      <c r="B238" s="26">
        <f t="shared" ref="B238:G238" si="181">IF(B252=0,0,B246/$H252)</f>
        <v>0</v>
      </c>
      <c r="C238" s="26">
        <f t="shared" si="181"/>
        <v>0</v>
      </c>
      <c r="D238" s="26">
        <f t="shared" si="181"/>
        <v>0</v>
      </c>
      <c r="E238" s="26">
        <f t="shared" si="181"/>
        <v>0</v>
      </c>
      <c r="F238" s="26">
        <f t="shared" si="181"/>
        <v>0</v>
      </c>
      <c r="G238" s="26">
        <f t="shared" si="181"/>
        <v>0</v>
      </c>
      <c r="H238" s="10"/>
      <c r="I238" s="10"/>
      <c r="J238" s="21">
        <f>IF(SUM(B246:G251)&gt;0,1,10^(-5))</f>
        <v>1.0000000000000001E-5</v>
      </c>
      <c r="L238" s="39" t="str">
        <f>L$3</f>
        <v>X — число выпавших орлов в</v>
      </c>
    </row>
    <row r="239" spans="1:12" ht="18.75">
      <c r="A239" s="43">
        <f>A$4</f>
        <v>1</v>
      </c>
      <c r="B239" s="6">
        <f t="shared" ref="B239:G239" si="182">IF(B252=0,0,B247/$H252)</f>
        <v>0</v>
      </c>
      <c r="C239" s="6">
        <f t="shared" si="182"/>
        <v>0</v>
      </c>
      <c r="D239" s="6">
        <f t="shared" si="182"/>
        <v>0</v>
      </c>
      <c r="E239" s="6">
        <f t="shared" si="182"/>
        <v>0</v>
      </c>
      <c r="F239" s="6">
        <f t="shared" si="182"/>
        <v>0</v>
      </c>
      <c r="G239" s="6">
        <f t="shared" si="182"/>
        <v>0</v>
      </c>
      <c r="H239" s="10">
        <f t="shared" ref="H239:H244" si="183">SUM(B239:G239)</f>
        <v>0</v>
      </c>
      <c r="I239" s="10"/>
      <c r="L239" s="39" t="str">
        <f>L$4</f>
        <v>серии из 5 бросков</v>
      </c>
    </row>
    <row r="240" spans="1:12" ht="18.75">
      <c r="A240" s="43">
        <f>A$5</f>
        <v>2</v>
      </c>
      <c r="B240" s="6">
        <f t="shared" ref="B240:G240" si="184">IF(B252=0,0,B248/$H252)</f>
        <v>0</v>
      </c>
      <c r="C240" s="6">
        <f t="shared" si="184"/>
        <v>0</v>
      </c>
      <c r="D240" s="6">
        <f t="shared" si="184"/>
        <v>0</v>
      </c>
      <c r="E240" s="6">
        <f t="shared" si="184"/>
        <v>0</v>
      </c>
      <c r="F240" s="6">
        <f t="shared" si="184"/>
        <v>0</v>
      </c>
      <c r="G240" s="6">
        <f t="shared" si="184"/>
        <v>0</v>
      </c>
      <c r="H240" s="10">
        <f t="shared" si="183"/>
        <v>0</v>
      </c>
      <c r="I240" s="10"/>
      <c r="L240" s="38" t="str">
        <f>L$5</f>
        <v>Y — номер броска  в серии из</v>
      </c>
    </row>
    <row r="241" spans="1:12" ht="18.75">
      <c r="A241" s="43">
        <f>A$6</f>
        <v>3</v>
      </c>
      <c r="B241" s="6">
        <f t="shared" ref="B241:G241" si="185">IF(B252=0,0,B249/$H252)</f>
        <v>0</v>
      </c>
      <c r="C241" s="6">
        <f t="shared" si="185"/>
        <v>0</v>
      </c>
      <c r="D241" s="6">
        <f t="shared" si="185"/>
        <v>0</v>
      </c>
      <c r="E241" s="6">
        <f t="shared" si="185"/>
        <v>0</v>
      </c>
      <c r="F241" s="6">
        <f t="shared" si="185"/>
        <v>0</v>
      </c>
      <c r="G241" s="6">
        <f t="shared" si="185"/>
        <v>0</v>
      </c>
      <c r="H241" s="10">
        <f t="shared" si="183"/>
        <v>0</v>
      </c>
      <c r="I241" s="12"/>
      <c r="L241" s="38" t="str">
        <f>L$6</f>
        <v>5 бросков, когда впервые выпал</v>
      </c>
    </row>
    <row r="242" spans="1:12" ht="18.75">
      <c r="A242" s="43">
        <f>A$7</f>
        <v>4</v>
      </c>
      <c r="B242" s="6">
        <f t="shared" ref="B242:G242" si="186">IF(B252=0,0,B250/$H252)</f>
        <v>0</v>
      </c>
      <c r="C242" s="6">
        <f t="shared" si="186"/>
        <v>0</v>
      </c>
      <c r="D242" s="6">
        <f t="shared" si="186"/>
        <v>0</v>
      </c>
      <c r="E242" s="6">
        <f t="shared" si="186"/>
        <v>0</v>
      </c>
      <c r="F242" s="6">
        <f t="shared" si="186"/>
        <v>0</v>
      </c>
      <c r="G242" s="6">
        <f t="shared" si="186"/>
        <v>0</v>
      </c>
      <c r="H242" s="10">
        <f t="shared" si="183"/>
        <v>0</v>
      </c>
      <c r="I242" s="12"/>
      <c r="L242" s="38" t="str">
        <f>L$7</f>
        <v>орел или 0, если были только</v>
      </c>
    </row>
    <row r="243" spans="1:12" ht="18.75">
      <c r="A243" s="43">
        <f>A$8</f>
        <v>5</v>
      </c>
      <c r="B243" s="29">
        <f t="shared" ref="B243:G243" si="187">IF(B252=0,0,B251/$H252)</f>
        <v>0</v>
      </c>
      <c r="C243" s="29">
        <f t="shared" si="187"/>
        <v>0</v>
      </c>
      <c r="D243" s="29">
        <f t="shared" si="187"/>
        <v>0</v>
      </c>
      <c r="E243" s="29">
        <f t="shared" si="187"/>
        <v>0</v>
      </c>
      <c r="F243" s="29">
        <f t="shared" si="187"/>
        <v>0</v>
      </c>
      <c r="G243" s="29">
        <f t="shared" si="187"/>
        <v>0</v>
      </c>
      <c r="H243" s="10">
        <f t="shared" si="183"/>
        <v>0</v>
      </c>
      <c r="L243" s="38" t="str">
        <f>L$8</f>
        <v>решки</v>
      </c>
    </row>
    <row r="244" spans="1:12" ht="18.75">
      <c r="A244" s="42" t="str">
        <f>A$9</f>
        <v>w(Y=yj)</v>
      </c>
      <c r="B244" s="28">
        <f t="shared" ref="B244:G244" si="188">SUM(B238:B243)</f>
        <v>0</v>
      </c>
      <c r="C244" s="28">
        <f t="shared" si="188"/>
        <v>0</v>
      </c>
      <c r="D244" s="28">
        <f t="shared" si="188"/>
        <v>0</v>
      </c>
      <c r="E244" s="28">
        <f t="shared" si="188"/>
        <v>0</v>
      </c>
      <c r="F244" s="28">
        <f t="shared" si="188"/>
        <v>0</v>
      </c>
      <c r="G244" s="28">
        <f t="shared" si="188"/>
        <v>0</v>
      </c>
      <c r="H244" s="10">
        <f t="shared" si="183"/>
        <v>0</v>
      </c>
      <c r="L244" s="1">
        <f>L$9</f>
        <v>0</v>
      </c>
    </row>
    <row r="245" spans="1:12" ht="19.5" thickBot="1">
      <c r="A245" s="44" t="str">
        <f>A$11</f>
        <v>X\Y</v>
      </c>
      <c r="B245" s="36">
        <v>0</v>
      </c>
      <c r="C245" s="33">
        <v>1</v>
      </c>
      <c r="D245" s="33">
        <v>2</v>
      </c>
      <c r="E245" s="33">
        <v>3</v>
      </c>
      <c r="F245" s="33">
        <v>4</v>
      </c>
      <c r="G245" s="34">
        <v>5</v>
      </c>
      <c r="H245" s="10"/>
      <c r="L245" s="1" t="str">
        <f>L$29</f>
        <v>Найдите регрессию Y по X, регрессию X по Y,</v>
      </c>
    </row>
    <row r="246" spans="1:12" ht="18.75">
      <c r="A246" s="43">
        <f>A$12</f>
        <v>0</v>
      </c>
      <c r="B246" s="30"/>
      <c r="C246" s="30"/>
      <c r="D246" s="30"/>
      <c r="E246" s="30"/>
      <c r="F246" s="30"/>
      <c r="G246" s="30"/>
      <c r="H246" s="10">
        <f t="shared" ref="H246:H252" si="189">SUM(B246:G246)</f>
        <v>0</v>
      </c>
      <c r="L246" s="1" t="str">
        <f>L$30</f>
        <v xml:space="preserve">выборочный корреляционый момент, </v>
      </c>
    </row>
    <row r="247" spans="1:12" ht="18.75">
      <c r="A247" s="43">
        <f>A$13</f>
        <v>1</v>
      </c>
      <c r="B247" s="35"/>
      <c r="C247" s="35"/>
      <c r="D247" s="35"/>
      <c r="E247" s="35"/>
      <c r="F247" s="35"/>
      <c r="G247" s="35"/>
      <c r="H247" s="10">
        <f t="shared" si="189"/>
        <v>0</v>
      </c>
      <c r="L247" s="1" t="str">
        <f>L$31</f>
        <v>выборочный коэффициент корреляции,</v>
      </c>
    </row>
    <row r="248" spans="1:12" ht="18.75">
      <c r="A248" s="43">
        <f>A$14</f>
        <v>2</v>
      </c>
      <c r="B248" s="35"/>
      <c r="C248" s="35"/>
      <c r="D248" s="35"/>
      <c r="E248" s="35"/>
      <c r="F248" s="35"/>
      <c r="G248" s="35"/>
      <c r="H248" s="10">
        <f t="shared" si="189"/>
        <v>0</v>
      </c>
      <c r="L248" s="1" t="str">
        <f>L$32</f>
        <v>средние значения величин X и Y,</v>
      </c>
    </row>
    <row r="249" spans="1:12" ht="18.75">
      <c r="A249" s="43">
        <f>A$15</f>
        <v>3</v>
      </c>
      <c r="B249" s="35"/>
      <c r="C249" s="35"/>
      <c r="D249" s="35"/>
      <c r="E249" s="35"/>
      <c r="F249" s="35"/>
      <c r="G249" s="35"/>
      <c r="H249" s="10">
        <f t="shared" si="189"/>
        <v>0</v>
      </c>
      <c r="L249" s="1" t="str">
        <f>L$33</f>
        <v>выборочные дисперсии величин X и Y,</v>
      </c>
    </row>
    <row r="250" spans="1:12" ht="18.75">
      <c r="A250" s="43">
        <f>A$16</f>
        <v>4</v>
      </c>
      <c r="B250" s="35"/>
      <c r="C250" s="35"/>
      <c r="D250" s="35"/>
      <c r="E250" s="35"/>
      <c r="F250" s="35"/>
      <c r="G250" s="35"/>
      <c r="H250" s="10">
        <f t="shared" si="189"/>
        <v>0</v>
      </c>
      <c r="L250" s="1" t="str">
        <f>L$34</f>
        <v>занесите из на лист "Регрессия X-Y".</v>
      </c>
    </row>
    <row r="251" spans="1:12" ht="19.5" thickBot="1">
      <c r="A251" s="46">
        <f>A$17</f>
        <v>5</v>
      </c>
      <c r="B251" s="37"/>
      <c r="C251" s="37"/>
      <c r="D251" s="37"/>
      <c r="E251" s="37"/>
      <c r="F251" s="37"/>
      <c r="G251" s="37"/>
      <c r="H251" s="10">
        <f t="shared" si="189"/>
        <v>0</v>
      </c>
      <c r="L251" s="1" t="str">
        <f>L$35</f>
        <v>Оцените адекватность результата вычислений</v>
      </c>
    </row>
    <row r="252" spans="1:12" ht="19.5" thickTop="1">
      <c r="A252" s="42" t="str">
        <f>A$18</f>
        <v>n(Y=yj)</v>
      </c>
      <c r="B252" s="32">
        <f>SUM(B246:B251)</f>
        <v>0</v>
      </c>
      <c r="C252" s="32">
        <f t="shared" ref="C252" si="190">SUM(C246:C251)</f>
        <v>0</v>
      </c>
      <c r="D252" s="32">
        <f t="shared" ref="D252" si="191">SUM(D246:D251)</f>
        <v>0</v>
      </c>
      <c r="E252" s="32">
        <f t="shared" ref="E252" si="192">SUM(E246:E251)</f>
        <v>0</v>
      </c>
      <c r="F252" s="32">
        <f t="shared" ref="F252" si="193">SUM(F246:F251)</f>
        <v>0</v>
      </c>
      <c r="G252" s="32">
        <f t="shared" ref="G252" si="194">SUM(G246:G251)</f>
        <v>0</v>
      </c>
      <c r="H252" s="10">
        <f t="shared" si="189"/>
        <v>0</v>
      </c>
      <c r="L252" s="1" t="str">
        <f>L$36</f>
        <v>с помощью диаграммы</v>
      </c>
    </row>
    <row r="253" spans="1:12">
      <c r="L253" s="1">
        <f>L$37</f>
        <v>0</v>
      </c>
    </row>
    <row r="254" spans="1:12" ht="19.5" thickBot="1">
      <c r="A254" s="7" t="str">
        <f>'Название и список группы'!A15</f>
        <v>Саркеев</v>
      </c>
      <c r="B254" s="86" t="str">
        <f>'Название и список группы'!B15</f>
        <v>Дмитрий Сергеевич</v>
      </c>
      <c r="C254" s="86"/>
      <c r="D254" s="86"/>
      <c r="E254" s="86"/>
      <c r="F254" s="86"/>
      <c r="G254" s="86"/>
      <c r="H254" s="86"/>
      <c r="I254" s="86"/>
      <c r="J254" s="86"/>
    </row>
    <row r="255" spans="1:12" ht="18.75" thickBot="1">
      <c r="A255" s="44" t="str">
        <f>A$2</f>
        <v>X\Y</v>
      </c>
      <c r="B255" s="22">
        <v>0</v>
      </c>
      <c r="C255" s="23">
        <v>1</v>
      </c>
      <c r="D255" s="23">
        <v>2</v>
      </c>
      <c r="E255" s="23">
        <v>3</v>
      </c>
      <c r="F255" s="23">
        <v>4</v>
      </c>
      <c r="G255" s="24">
        <v>5</v>
      </c>
      <c r="H255" s="25" t="str">
        <f>H$2</f>
        <v>w(X=xi)</v>
      </c>
      <c r="I255" s="2"/>
      <c r="J255" s="3" t="s">
        <v>3</v>
      </c>
      <c r="L255" s="4" t="str">
        <f>L$2</f>
        <v>10 серий по 5 бросков монеты</v>
      </c>
    </row>
    <row r="256" spans="1:12" ht="18.75">
      <c r="A256" s="43">
        <f>A$3</f>
        <v>0</v>
      </c>
      <c r="B256" s="26">
        <f t="shared" ref="B256:G256" si="195">IF(B270=0,0,B264/$H270)</f>
        <v>0</v>
      </c>
      <c r="C256" s="26">
        <f t="shared" si="195"/>
        <v>0</v>
      </c>
      <c r="D256" s="26">
        <f t="shared" si="195"/>
        <v>0</v>
      </c>
      <c r="E256" s="26">
        <f t="shared" si="195"/>
        <v>0</v>
      </c>
      <c r="F256" s="26">
        <f t="shared" si="195"/>
        <v>0</v>
      </c>
      <c r="G256" s="26">
        <f t="shared" si="195"/>
        <v>0</v>
      </c>
      <c r="H256" s="10"/>
      <c r="I256" s="10"/>
      <c r="J256" s="21">
        <f>IF(SUM(B264:G269)&gt;0,1,10^(-5))</f>
        <v>1.0000000000000001E-5</v>
      </c>
      <c r="L256" s="39" t="str">
        <f>L$3</f>
        <v>X — число выпавших орлов в</v>
      </c>
    </row>
    <row r="257" spans="1:12" ht="18.75">
      <c r="A257" s="43">
        <f>A$4</f>
        <v>1</v>
      </c>
      <c r="B257" s="6">
        <f t="shared" ref="B257:G257" si="196">IF(B270=0,0,B265/$H270)</f>
        <v>0</v>
      </c>
      <c r="C257" s="6">
        <f t="shared" si="196"/>
        <v>0</v>
      </c>
      <c r="D257" s="6">
        <f t="shared" si="196"/>
        <v>0</v>
      </c>
      <c r="E257" s="6">
        <f t="shared" si="196"/>
        <v>0</v>
      </c>
      <c r="F257" s="6">
        <f t="shared" si="196"/>
        <v>0</v>
      </c>
      <c r="G257" s="6">
        <f t="shared" si="196"/>
        <v>0</v>
      </c>
      <c r="H257" s="10">
        <f t="shared" ref="H257:H262" si="197">SUM(B257:G257)</f>
        <v>0</v>
      </c>
      <c r="I257" s="10"/>
      <c r="L257" s="39" t="str">
        <f>L$4</f>
        <v>серии из 5 бросков</v>
      </c>
    </row>
    <row r="258" spans="1:12" ht="18.75">
      <c r="A258" s="43">
        <f>A$5</f>
        <v>2</v>
      </c>
      <c r="B258" s="6">
        <f t="shared" ref="B258:G258" si="198">IF(B270=0,0,B266/$H270)</f>
        <v>0</v>
      </c>
      <c r="C258" s="6">
        <f t="shared" si="198"/>
        <v>0</v>
      </c>
      <c r="D258" s="6">
        <f t="shared" si="198"/>
        <v>0</v>
      </c>
      <c r="E258" s="6">
        <f t="shared" si="198"/>
        <v>0</v>
      </c>
      <c r="F258" s="6">
        <f t="shared" si="198"/>
        <v>0</v>
      </c>
      <c r="G258" s="6">
        <f t="shared" si="198"/>
        <v>0</v>
      </c>
      <c r="H258" s="10">
        <f t="shared" si="197"/>
        <v>0</v>
      </c>
      <c r="I258" s="10"/>
      <c r="L258" s="38" t="str">
        <f>L$5</f>
        <v>Y — номер броска  в серии из</v>
      </c>
    </row>
    <row r="259" spans="1:12" ht="18.75">
      <c r="A259" s="43">
        <f>A$6</f>
        <v>3</v>
      </c>
      <c r="B259" s="6">
        <f t="shared" ref="B259:G259" si="199">IF(B270=0,0,B267/$H270)</f>
        <v>0</v>
      </c>
      <c r="C259" s="6">
        <f t="shared" si="199"/>
        <v>0</v>
      </c>
      <c r="D259" s="6">
        <f t="shared" si="199"/>
        <v>0</v>
      </c>
      <c r="E259" s="6">
        <f t="shared" si="199"/>
        <v>0</v>
      </c>
      <c r="F259" s="6">
        <f t="shared" si="199"/>
        <v>0</v>
      </c>
      <c r="G259" s="6">
        <f t="shared" si="199"/>
        <v>0</v>
      </c>
      <c r="H259" s="10">
        <f t="shared" si="197"/>
        <v>0</v>
      </c>
      <c r="I259" s="12"/>
      <c r="L259" s="38" t="str">
        <f>L$6</f>
        <v>5 бросков, когда впервые выпал</v>
      </c>
    </row>
    <row r="260" spans="1:12" ht="18.75">
      <c r="A260" s="43">
        <f>A$7</f>
        <v>4</v>
      </c>
      <c r="B260" s="6">
        <f t="shared" ref="B260:G260" si="200">IF(B270=0,0,B268/$H270)</f>
        <v>0</v>
      </c>
      <c r="C260" s="6">
        <f t="shared" si="200"/>
        <v>0</v>
      </c>
      <c r="D260" s="6">
        <f t="shared" si="200"/>
        <v>0</v>
      </c>
      <c r="E260" s="6">
        <f t="shared" si="200"/>
        <v>0</v>
      </c>
      <c r="F260" s="6">
        <f t="shared" si="200"/>
        <v>0</v>
      </c>
      <c r="G260" s="6">
        <f t="shared" si="200"/>
        <v>0</v>
      </c>
      <c r="H260" s="10">
        <f t="shared" si="197"/>
        <v>0</v>
      </c>
      <c r="I260" s="12"/>
      <c r="L260" s="38" t="str">
        <f>L$7</f>
        <v>орел или 0, если были только</v>
      </c>
    </row>
    <row r="261" spans="1:12" ht="18.75">
      <c r="A261" s="43">
        <f>A$8</f>
        <v>5</v>
      </c>
      <c r="B261" s="29">
        <f t="shared" ref="B261:G261" si="201">IF(B270=0,0,B269/$H270)</f>
        <v>0</v>
      </c>
      <c r="C261" s="29">
        <f t="shared" si="201"/>
        <v>0</v>
      </c>
      <c r="D261" s="29">
        <f t="shared" si="201"/>
        <v>0</v>
      </c>
      <c r="E261" s="29">
        <f t="shared" si="201"/>
        <v>0</v>
      </c>
      <c r="F261" s="29">
        <f t="shared" si="201"/>
        <v>0</v>
      </c>
      <c r="G261" s="29">
        <f t="shared" si="201"/>
        <v>0</v>
      </c>
      <c r="H261" s="10">
        <f t="shared" si="197"/>
        <v>0</v>
      </c>
      <c r="L261" s="38" t="str">
        <f>L$8</f>
        <v>решки</v>
      </c>
    </row>
    <row r="262" spans="1:12" ht="18.75">
      <c r="A262" s="42" t="str">
        <f>A$9</f>
        <v>w(Y=yj)</v>
      </c>
      <c r="B262" s="28">
        <f t="shared" ref="B262:G262" si="202">SUM(B256:B261)</f>
        <v>0</v>
      </c>
      <c r="C262" s="28">
        <f t="shared" si="202"/>
        <v>0</v>
      </c>
      <c r="D262" s="28">
        <f t="shared" si="202"/>
        <v>0</v>
      </c>
      <c r="E262" s="28">
        <f t="shared" si="202"/>
        <v>0</v>
      </c>
      <c r="F262" s="28">
        <f t="shared" si="202"/>
        <v>0</v>
      </c>
      <c r="G262" s="28">
        <f t="shared" si="202"/>
        <v>0</v>
      </c>
      <c r="H262" s="10">
        <f t="shared" si="197"/>
        <v>0</v>
      </c>
      <c r="L262" s="1">
        <f>L$9</f>
        <v>0</v>
      </c>
    </row>
    <row r="263" spans="1:12" ht="19.5" thickBot="1">
      <c r="A263" s="44" t="str">
        <f>A$11</f>
        <v>X\Y</v>
      </c>
      <c r="B263" s="36">
        <v>0</v>
      </c>
      <c r="C263" s="33">
        <v>1</v>
      </c>
      <c r="D263" s="33">
        <v>2</v>
      </c>
      <c r="E263" s="33">
        <v>3</v>
      </c>
      <c r="F263" s="33">
        <v>4</v>
      </c>
      <c r="G263" s="34">
        <v>5</v>
      </c>
      <c r="H263" s="10"/>
      <c r="L263" s="1" t="str">
        <f>L$29</f>
        <v>Найдите регрессию Y по X, регрессию X по Y,</v>
      </c>
    </row>
    <row r="264" spans="1:12" ht="18.75">
      <c r="A264" s="43">
        <f>A$12</f>
        <v>0</v>
      </c>
      <c r="B264" s="30"/>
      <c r="C264" s="30"/>
      <c r="D264" s="30"/>
      <c r="E264" s="30"/>
      <c r="F264" s="30"/>
      <c r="G264" s="30"/>
      <c r="H264" s="10">
        <f t="shared" ref="H264:H270" si="203">SUM(B264:G264)</f>
        <v>0</v>
      </c>
      <c r="L264" s="1" t="str">
        <f>L$30</f>
        <v xml:space="preserve">выборочный корреляционый момент, </v>
      </c>
    </row>
    <row r="265" spans="1:12" ht="18.75">
      <c r="A265" s="43">
        <f>A$13</f>
        <v>1</v>
      </c>
      <c r="B265" s="35"/>
      <c r="C265" s="35"/>
      <c r="D265" s="35"/>
      <c r="E265" s="35"/>
      <c r="F265" s="35"/>
      <c r="G265" s="35"/>
      <c r="H265" s="10">
        <f t="shared" si="203"/>
        <v>0</v>
      </c>
      <c r="L265" s="1" t="str">
        <f>L$31</f>
        <v>выборочный коэффициент корреляции,</v>
      </c>
    </row>
    <row r="266" spans="1:12" ht="18.75">
      <c r="A266" s="43">
        <f>A$14</f>
        <v>2</v>
      </c>
      <c r="B266" s="35"/>
      <c r="C266" s="35"/>
      <c r="D266" s="35"/>
      <c r="E266" s="35"/>
      <c r="F266" s="35"/>
      <c r="G266" s="35"/>
      <c r="H266" s="10">
        <f t="shared" si="203"/>
        <v>0</v>
      </c>
      <c r="L266" s="1" t="str">
        <f>L$32</f>
        <v>средние значения величин X и Y,</v>
      </c>
    </row>
    <row r="267" spans="1:12" ht="18.75">
      <c r="A267" s="43">
        <f>A$15</f>
        <v>3</v>
      </c>
      <c r="B267" s="35"/>
      <c r="C267" s="35"/>
      <c r="D267" s="35"/>
      <c r="E267" s="35"/>
      <c r="F267" s="35"/>
      <c r="G267" s="35"/>
      <c r="H267" s="10">
        <f t="shared" si="203"/>
        <v>0</v>
      </c>
      <c r="L267" s="1" t="str">
        <f>L$33</f>
        <v>выборочные дисперсии величин X и Y,</v>
      </c>
    </row>
    <row r="268" spans="1:12" ht="18.75">
      <c r="A268" s="43">
        <f>A$16</f>
        <v>4</v>
      </c>
      <c r="B268" s="35"/>
      <c r="C268" s="35"/>
      <c r="D268" s="35"/>
      <c r="E268" s="35"/>
      <c r="F268" s="35"/>
      <c r="G268" s="35"/>
      <c r="H268" s="10">
        <f t="shared" si="203"/>
        <v>0</v>
      </c>
      <c r="L268" s="1" t="str">
        <f>L$34</f>
        <v>занесите из на лист "Регрессия X-Y".</v>
      </c>
    </row>
    <row r="269" spans="1:12" ht="19.5" thickBot="1">
      <c r="A269" s="46">
        <f>A$17</f>
        <v>5</v>
      </c>
      <c r="B269" s="37"/>
      <c r="C269" s="37"/>
      <c r="D269" s="37"/>
      <c r="E269" s="37"/>
      <c r="F269" s="37"/>
      <c r="G269" s="37"/>
      <c r="H269" s="10">
        <f t="shared" si="203"/>
        <v>0</v>
      </c>
      <c r="L269" s="1" t="str">
        <f>L$35</f>
        <v>Оцените адекватность результата вычислений</v>
      </c>
    </row>
    <row r="270" spans="1:12" ht="19.5" thickTop="1">
      <c r="A270" s="42" t="str">
        <f>A$18</f>
        <v>n(Y=yj)</v>
      </c>
      <c r="B270" s="32">
        <f>SUM(B264:B269)</f>
        <v>0</v>
      </c>
      <c r="C270" s="32">
        <f t="shared" ref="C270" si="204">SUM(C264:C269)</f>
        <v>0</v>
      </c>
      <c r="D270" s="32">
        <f t="shared" ref="D270" si="205">SUM(D264:D269)</f>
        <v>0</v>
      </c>
      <c r="E270" s="32">
        <f t="shared" ref="E270" si="206">SUM(E264:E269)</f>
        <v>0</v>
      </c>
      <c r="F270" s="32">
        <f t="shared" ref="F270" si="207">SUM(F264:F269)</f>
        <v>0</v>
      </c>
      <c r="G270" s="32">
        <f t="shared" ref="G270" si="208">SUM(G264:G269)</f>
        <v>0</v>
      </c>
      <c r="H270" s="10">
        <f t="shared" si="203"/>
        <v>0</v>
      </c>
      <c r="L270" s="1" t="str">
        <f>L$36</f>
        <v>с помощью диаграммы</v>
      </c>
    </row>
    <row r="271" spans="1:12">
      <c r="L271" s="1">
        <f>L$37</f>
        <v>0</v>
      </c>
    </row>
    <row r="272" spans="1:12" ht="19.5" thickBot="1">
      <c r="A272" s="7" t="str">
        <f>'Название и список группы'!A16</f>
        <v>Саханчук</v>
      </c>
      <c r="B272" s="86" t="str">
        <f>'Название и список группы'!B16</f>
        <v>Захар Олегович</v>
      </c>
      <c r="C272" s="86"/>
      <c r="D272" s="86"/>
      <c r="E272" s="86"/>
      <c r="F272" s="86"/>
      <c r="G272" s="86"/>
      <c r="H272" s="86"/>
      <c r="I272" s="86"/>
      <c r="J272" s="86"/>
    </row>
    <row r="273" spans="1:12" ht="18.75" thickBot="1">
      <c r="A273" s="44" t="str">
        <f>A$2</f>
        <v>X\Y</v>
      </c>
      <c r="B273" s="22">
        <v>0</v>
      </c>
      <c r="C273" s="23">
        <v>1</v>
      </c>
      <c r="D273" s="23">
        <v>2</v>
      </c>
      <c r="E273" s="23">
        <v>3</v>
      </c>
      <c r="F273" s="23">
        <v>4</v>
      </c>
      <c r="G273" s="24">
        <v>5</v>
      </c>
      <c r="H273" s="25" t="str">
        <f>H$2</f>
        <v>w(X=xi)</v>
      </c>
      <c r="I273" s="2"/>
      <c r="J273" s="3" t="s">
        <v>3</v>
      </c>
      <c r="L273" s="4" t="str">
        <f>L$2</f>
        <v>10 серий по 5 бросков монеты</v>
      </c>
    </row>
    <row r="274" spans="1:12" ht="18.75">
      <c r="A274" s="43">
        <f>A$3</f>
        <v>0</v>
      </c>
      <c r="B274" s="26">
        <f t="shared" ref="B274:G274" si="209">IF(B288=0,0,B282/$H288)</f>
        <v>0</v>
      </c>
      <c r="C274" s="26">
        <f t="shared" si="209"/>
        <v>0</v>
      </c>
      <c r="D274" s="26">
        <f t="shared" si="209"/>
        <v>0</v>
      </c>
      <c r="E274" s="26">
        <f t="shared" si="209"/>
        <v>0</v>
      </c>
      <c r="F274" s="26">
        <f t="shared" si="209"/>
        <v>0</v>
      </c>
      <c r="G274" s="26">
        <f t="shared" si="209"/>
        <v>0</v>
      </c>
      <c r="H274" s="10"/>
      <c r="I274" s="10"/>
      <c r="J274" s="21">
        <f>IF(SUM(B282:G287)&gt;0,1,10^(-5))</f>
        <v>1.0000000000000001E-5</v>
      </c>
      <c r="L274" s="39" t="str">
        <f>L$3</f>
        <v>X — число выпавших орлов в</v>
      </c>
    </row>
    <row r="275" spans="1:12" ht="18.75">
      <c r="A275" s="43">
        <f>A$4</f>
        <v>1</v>
      </c>
      <c r="B275" s="6">
        <f t="shared" ref="B275:G275" si="210">IF(B288=0,0,B283/$H288)</f>
        <v>0</v>
      </c>
      <c r="C275" s="6">
        <f t="shared" si="210"/>
        <v>0</v>
      </c>
      <c r="D275" s="6">
        <f t="shared" si="210"/>
        <v>0</v>
      </c>
      <c r="E275" s="6">
        <f t="shared" si="210"/>
        <v>0</v>
      </c>
      <c r="F275" s="6">
        <f t="shared" si="210"/>
        <v>0</v>
      </c>
      <c r="G275" s="6">
        <f t="shared" si="210"/>
        <v>0</v>
      </c>
      <c r="H275" s="10">
        <f t="shared" ref="H275:H280" si="211">SUM(B275:G275)</f>
        <v>0</v>
      </c>
      <c r="I275" s="10"/>
      <c r="L275" s="39" t="str">
        <f>L$4</f>
        <v>серии из 5 бросков</v>
      </c>
    </row>
    <row r="276" spans="1:12" ht="18.75">
      <c r="A276" s="43">
        <f>A$5</f>
        <v>2</v>
      </c>
      <c r="B276" s="6">
        <f t="shared" ref="B276:G276" si="212">IF(B288=0,0,B284/$H288)</f>
        <v>0</v>
      </c>
      <c r="C276" s="6">
        <f t="shared" si="212"/>
        <v>0</v>
      </c>
      <c r="D276" s="6">
        <f t="shared" si="212"/>
        <v>0</v>
      </c>
      <c r="E276" s="6">
        <f t="shared" si="212"/>
        <v>0</v>
      </c>
      <c r="F276" s="6">
        <f t="shared" si="212"/>
        <v>0</v>
      </c>
      <c r="G276" s="6">
        <f t="shared" si="212"/>
        <v>0</v>
      </c>
      <c r="H276" s="10">
        <f t="shared" si="211"/>
        <v>0</v>
      </c>
      <c r="I276" s="10"/>
      <c r="L276" s="38" t="str">
        <f>L$5</f>
        <v>Y — номер броска  в серии из</v>
      </c>
    </row>
    <row r="277" spans="1:12" ht="18.75">
      <c r="A277" s="43">
        <f>A$6</f>
        <v>3</v>
      </c>
      <c r="B277" s="6">
        <f t="shared" ref="B277:G277" si="213">IF(B288=0,0,B285/$H288)</f>
        <v>0</v>
      </c>
      <c r="C277" s="6">
        <f t="shared" si="213"/>
        <v>0</v>
      </c>
      <c r="D277" s="6">
        <f t="shared" si="213"/>
        <v>0</v>
      </c>
      <c r="E277" s="6">
        <f t="shared" si="213"/>
        <v>0</v>
      </c>
      <c r="F277" s="6">
        <f t="shared" si="213"/>
        <v>0</v>
      </c>
      <c r="G277" s="6">
        <f t="shared" si="213"/>
        <v>0</v>
      </c>
      <c r="H277" s="10">
        <f t="shared" si="211"/>
        <v>0</v>
      </c>
      <c r="I277" s="12"/>
      <c r="L277" s="38" t="str">
        <f>L$6</f>
        <v>5 бросков, когда впервые выпал</v>
      </c>
    </row>
    <row r="278" spans="1:12" ht="18.75">
      <c r="A278" s="43">
        <f>A$7</f>
        <v>4</v>
      </c>
      <c r="B278" s="6">
        <f t="shared" ref="B278:G278" si="214">IF(B288=0,0,B286/$H288)</f>
        <v>0</v>
      </c>
      <c r="C278" s="6">
        <f t="shared" si="214"/>
        <v>0</v>
      </c>
      <c r="D278" s="6">
        <f t="shared" si="214"/>
        <v>0</v>
      </c>
      <c r="E278" s="6">
        <f t="shared" si="214"/>
        <v>0</v>
      </c>
      <c r="F278" s="6">
        <f t="shared" si="214"/>
        <v>0</v>
      </c>
      <c r="G278" s="6">
        <f t="shared" si="214"/>
        <v>0</v>
      </c>
      <c r="H278" s="10">
        <f t="shared" si="211"/>
        <v>0</v>
      </c>
      <c r="I278" s="12"/>
      <c r="L278" s="38" t="str">
        <f>L$7</f>
        <v>орел или 0, если были только</v>
      </c>
    </row>
    <row r="279" spans="1:12" ht="18.75">
      <c r="A279" s="43">
        <f>A$8</f>
        <v>5</v>
      </c>
      <c r="B279" s="29">
        <f t="shared" ref="B279:G279" si="215">IF(B288=0,0,B287/$H288)</f>
        <v>0</v>
      </c>
      <c r="C279" s="29">
        <f t="shared" si="215"/>
        <v>0</v>
      </c>
      <c r="D279" s="29">
        <f t="shared" si="215"/>
        <v>0</v>
      </c>
      <c r="E279" s="29">
        <f t="shared" si="215"/>
        <v>0</v>
      </c>
      <c r="F279" s="29">
        <f t="shared" si="215"/>
        <v>0</v>
      </c>
      <c r="G279" s="29">
        <f t="shared" si="215"/>
        <v>0</v>
      </c>
      <c r="H279" s="10">
        <f t="shared" si="211"/>
        <v>0</v>
      </c>
      <c r="L279" s="38" t="str">
        <f>L$8</f>
        <v>решки</v>
      </c>
    </row>
    <row r="280" spans="1:12" ht="18.75">
      <c r="A280" s="42" t="str">
        <f>A$9</f>
        <v>w(Y=yj)</v>
      </c>
      <c r="B280" s="28">
        <f t="shared" ref="B280:G280" si="216">SUM(B274:B279)</f>
        <v>0</v>
      </c>
      <c r="C280" s="28">
        <f t="shared" si="216"/>
        <v>0</v>
      </c>
      <c r="D280" s="28">
        <f t="shared" si="216"/>
        <v>0</v>
      </c>
      <c r="E280" s="28">
        <f t="shared" si="216"/>
        <v>0</v>
      </c>
      <c r="F280" s="28">
        <f t="shared" si="216"/>
        <v>0</v>
      </c>
      <c r="G280" s="28">
        <f t="shared" si="216"/>
        <v>0</v>
      </c>
      <c r="H280" s="10">
        <f t="shared" si="211"/>
        <v>0</v>
      </c>
      <c r="L280" s="1">
        <f>L$9</f>
        <v>0</v>
      </c>
    </row>
    <row r="281" spans="1:12" ht="19.5" thickBot="1">
      <c r="A281" s="44" t="str">
        <f>A$11</f>
        <v>X\Y</v>
      </c>
      <c r="B281" s="36">
        <v>0</v>
      </c>
      <c r="C281" s="33">
        <v>1</v>
      </c>
      <c r="D281" s="33">
        <v>2</v>
      </c>
      <c r="E281" s="33">
        <v>3</v>
      </c>
      <c r="F281" s="33">
        <v>4</v>
      </c>
      <c r="G281" s="34">
        <v>5</v>
      </c>
      <c r="H281" s="10"/>
      <c r="L281" s="1" t="str">
        <f>L$29</f>
        <v>Найдите регрессию Y по X, регрессию X по Y,</v>
      </c>
    </row>
    <row r="282" spans="1:12" ht="18.75">
      <c r="A282" s="43">
        <f>A$12</f>
        <v>0</v>
      </c>
      <c r="B282" s="30"/>
      <c r="C282" s="30"/>
      <c r="D282" s="30"/>
      <c r="E282" s="30"/>
      <c r="F282" s="30"/>
      <c r="G282" s="30"/>
      <c r="H282" s="10">
        <f t="shared" ref="H282:H288" si="217">SUM(B282:G282)</f>
        <v>0</v>
      </c>
      <c r="L282" s="1" t="str">
        <f>L$30</f>
        <v xml:space="preserve">выборочный корреляционый момент, </v>
      </c>
    </row>
    <row r="283" spans="1:12" ht="18.75">
      <c r="A283" s="43">
        <f>A$13</f>
        <v>1</v>
      </c>
      <c r="B283" s="35"/>
      <c r="C283" s="35"/>
      <c r="D283" s="35"/>
      <c r="E283" s="35"/>
      <c r="F283" s="35"/>
      <c r="G283" s="35"/>
      <c r="H283" s="10">
        <f t="shared" si="217"/>
        <v>0</v>
      </c>
      <c r="L283" s="1" t="str">
        <f>L$31</f>
        <v>выборочный коэффициент корреляции,</v>
      </c>
    </row>
    <row r="284" spans="1:12" ht="18.75">
      <c r="A284" s="43">
        <f>A$14</f>
        <v>2</v>
      </c>
      <c r="B284" s="35"/>
      <c r="C284" s="35"/>
      <c r="D284" s="35"/>
      <c r="E284" s="35"/>
      <c r="F284" s="35"/>
      <c r="G284" s="35"/>
      <c r="H284" s="10">
        <f t="shared" si="217"/>
        <v>0</v>
      </c>
      <c r="L284" s="1" t="str">
        <f>L$32</f>
        <v>средние значения величин X и Y,</v>
      </c>
    </row>
    <row r="285" spans="1:12" ht="18.75">
      <c r="A285" s="43">
        <f>A$15</f>
        <v>3</v>
      </c>
      <c r="B285" s="35"/>
      <c r="C285" s="35"/>
      <c r="D285" s="35"/>
      <c r="E285" s="35"/>
      <c r="F285" s="35"/>
      <c r="G285" s="35"/>
      <c r="H285" s="10">
        <f t="shared" si="217"/>
        <v>0</v>
      </c>
      <c r="L285" s="1" t="str">
        <f>L$33</f>
        <v>выборочные дисперсии величин X и Y,</v>
      </c>
    </row>
    <row r="286" spans="1:12" ht="18.75">
      <c r="A286" s="43">
        <f>A$16</f>
        <v>4</v>
      </c>
      <c r="B286" s="35"/>
      <c r="C286" s="35"/>
      <c r="D286" s="35"/>
      <c r="E286" s="35"/>
      <c r="F286" s="35"/>
      <c r="G286" s="35"/>
      <c r="H286" s="10">
        <f t="shared" si="217"/>
        <v>0</v>
      </c>
      <c r="L286" s="1" t="str">
        <f>L$34</f>
        <v>занесите из на лист "Регрессия X-Y".</v>
      </c>
    </row>
    <row r="287" spans="1:12" ht="19.5" thickBot="1">
      <c r="A287" s="46">
        <f>A$17</f>
        <v>5</v>
      </c>
      <c r="B287" s="37"/>
      <c r="C287" s="37"/>
      <c r="D287" s="37"/>
      <c r="E287" s="37"/>
      <c r="F287" s="37"/>
      <c r="G287" s="37"/>
      <c r="H287" s="10">
        <f t="shared" si="217"/>
        <v>0</v>
      </c>
      <c r="L287" s="1" t="str">
        <f>L$35</f>
        <v>Оцените адекватность результата вычислений</v>
      </c>
    </row>
    <row r="288" spans="1:12" ht="19.5" thickTop="1">
      <c r="A288" s="42" t="str">
        <f>A$18</f>
        <v>n(Y=yj)</v>
      </c>
      <c r="B288" s="32">
        <f>SUM(B282:B287)</f>
        <v>0</v>
      </c>
      <c r="C288" s="32">
        <f t="shared" ref="C288" si="218">SUM(C282:C287)</f>
        <v>0</v>
      </c>
      <c r="D288" s="32">
        <f t="shared" ref="D288" si="219">SUM(D282:D287)</f>
        <v>0</v>
      </c>
      <c r="E288" s="32">
        <f t="shared" ref="E288" si="220">SUM(E282:E287)</f>
        <v>0</v>
      </c>
      <c r="F288" s="32">
        <f t="shared" ref="F288" si="221">SUM(F282:F287)</f>
        <v>0</v>
      </c>
      <c r="G288" s="32">
        <f t="shared" ref="G288" si="222">SUM(G282:G287)</f>
        <v>0</v>
      </c>
      <c r="H288" s="10">
        <f t="shared" si="217"/>
        <v>0</v>
      </c>
      <c r="L288" s="1" t="str">
        <f>L$36</f>
        <v>с помощью диаграммы</v>
      </c>
    </row>
    <row r="289" spans="1:12">
      <c r="L289" s="1">
        <f>L$37</f>
        <v>0</v>
      </c>
    </row>
    <row r="290" spans="1:12" ht="19.5" thickBot="1">
      <c r="A290" s="7" t="str">
        <f>'Название и список группы'!A17</f>
        <v>Селеменчук</v>
      </c>
      <c r="B290" s="86" t="str">
        <f>'Название и список группы'!B17</f>
        <v>Максим Атифович</v>
      </c>
      <c r="C290" s="86"/>
      <c r="D290" s="86"/>
      <c r="E290" s="86"/>
      <c r="F290" s="86"/>
      <c r="G290" s="86"/>
      <c r="H290" s="86"/>
      <c r="I290" s="86"/>
      <c r="J290" s="86"/>
    </row>
    <row r="291" spans="1:12" ht="18.75" thickBot="1">
      <c r="A291" s="44" t="str">
        <f>A$2</f>
        <v>X\Y</v>
      </c>
      <c r="B291" s="22">
        <v>0</v>
      </c>
      <c r="C291" s="23">
        <v>1</v>
      </c>
      <c r="D291" s="23">
        <v>2</v>
      </c>
      <c r="E291" s="23">
        <v>3</v>
      </c>
      <c r="F291" s="23">
        <v>4</v>
      </c>
      <c r="G291" s="24">
        <v>5</v>
      </c>
      <c r="H291" s="25" t="str">
        <f>H$2</f>
        <v>w(X=xi)</v>
      </c>
      <c r="I291" s="2"/>
      <c r="J291" s="3" t="s">
        <v>3</v>
      </c>
      <c r="L291" s="4" t="str">
        <f>L$2</f>
        <v>10 серий по 5 бросков монеты</v>
      </c>
    </row>
    <row r="292" spans="1:12" ht="18.75">
      <c r="A292" s="43">
        <f>A$3</f>
        <v>0</v>
      </c>
      <c r="B292" s="26">
        <f t="shared" ref="B292:G292" si="223">IF(B306=0,0,B300/$H306)</f>
        <v>0</v>
      </c>
      <c r="C292" s="26">
        <f t="shared" si="223"/>
        <v>0</v>
      </c>
      <c r="D292" s="26">
        <f t="shared" si="223"/>
        <v>0</v>
      </c>
      <c r="E292" s="26">
        <f t="shared" si="223"/>
        <v>0</v>
      </c>
      <c r="F292" s="26">
        <f t="shared" si="223"/>
        <v>0</v>
      </c>
      <c r="G292" s="26">
        <f t="shared" si="223"/>
        <v>0</v>
      </c>
      <c r="H292" s="10"/>
      <c r="I292" s="10"/>
      <c r="J292" s="21">
        <f>IF(SUM(B300:G305)&gt;0,1,10^(-5))</f>
        <v>1.0000000000000001E-5</v>
      </c>
      <c r="L292" s="39" t="str">
        <f>L$3</f>
        <v>X — число выпавших орлов в</v>
      </c>
    </row>
    <row r="293" spans="1:12" ht="18.75">
      <c r="A293" s="43">
        <f>A$4</f>
        <v>1</v>
      </c>
      <c r="B293" s="6">
        <f t="shared" ref="B293:G293" si="224">IF(B306=0,0,B301/$H306)</f>
        <v>0</v>
      </c>
      <c r="C293" s="6">
        <f t="shared" si="224"/>
        <v>0</v>
      </c>
      <c r="D293" s="6">
        <f t="shared" si="224"/>
        <v>0</v>
      </c>
      <c r="E293" s="6">
        <f t="shared" si="224"/>
        <v>0</v>
      </c>
      <c r="F293" s="6">
        <f t="shared" si="224"/>
        <v>0</v>
      </c>
      <c r="G293" s="6">
        <f t="shared" si="224"/>
        <v>0</v>
      </c>
      <c r="H293" s="10">
        <f t="shared" ref="H293:H298" si="225">SUM(B293:G293)</f>
        <v>0</v>
      </c>
      <c r="I293" s="10"/>
      <c r="L293" s="39" t="str">
        <f>L$4</f>
        <v>серии из 5 бросков</v>
      </c>
    </row>
    <row r="294" spans="1:12" ht="18.75">
      <c r="A294" s="43">
        <f>A$5</f>
        <v>2</v>
      </c>
      <c r="B294" s="6">
        <f t="shared" ref="B294:G294" si="226">IF(B306=0,0,B302/$H306)</f>
        <v>0</v>
      </c>
      <c r="C294" s="6">
        <f t="shared" si="226"/>
        <v>0</v>
      </c>
      <c r="D294" s="6">
        <f t="shared" si="226"/>
        <v>0</v>
      </c>
      <c r="E294" s="6">
        <f t="shared" si="226"/>
        <v>0</v>
      </c>
      <c r="F294" s="6">
        <f t="shared" si="226"/>
        <v>0</v>
      </c>
      <c r="G294" s="6">
        <f t="shared" si="226"/>
        <v>0</v>
      </c>
      <c r="H294" s="10">
        <f t="shared" si="225"/>
        <v>0</v>
      </c>
      <c r="I294" s="10"/>
      <c r="L294" s="38" t="str">
        <f>L$5</f>
        <v>Y — номер броска  в серии из</v>
      </c>
    </row>
    <row r="295" spans="1:12" ht="18.75">
      <c r="A295" s="43">
        <f>A$6</f>
        <v>3</v>
      </c>
      <c r="B295" s="6">
        <f t="shared" ref="B295:G295" si="227">IF(B306=0,0,B303/$H306)</f>
        <v>0</v>
      </c>
      <c r="C295" s="6">
        <f t="shared" si="227"/>
        <v>0</v>
      </c>
      <c r="D295" s="6">
        <f t="shared" si="227"/>
        <v>0</v>
      </c>
      <c r="E295" s="6">
        <f t="shared" si="227"/>
        <v>0</v>
      </c>
      <c r="F295" s="6">
        <f t="shared" si="227"/>
        <v>0</v>
      </c>
      <c r="G295" s="6">
        <f t="shared" si="227"/>
        <v>0</v>
      </c>
      <c r="H295" s="10">
        <f t="shared" si="225"/>
        <v>0</v>
      </c>
      <c r="I295" s="12"/>
      <c r="L295" s="38" t="str">
        <f>L$6</f>
        <v>5 бросков, когда впервые выпал</v>
      </c>
    </row>
    <row r="296" spans="1:12" ht="18.75">
      <c r="A296" s="43">
        <f>A$7</f>
        <v>4</v>
      </c>
      <c r="B296" s="6">
        <f t="shared" ref="B296:G296" si="228">IF(B306=0,0,B304/$H306)</f>
        <v>0</v>
      </c>
      <c r="C296" s="6">
        <f t="shared" si="228"/>
        <v>0</v>
      </c>
      <c r="D296" s="6">
        <f t="shared" si="228"/>
        <v>0</v>
      </c>
      <c r="E296" s="6">
        <f t="shared" si="228"/>
        <v>0</v>
      </c>
      <c r="F296" s="6">
        <f t="shared" si="228"/>
        <v>0</v>
      </c>
      <c r="G296" s="6">
        <f t="shared" si="228"/>
        <v>0</v>
      </c>
      <c r="H296" s="10">
        <f t="shared" si="225"/>
        <v>0</v>
      </c>
      <c r="I296" s="12"/>
      <c r="L296" s="38" t="str">
        <f>L$7</f>
        <v>орел или 0, если были только</v>
      </c>
    </row>
    <row r="297" spans="1:12" ht="18.75">
      <c r="A297" s="43">
        <f>A$8</f>
        <v>5</v>
      </c>
      <c r="B297" s="29">
        <f t="shared" ref="B297:G297" si="229">IF(B306=0,0,B305/$H306)</f>
        <v>0</v>
      </c>
      <c r="C297" s="29">
        <f t="shared" si="229"/>
        <v>0</v>
      </c>
      <c r="D297" s="29">
        <f t="shared" si="229"/>
        <v>0</v>
      </c>
      <c r="E297" s="29">
        <f t="shared" si="229"/>
        <v>0</v>
      </c>
      <c r="F297" s="29">
        <f t="shared" si="229"/>
        <v>0</v>
      </c>
      <c r="G297" s="29">
        <f t="shared" si="229"/>
        <v>0</v>
      </c>
      <c r="H297" s="10">
        <f t="shared" si="225"/>
        <v>0</v>
      </c>
      <c r="L297" s="38" t="str">
        <f>L$8</f>
        <v>решки</v>
      </c>
    </row>
    <row r="298" spans="1:12" ht="18.75">
      <c r="A298" s="42" t="str">
        <f>A$9</f>
        <v>w(Y=yj)</v>
      </c>
      <c r="B298" s="28">
        <f t="shared" ref="B298:G298" si="230">SUM(B292:B297)</f>
        <v>0</v>
      </c>
      <c r="C298" s="28">
        <f t="shared" si="230"/>
        <v>0</v>
      </c>
      <c r="D298" s="28">
        <f t="shared" si="230"/>
        <v>0</v>
      </c>
      <c r="E298" s="28">
        <f t="shared" si="230"/>
        <v>0</v>
      </c>
      <c r="F298" s="28">
        <f t="shared" si="230"/>
        <v>0</v>
      </c>
      <c r="G298" s="28">
        <f t="shared" si="230"/>
        <v>0</v>
      </c>
      <c r="H298" s="10">
        <f t="shared" si="225"/>
        <v>0</v>
      </c>
      <c r="L298" s="1">
        <f>L$9</f>
        <v>0</v>
      </c>
    </row>
    <row r="299" spans="1:12" ht="19.5" thickBot="1">
      <c r="A299" s="44" t="str">
        <f>A$11</f>
        <v>X\Y</v>
      </c>
      <c r="B299" s="36">
        <v>0</v>
      </c>
      <c r="C299" s="33">
        <v>1</v>
      </c>
      <c r="D299" s="33">
        <v>2</v>
      </c>
      <c r="E299" s="33">
        <v>3</v>
      </c>
      <c r="F299" s="33">
        <v>4</v>
      </c>
      <c r="G299" s="34">
        <v>5</v>
      </c>
      <c r="H299" s="10"/>
      <c r="L299" s="1" t="str">
        <f>L$29</f>
        <v>Найдите регрессию Y по X, регрессию X по Y,</v>
      </c>
    </row>
    <row r="300" spans="1:12" ht="18.75">
      <c r="A300" s="43">
        <f>A$12</f>
        <v>0</v>
      </c>
      <c r="B300" s="30"/>
      <c r="C300" s="30"/>
      <c r="D300" s="30"/>
      <c r="E300" s="30"/>
      <c r="F300" s="30"/>
      <c r="G300" s="30"/>
      <c r="H300" s="10">
        <f t="shared" ref="H300:H306" si="231">SUM(B300:G300)</f>
        <v>0</v>
      </c>
      <c r="L300" s="1" t="str">
        <f>L$30</f>
        <v xml:space="preserve">выборочный корреляционый момент, </v>
      </c>
    </row>
    <row r="301" spans="1:12" ht="18.75">
      <c r="A301" s="43">
        <f>A$13</f>
        <v>1</v>
      </c>
      <c r="B301" s="35"/>
      <c r="C301" s="35"/>
      <c r="D301" s="35"/>
      <c r="E301" s="35"/>
      <c r="F301" s="35"/>
      <c r="G301" s="35"/>
      <c r="H301" s="10">
        <f t="shared" si="231"/>
        <v>0</v>
      </c>
      <c r="L301" s="1" t="str">
        <f>L$31</f>
        <v>выборочный коэффициент корреляции,</v>
      </c>
    </row>
    <row r="302" spans="1:12" ht="18.75">
      <c r="A302" s="43">
        <f>A$14</f>
        <v>2</v>
      </c>
      <c r="B302" s="35"/>
      <c r="C302" s="35"/>
      <c r="D302" s="35"/>
      <c r="E302" s="35"/>
      <c r="F302" s="35"/>
      <c r="G302" s="35"/>
      <c r="H302" s="10">
        <f t="shared" si="231"/>
        <v>0</v>
      </c>
      <c r="L302" s="1" t="str">
        <f>L$32</f>
        <v>средние значения величин X и Y,</v>
      </c>
    </row>
    <row r="303" spans="1:12" ht="18.75">
      <c r="A303" s="43">
        <f>A$15</f>
        <v>3</v>
      </c>
      <c r="B303" s="35"/>
      <c r="C303" s="35"/>
      <c r="D303" s="35"/>
      <c r="E303" s="35"/>
      <c r="F303" s="35"/>
      <c r="G303" s="35"/>
      <c r="H303" s="10">
        <f t="shared" si="231"/>
        <v>0</v>
      </c>
      <c r="L303" s="1" t="str">
        <f>L$33</f>
        <v>выборочные дисперсии величин X и Y,</v>
      </c>
    </row>
    <row r="304" spans="1:12" ht="18.75">
      <c r="A304" s="43">
        <f>A$16</f>
        <v>4</v>
      </c>
      <c r="B304" s="35"/>
      <c r="C304" s="35"/>
      <c r="D304" s="35"/>
      <c r="E304" s="35"/>
      <c r="F304" s="35"/>
      <c r="G304" s="35"/>
      <c r="H304" s="10">
        <f t="shared" si="231"/>
        <v>0</v>
      </c>
      <c r="L304" s="1" t="str">
        <f>L$34</f>
        <v>занесите из на лист "Регрессия X-Y".</v>
      </c>
    </row>
    <row r="305" spans="1:12" ht="19.5" thickBot="1">
      <c r="A305" s="46">
        <f>A$17</f>
        <v>5</v>
      </c>
      <c r="B305" s="37"/>
      <c r="C305" s="37"/>
      <c r="D305" s="37"/>
      <c r="E305" s="37"/>
      <c r="F305" s="37"/>
      <c r="G305" s="37"/>
      <c r="H305" s="10">
        <f t="shared" si="231"/>
        <v>0</v>
      </c>
      <c r="L305" s="1" t="str">
        <f>L$35</f>
        <v>Оцените адекватность результата вычислений</v>
      </c>
    </row>
    <row r="306" spans="1:12" ht="19.5" thickTop="1">
      <c r="A306" s="42" t="str">
        <f>A$18</f>
        <v>n(Y=yj)</v>
      </c>
      <c r="B306" s="32">
        <f>SUM(B300:B305)</f>
        <v>0</v>
      </c>
      <c r="C306" s="32">
        <f t="shared" ref="C306" si="232">SUM(C300:C305)</f>
        <v>0</v>
      </c>
      <c r="D306" s="32">
        <f t="shared" ref="D306" si="233">SUM(D300:D305)</f>
        <v>0</v>
      </c>
      <c r="E306" s="32">
        <f t="shared" ref="E306" si="234">SUM(E300:E305)</f>
        <v>0</v>
      </c>
      <c r="F306" s="32">
        <f t="shared" ref="F306" si="235">SUM(F300:F305)</f>
        <v>0</v>
      </c>
      <c r="G306" s="32">
        <f t="shared" ref="G306" si="236">SUM(G300:G305)</f>
        <v>0</v>
      </c>
      <c r="H306" s="10">
        <f t="shared" si="231"/>
        <v>0</v>
      </c>
      <c r="L306" s="1" t="str">
        <f>L$36</f>
        <v>с помощью диаграммы</v>
      </c>
    </row>
    <row r="307" spans="1:12">
      <c r="L307" s="1">
        <f>L$37</f>
        <v>0</v>
      </c>
    </row>
    <row r="308" spans="1:12" ht="19.5" thickBot="1">
      <c r="A308" s="7" t="str">
        <f>'Название и список группы'!A18</f>
        <v>Семашко</v>
      </c>
      <c r="B308" s="86" t="str">
        <f>'Название и список группы'!B18</f>
        <v>Юлия Алексеевна</v>
      </c>
      <c r="C308" s="86"/>
      <c r="D308" s="86"/>
      <c r="E308" s="86"/>
      <c r="F308" s="86"/>
      <c r="G308" s="86"/>
      <c r="H308" s="86"/>
      <c r="I308" s="86"/>
      <c r="J308" s="86"/>
    </row>
    <row r="309" spans="1:12" ht="18.75" thickBot="1">
      <c r="A309" s="44" t="str">
        <f>A$2</f>
        <v>X\Y</v>
      </c>
      <c r="B309" s="22">
        <v>0</v>
      </c>
      <c r="C309" s="23">
        <v>1</v>
      </c>
      <c r="D309" s="23">
        <v>2</v>
      </c>
      <c r="E309" s="23">
        <v>3</v>
      </c>
      <c r="F309" s="23">
        <v>4</v>
      </c>
      <c r="G309" s="24">
        <v>5</v>
      </c>
      <c r="H309" s="25" t="str">
        <f>H$2</f>
        <v>w(X=xi)</v>
      </c>
      <c r="I309" s="2"/>
      <c r="J309" s="3" t="s">
        <v>3</v>
      </c>
      <c r="L309" s="4" t="str">
        <f>L$2</f>
        <v>10 серий по 5 бросков монеты</v>
      </c>
    </row>
    <row r="310" spans="1:12" ht="18.75">
      <c r="A310" s="43">
        <f>A$3</f>
        <v>0</v>
      </c>
      <c r="B310" s="26">
        <f t="shared" ref="B310:G310" si="237">IF(B324=0,0,B318/$H324)</f>
        <v>0</v>
      </c>
      <c r="C310" s="26">
        <f t="shared" si="237"/>
        <v>0</v>
      </c>
      <c r="D310" s="26">
        <f t="shared" si="237"/>
        <v>0</v>
      </c>
      <c r="E310" s="26">
        <f t="shared" si="237"/>
        <v>0</v>
      </c>
      <c r="F310" s="26">
        <f t="shared" si="237"/>
        <v>0</v>
      </c>
      <c r="G310" s="26">
        <f t="shared" si="237"/>
        <v>0</v>
      </c>
      <c r="H310" s="10"/>
      <c r="I310" s="10"/>
      <c r="J310" s="21">
        <f>IF(SUM(B318:G323)&gt;0,1,10^(-5))</f>
        <v>1.0000000000000001E-5</v>
      </c>
      <c r="L310" s="39" t="str">
        <f>L$3</f>
        <v>X — число выпавших орлов в</v>
      </c>
    </row>
    <row r="311" spans="1:12" ht="18.75">
      <c r="A311" s="43">
        <f>A$4</f>
        <v>1</v>
      </c>
      <c r="B311" s="6">
        <f t="shared" ref="B311:G311" si="238">IF(B324=0,0,B319/$H324)</f>
        <v>0</v>
      </c>
      <c r="C311" s="6">
        <f t="shared" si="238"/>
        <v>0</v>
      </c>
      <c r="D311" s="6">
        <f t="shared" si="238"/>
        <v>0</v>
      </c>
      <c r="E311" s="6">
        <f t="shared" si="238"/>
        <v>0</v>
      </c>
      <c r="F311" s="6">
        <f t="shared" si="238"/>
        <v>0</v>
      </c>
      <c r="G311" s="6">
        <f t="shared" si="238"/>
        <v>0</v>
      </c>
      <c r="H311" s="10">
        <f t="shared" ref="H311:H316" si="239">SUM(B311:G311)</f>
        <v>0</v>
      </c>
      <c r="I311" s="10"/>
      <c r="L311" s="39" t="str">
        <f>L$4</f>
        <v>серии из 5 бросков</v>
      </c>
    </row>
    <row r="312" spans="1:12" ht="18.75">
      <c r="A312" s="43">
        <f>A$5</f>
        <v>2</v>
      </c>
      <c r="B312" s="6">
        <f t="shared" ref="B312:G312" si="240">IF(B324=0,0,B320/$H324)</f>
        <v>0</v>
      </c>
      <c r="C312" s="6">
        <f t="shared" si="240"/>
        <v>0</v>
      </c>
      <c r="D312" s="6">
        <f t="shared" si="240"/>
        <v>0</v>
      </c>
      <c r="E312" s="6">
        <f t="shared" si="240"/>
        <v>0</v>
      </c>
      <c r="F312" s="6">
        <f t="shared" si="240"/>
        <v>0</v>
      </c>
      <c r="G312" s="6">
        <f t="shared" si="240"/>
        <v>0</v>
      </c>
      <c r="H312" s="10">
        <f t="shared" si="239"/>
        <v>0</v>
      </c>
      <c r="I312" s="10"/>
      <c r="L312" s="38" t="str">
        <f>L$5</f>
        <v>Y — номер броска  в серии из</v>
      </c>
    </row>
    <row r="313" spans="1:12" ht="18.75">
      <c r="A313" s="43">
        <f>A$6</f>
        <v>3</v>
      </c>
      <c r="B313" s="6">
        <f t="shared" ref="B313:G313" si="241">IF(B324=0,0,B321/$H324)</f>
        <v>0</v>
      </c>
      <c r="C313" s="6">
        <f t="shared" si="241"/>
        <v>0</v>
      </c>
      <c r="D313" s="6">
        <f t="shared" si="241"/>
        <v>0</v>
      </c>
      <c r="E313" s="6">
        <f t="shared" si="241"/>
        <v>0</v>
      </c>
      <c r="F313" s="6">
        <f t="shared" si="241"/>
        <v>0</v>
      </c>
      <c r="G313" s="6">
        <f t="shared" si="241"/>
        <v>0</v>
      </c>
      <c r="H313" s="10">
        <f t="shared" si="239"/>
        <v>0</v>
      </c>
      <c r="I313" s="12"/>
      <c r="L313" s="38" t="str">
        <f>L$6</f>
        <v>5 бросков, когда впервые выпал</v>
      </c>
    </row>
    <row r="314" spans="1:12" ht="18.75">
      <c r="A314" s="43">
        <f>A$7</f>
        <v>4</v>
      </c>
      <c r="B314" s="6">
        <f t="shared" ref="B314:G314" si="242">IF(B324=0,0,B322/$H324)</f>
        <v>0</v>
      </c>
      <c r="C314" s="6">
        <f t="shared" si="242"/>
        <v>0</v>
      </c>
      <c r="D314" s="6">
        <f t="shared" si="242"/>
        <v>0</v>
      </c>
      <c r="E314" s="6">
        <f t="shared" si="242"/>
        <v>0</v>
      </c>
      <c r="F314" s="6">
        <f t="shared" si="242"/>
        <v>0</v>
      </c>
      <c r="G314" s="6">
        <f t="shared" si="242"/>
        <v>0</v>
      </c>
      <c r="H314" s="10">
        <f t="shared" si="239"/>
        <v>0</v>
      </c>
      <c r="I314" s="12"/>
      <c r="L314" s="38" t="str">
        <f>L$7</f>
        <v>орел или 0, если были только</v>
      </c>
    </row>
    <row r="315" spans="1:12" ht="18.75">
      <c r="A315" s="43">
        <f>A$8</f>
        <v>5</v>
      </c>
      <c r="B315" s="29">
        <f t="shared" ref="B315:G315" si="243">IF(B324=0,0,B323/$H324)</f>
        <v>0</v>
      </c>
      <c r="C315" s="29">
        <f t="shared" si="243"/>
        <v>0</v>
      </c>
      <c r="D315" s="29">
        <f t="shared" si="243"/>
        <v>0</v>
      </c>
      <c r="E315" s="29">
        <f t="shared" si="243"/>
        <v>0</v>
      </c>
      <c r="F315" s="29">
        <f t="shared" si="243"/>
        <v>0</v>
      </c>
      <c r="G315" s="29">
        <f t="shared" si="243"/>
        <v>0</v>
      </c>
      <c r="H315" s="10">
        <f t="shared" si="239"/>
        <v>0</v>
      </c>
      <c r="L315" s="38" t="str">
        <f>L$8</f>
        <v>решки</v>
      </c>
    </row>
    <row r="316" spans="1:12" ht="18.75">
      <c r="A316" s="42" t="str">
        <f>A$9</f>
        <v>w(Y=yj)</v>
      </c>
      <c r="B316" s="28">
        <f t="shared" ref="B316:G316" si="244">SUM(B310:B315)</f>
        <v>0</v>
      </c>
      <c r="C316" s="28">
        <f t="shared" si="244"/>
        <v>0</v>
      </c>
      <c r="D316" s="28">
        <f t="shared" si="244"/>
        <v>0</v>
      </c>
      <c r="E316" s="28">
        <f t="shared" si="244"/>
        <v>0</v>
      </c>
      <c r="F316" s="28">
        <f t="shared" si="244"/>
        <v>0</v>
      </c>
      <c r="G316" s="28">
        <f t="shared" si="244"/>
        <v>0</v>
      </c>
      <c r="H316" s="10">
        <f t="shared" si="239"/>
        <v>0</v>
      </c>
      <c r="L316" s="1">
        <f>L$9</f>
        <v>0</v>
      </c>
    </row>
    <row r="317" spans="1:12" ht="19.5" thickBot="1">
      <c r="A317" s="44" t="str">
        <f>A$11</f>
        <v>X\Y</v>
      </c>
      <c r="B317" s="36">
        <v>0</v>
      </c>
      <c r="C317" s="33">
        <v>1</v>
      </c>
      <c r="D317" s="33">
        <v>2</v>
      </c>
      <c r="E317" s="33">
        <v>3</v>
      </c>
      <c r="F317" s="33">
        <v>4</v>
      </c>
      <c r="G317" s="34">
        <v>5</v>
      </c>
      <c r="H317" s="10"/>
      <c r="L317" s="1" t="str">
        <f>L$29</f>
        <v>Найдите регрессию Y по X, регрессию X по Y,</v>
      </c>
    </row>
    <row r="318" spans="1:12" ht="18.75">
      <c r="A318" s="43">
        <f>A$12</f>
        <v>0</v>
      </c>
      <c r="B318" s="30"/>
      <c r="C318" s="30"/>
      <c r="D318" s="30"/>
      <c r="E318" s="30"/>
      <c r="F318" s="30"/>
      <c r="G318" s="30"/>
      <c r="H318" s="10">
        <f t="shared" ref="H318:H324" si="245">SUM(B318:G318)</f>
        <v>0</v>
      </c>
      <c r="L318" s="1" t="str">
        <f>L$30</f>
        <v xml:space="preserve">выборочный корреляционый момент, </v>
      </c>
    </row>
    <row r="319" spans="1:12" ht="18.75">
      <c r="A319" s="43">
        <f>A$13</f>
        <v>1</v>
      </c>
      <c r="B319" s="35"/>
      <c r="C319" s="35"/>
      <c r="D319" s="35"/>
      <c r="E319" s="35"/>
      <c r="F319" s="35"/>
      <c r="G319" s="35"/>
      <c r="H319" s="10">
        <f t="shared" si="245"/>
        <v>0</v>
      </c>
      <c r="L319" s="1" t="str">
        <f>L$31</f>
        <v>выборочный коэффициент корреляции,</v>
      </c>
    </row>
    <row r="320" spans="1:12" ht="18.75">
      <c r="A320" s="43">
        <f>A$14</f>
        <v>2</v>
      </c>
      <c r="B320" s="35"/>
      <c r="C320" s="35"/>
      <c r="D320" s="35"/>
      <c r="E320" s="35"/>
      <c r="F320" s="35"/>
      <c r="G320" s="35"/>
      <c r="H320" s="10">
        <f t="shared" si="245"/>
        <v>0</v>
      </c>
      <c r="L320" s="1" t="str">
        <f>L$32</f>
        <v>средние значения величин X и Y,</v>
      </c>
    </row>
    <row r="321" spans="1:12" ht="18.75">
      <c r="A321" s="43">
        <f>A$15</f>
        <v>3</v>
      </c>
      <c r="B321" s="35"/>
      <c r="C321" s="35"/>
      <c r="D321" s="35"/>
      <c r="E321" s="35"/>
      <c r="F321" s="35"/>
      <c r="G321" s="35"/>
      <c r="H321" s="10">
        <f t="shared" si="245"/>
        <v>0</v>
      </c>
      <c r="L321" s="1" t="str">
        <f>L$33</f>
        <v>выборочные дисперсии величин X и Y,</v>
      </c>
    </row>
    <row r="322" spans="1:12" ht="18.75">
      <c r="A322" s="43">
        <f>A$16</f>
        <v>4</v>
      </c>
      <c r="B322" s="35"/>
      <c r="C322" s="35"/>
      <c r="D322" s="35"/>
      <c r="E322" s="35"/>
      <c r="F322" s="35"/>
      <c r="G322" s="35"/>
      <c r="H322" s="10">
        <f t="shared" si="245"/>
        <v>0</v>
      </c>
      <c r="L322" s="1" t="str">
        <f>L$34</f>
        <v>занесите из на лист "Регрессия X-Y".</v>
      </c>
    </row>
    <row r="323" spans="1:12" ht="19.5" thickBot="1">
      <c r="A323" s="46">
        <f>A$17</f>
        <v>5</v>
      </c>
      <c r="B323" s="37"/>
      <c r="C323" s="37"/>
      <c r="D323" s="37"/>
      <c r="E323" s="37"/>
      <c r="F323" s="37"/>
      <c r="G323" s="37"/>
      <c r="H323" s="10">
        <f t="shared" si="245"/>
        <v>0</v>
      </c>
      <c r="L323" s="1" t="str">
        <f>L$35</f>
        <v>Оцените адекватность результата вычислений</v>
      </c>
    </row>
    <row r="324" spans="1:12" ht="19.5" thickTop="1">
      <c r="A324" s="42" t="str">
        <f>A$18</f>
        <v>n(Y=yj)</v>
      </c>
      <c r="B324" s="32">
        <f>SUM(B318:B323)</f>
        <v>0</v>
      </c>
      <c r="C324" s="32">
        <f t="shared" ref="C324" si="246">SUM(C318:C323)</f>
        <v>0</v>
      </c>
      <c r="D324" s="32">
        <f t="shared" ref="D324" si="247">SUM(D318:D323)</f>
        <v>0</v>
      </c>
      <c r="E324" s="32">
        <f t="shared" ref="E324" si="248">SUM(E318:E323)</f>
        <v>0</v>
      </c>
      <c r="F324" s="32">
        <f t="shared" ref="F324" si="249">SUM(F318:F323)</f>
        <v>0</v>
      </c>
      <c r="G324" s="32">
        <f t="shared" ref="G324" si="250">SUM(G318:G323)</f>
        <v>0</v>
      </c>
      <c r="H324" s="10">
        <f t="shared" si="245"/>
        <v>0</v>
      </c>
      <c r="L324" s="1" t="str">
        <f>L$36</f>
        <v>с помощью диаграммы</v>
      </c>
    </row>
    <row r="325" spans="1:12">
      <c r="L325" s="1">
        <f>L$37</f>
        <v>0</v>
      </c>
    </row>
    <row r="326" spans="1:12" ht="19.5" thickBot="1">
      <c r="A326" s="7" t="str">
        <f>'Название и список группы'!A19</f>
        <v>Соколов</v>
      </c>
      <c r="B326" s="86" t="str">
        <f>'Название и список группы'!B19</f>
        <v>Павел Дмитриевич</v>
      </c>
      <c r="C326" s="86"/>
      <c r="D326" s="86"/>
      <c r="E326" s="86"/>
      <c r="F326" s="86"/>
      <c r="G326" s="86"/>
      <c r="H326" s="86"/>
      <c r="I326" s="86"/>
      <c r="J326" s="86"/>
    </row>
    <row r="327" spans="1:12" ht="18.75" thickBot="1">
      <c r="A327" s="44" t="str">
        <f>A$2</f>
        <v>X\Y</v>
      </c>
      <c r="B327" s="22">
        <v>0</v>
      </c>
      <c r="C327" s="23">
        <v>1</v>
      </c>
      <c r="D327" s="23">
        <v>2</v>
      </c>
      <c r="E327" s="23">
        <v>3</v>
      </c>
      <c r="F327" s="23">
        <v>4</v>
      </c>
      <c r="G327" s="24">
        <v>5</v>
      </c>
      <c r="H327" s="25" t="str">
        <f>H$2</f>
        <v>w(X=xi)</v>
      </c>
      <c r="I327" s="2"/>
      <c r="J327" s="3" t="s">
        <v>3</v>
      </c>
      <c r="L327" s="4" t="str">
        <f>L$2</f>
        <v>10 серий по 5 бросков монеты</v>
      </c>
    </row>
    <row r="328" spans="1:12" ht="18.75">
      <c r="A328" s="43">
        <f>A$3</f>
        <v>0</v>
      </c>
      <c r="B328" s="26">
        <f t="shared" ref="B328:G328" si="251">IF(B342=0,0,B336/$H342)</f>
        <v>0</v>
      </c>
      <c r="C328" s="26">
        <f t="shared" si="251"/>
        <v>0</v>
      </c>
      <c r="D328" s="26">
        <f t="shared" si="251"/>
        <v>0</v>
      </c>
      <c r="E328" s="26">
        <f t="shared" si="251"/>
        <v>0</v>
      </c>
      <c r="F328" s="26">
        <f t="shared" si="251"/>
        <v>0</v>
      </c>
      <c r="G328" s="26">
        <f t="shared" si="251"/>
        <v>0</v>
      </c>
      <c r="H328" s="10"/>
      <c r="I328" s="10"/>
      <c r="J328" s="21">
        <f>IF(SUM(B336:G341)&gt;0,1,10^(-5))</f>
        <v>1.0000000000000001E-5</v>
      </c>
      <c r="L328" s="39" t="str">
        <f>L$3</f>
        <v>X — число выпавших орлов в</v>
      </c>
    </row>
    <row r="329" spans="1:12" ht="18.75">
      <c r="A329" s="43">
        <f>A$4</f>
        <v>1</v>
      </c>
      <c r="B329" s="6">
        <f t="shared" ref="B329:G329" si="252">IF(B342=0,0,B337/$H342)</f>
        <v>0</v>
      </c>
      <c r="C329" s="6">
        <f t="shared" si="252"/>
        <v>0</v>
      </c>
      <c r="D329" s="6">
        <f t="shared" si="252"/>
        <v>0</v>
      </c>
      <c r="E329" s="6">
        <f t="shared" si="252"/>
        <v>0</v>
      </c>
      <c r="F329" s="6">
        <f t="shared" si="252"/>
        <v>0</v>
      </c>
      <c r="G329" s="6">
        <f t="shared" si="252"/>
        <v>0</v>
      </c>
      <c r="H329" s="10">
        <f t="shared" ref="H329:H334" si="253">SUM(B329:G329)</f>
        <v>0</v>
      </c>
      <c r="I329" s="10"/>
      <c r="L329" s="39" t="str">
        <f>L$4</f>
        <v>серии из 5 бросков</v>
      </c>
    </row>
    <row r="330" spans="1:12" ht="18.75">
      <c r="A330" s="43">
        <f>A$5</f>
        <v>2</v>
      </c>
      <c r="B330" s="6">
        <f t="shared" ref="B330:G330" si="254">IF(B342=0,0,B338/$H342)</f>
        <v>0</v>
      </c>
      <c r="C330" s="6">
        <f t="shared" si="254"/>
        <v>0</v>
      </c>
      <c r="D330" s="6">
        <f t="shared" si="254"/>
        <v>0</v>
      </c>
      <c r="E330" s="6">
        <f t="shared" si="254"/>
        <v>0</v>
      </c>
      <c r="F330" s="6">
        <f t="shared" si="254"/>
        <v>0</v>
      </c>
      <c r="G330" s="6">
        <f t="shared" si="254"/>
        <v>0</v>
      </c>
      <c r="H330" s="10">
        <f t="shared" si="253"/>
        <v>0</v>
      </c>
      <c r="I330" s="10"/>
      <c r="L330" s="38" t="str">
        <f>L$5</f>
        <v>Y — номер броска  в серии из</v>
      </c>
    </row>
    <row r="331" spans="1:12" ht="18.75">
      <c r="A331" s="43">
        <f>A$6</f>
        <v>3</v>
      </c>
      <c r="B331" s="6">
        <f t="shared" ref="B331:G331" si="255">IF(B342=0,0,B339/$H342)</f>
        <v>0</v>
      </c>
      <c r="C331" s="6">
        <f t="shared" si="255"/>
        <v>0</v>
      </c>
      <c r="D331" s="6">
        <f t="shared" si="255"/>
        <v>0</v>
      </c>
      <c r="E331" s="6">
        <f t="shared" si="255"/>
        <v>0</v>
      </c>
      <c r="F331" s="6">
        <f t="shared" si="255"/>
        <v>0</v>
      </c>
      <c r="G331" s="6">
        <f t="shared" si="255"/>
        <v>0</v>
      </c>
      <c r="H331" s="10">
        <f t="shared" si="253"/>
        <v>0</v>
      </c>
      <c r="I331" s="12"/>
      <c r="L331" s="38" t="str">
        <f>L$6</f>
        <v>5 бросков, когда впервые выпал</v>
      </c>
    </row>
    <row r="332" spans="1:12" ht="18.75">
      <c r="A332" s="43">
        <f>A$7</f>
        <v>4</v>
      </c>
      <c r="B332" s="6">
        <f t="shared" ref="B332:G332" si="256">IF(B342=0,0,B340/$H342)</f>
        <v>0</v>
      </c>
      <c r="C332" s="6">
        <f t="shared" si="256"/>
        <v>0</v>
      </c>
      <c r="D332" s="6">
        <f t="shared" si="256"/>
        <v>0</v>
      </c>
      <c r="E332" s="6">
        <f t="shared" si="256"/>
        <v>0</v>
      </c>
      <c r="F332" s="6">
        <f t="shared" si="256"/>
        <v>0</v>
      </c>
      <c r="G332" s="6">
        <f t="shared" si="256"/>
        <v>0</v>
      </c>
      <c r="H332" s="10">
        <f t="shared" si="253"/>
        <v>0</v>
      </c>
      <c r="I332" s="12"/>
      <c r="L332" s="38" t="str">
        <f>L$7</f>
        <v>орел или 0, если были только</v>
      </c>
    </row>
    <row r="333" spans="1:12" ht="18.75">
      <c r="A333" s="43">
        <f>A$8</f>
        <v>5</v>
      </c>
      <c r="B333" s="29">
        <f t="shared" ref="B333:G333" si="257">IF(B342=0,0,B341/$H342)</f>
        <v>0</v>
      </c>
      <c r="C333" s="29">
        <f t="shared" si="257"/>
        <v>0</v>
      </c>
      <c r="D333" s="29">
        <f t="shared" si="257"/>
        <v>0</v>
      </c>
      <c r="E333" s="29">
        <f t="shared" si="257"/>
        <v>0</v>
      </c>
      <c r="F333" s="29">
        <f t="shared" si="257"/>
        <v>0</v>
      </c>
      <c r="G333" s="29">
        <f t="shared" si="257"/>
        <v>0</v>
      </c>
      <c r="H333" s="10">
        <f t="shared" si="253"/>
        <v>0</v>
      </c>
      <c r="L333" s="38" t="str">
        <f>L$8</f>
        <v>решки</v>
      </c>
    </row>
    <row r="334" spans="1:12" ht="18.75">
      <c r="A334" s="42" t="str">
        <f>A$9</f>
        <v>w(Y=yj)</v>
      </c>
      <c r="B334" s="28">
        <f t="shared" ref="B334:G334" si="258">SUM(B328:B333)</f>
        <v>0</v>
      </c>
      <c r="C334" s="28">
        <f t="shared" si="258"/>
        <v>0</v>
      </c>
      <c r="D334" s="28">
        <f t="shared" si="258"/>
        <v>0</v>
      </c>
      <c r="E334" s="28">
        <f t="shared" si="258"/>
        <v>0</v>
      </c>
      <c r="F334" s="28">
        <f t="shared" si="258"/>
        <v>0</v>
      </c>
      <c r="G334" s="28">
        <f t="shared" si="258"/>
        <v>0</v>
      </c>
      <c r="H334" s="10">
        <f t="shared" si="253"/>
        <v>0</v>
      </c>
      <c r="L334" s="1">
        <f>L$9</f>
        <v>0</v>
      </c>
    </row>
    <row r="335" spans="1:12" ht="19.5" thickBot="1">
      <c r="A335" s="44" t="str">
        <f>A$11</f>
        <v>X\Y</v>
      </c>
      <c r="B335" s="36">
        <v>0</v>
      </c>
      <c r="C335" s="33">
        <v>1</v>
      </c>
      <c r="D335" s="33">
        <v>2</v>
      </c>
      <c r="E335" s="33">
        <v>3</v>
      </c>
      <c r="F335" s="33">
        <v>4</v>
      </c>
      <c r="G335" s="34">
        <v>5</v>
      </c>
      <c r="H335" s="10"/>
      <c r="L335" s="1" t="str">
        <f>L$29</f>
        <v>Найдите регрессию Y по X, регрессию X по Y,</v>
      </c>
    </row>
    <row r="336" spans="1:12" ht="18.75">
      <c r="A336" s="43">
        <f>A$12</f>
        <v>0</v>
      </c>
      <c r="B336" s="30"/>
      <c r="C336" s="30"/>
      <c r="D336" s="30"/>
      <c r="E336" s="30"/>
      <c r="F336" s="30"/>
      <c r="G336" s="30"/>
      <c r="H336" s="10">
        <f t="shared" ref="H336:H342" si="259">SUM(B336:G336)</f>
        <v>0</v>
      </c>
      <c r="L336" s="1" t="str">
        <f>L$30</f>
        <v xml:space="preserve">выборочный корреляционый момент, </v>
      </c>
    </row>
    <row r="337" spans="1:12" ht="18.75">
      <c r="A337" s="43">
        <f>A$13</f>
        <v>1</v>
      </c>
      <c r="B337" s="35"/>
      <c r="C337" s="35"/>
      <c r="D337" s="35"/>
      <c r="E337" s="35"/>
      <c r="F337" s="35"/>
      <c r="G337" s="35"/>
      <c r="H337" s="10">
        <f t="shared" si="259"/>
        <v>0</v>
      </c>
      <c r="L337" s="1" t="str">
        <f>L$31</f>
        <v>выборочный коэффициент корреляции,</v>
      </c>
    </row>
    <row r="338" spans="1:12" ht="18.75">
      <c r="A338" s="43">
        <f>A$14</f>
        <v>2</v>
      </c>
      <c r="B338" s="35"/>
      <c r="C338" s="35"/>
      <c r="D338" s="35"/>
      <c r="E338" s="35"/>
      <c r="F338" s="35"/>
      <c r="G338" s="35"/>
      <c r="H338" s="10">
        <f t="shared" si="259"/>
        <v>0</v>
      </c>
      <c r="L338" s="1" t="str">
        <f>L$32</f>
        <v>средние значения величин X и Y,</v>
      </c>
    </row>
    <row r="339" spans="1:12" ht="18.75">
      <c r="A339" s="43">
        <f>A$15</f>
        <v>3</v>
      </c>
      <c r="B339" s="35"/>
      <c r="C339" s="35"/>
      <c r="D339" s="35"/>
      <c r="E339" s="35"/>
      <c r="F339" s="35"/>
      <c r="G339" s="35"/>
      <c r="H339" s="10">
        <f t="shared" si="259"/>
        <v>0</v>
      </c>
      <c r="L339" s="1" t="str">
        <f>L$33</f>
        <v>выборочные дисперсии величин X и Y,</v>
      </c>
    </row>
    <row r="340" spans="1:12" ht="18.75">
      <c r="A340" s="43">
        <f>A$16</f>
        <v>4</v>
      </c>
      <c r="B340" s="35"/>
      <c r="C340" s="35"/>
      <c r="D340" s="35"/>
      <c r="E340" s="35"/>
      <c r="F340" s="35"/>
      <c r="G340" s="35"/>
      <c r="H340" s="10">
        <f t="shared" si="259"/>
        <v>0</v>
      </c>
      <c r="L340" s="1" t="str">
        <f>L$34</f>
        <v>занесите из на лист "Регрессия X-Y".</v>
      </c>
    </row>
    <row r="341" spans="1:12" ht="19.5" thickBot="1">
      <c r="A341" s="46">
        <f>A$17</f>
        <v>5</v>
      </c>
      <c r="B341" s="37"/>
      <c r="C341" s="37"/>
      <c r="D341" s="37"/>
      <c r="E341" s="37"/>
      <c r="F341" s="37"/>
      <c r="G341" s="37"/>
      <c r="H341" s="10">
        <f t="shared" si="259"/>
        <v>0</v>
      </c>
      <c r="L341" s="1" t="str">
        <f>L$35</f>
        <v>Оцените адекватность результата вычислений</v>
      </c>
    </row>
    <row r="342" spans="1:12" ht="19.5" thickTop="1">
      <c r="A342" s="42" t="str">
        <f>A$18</f>
        <v>n(Y=yj)</v>
      </c>
      <c r="B342" s="32">
        <f>SUM(B336:B341)</f>
        <v>0</v>
      </c>
      <c r="C342" s="32">
        <f t="shared" ref="C342" si="260">SUM(C336:C341)</f>
        <v>0</v>
      </c>
      <c r="D342" s="32">
        <f t="shared" ref="D342" si="261">SUM(D336:D341)</f>
        <v>0</v>
      </c>
      <c r="E342" s="32">
        <f t="shared" ref="E342" si="262">SUM(E336:E341)</f>
        <v>0</v>
      </c>
      <c r="F342" s="32">
        <f t="shared" ref="F342" si="263">SUM(F336:F341)</f>
        <v>0</v>
      </c>
      <c r="G342" s="32">
        <f t="shared" ref="G342" si="264">SUM(G336:G341)</f>
        <v>0</v>
      </c>
      <c r="H342" s="10">
        <f t="shared" si="259"/>
        <v>0</v>
      </c>
      <c r="L342" s="1" t="str">
        <f>L$36</f>
        <v>с помощью диаграммы</v>
      </c>
    </row>
    <row r="343" spans="1:12">
      <c r="L343" s="1">
        <f>L$37</f>
        <v>0</v>
      </c>
    </row>
    <row r="344" spans="1:12" ht="19.5" thickBot="1">
      <c r="A344" s="7" t="str">
        <f>'Название и список группы'!A20</f>
        <v>Титов</v>
      </c>
      <c r="B344" s="86" t="str">
        <f>'Название и список группы'!B20</f>
        <v>Дмитрий Михайлович</v>
      </c>
      <c r="C344" s="86"/>
      <c r="D344" s="86"/>
      <c r="E344" s="86"/>
      <c r="F344" s="86"/>
      <c r="G344" s="86"/>
      <c r="H344" s="86"/>
      <c r="I344" s="86"/>
      <c r="J344" s="86"/>
    </row>
    <row r="345" spans="1:12" ht="18.75" thickBot="1">
      <c r="A345" s="44" t="str">
        <f>A$2</f>
        <v>X\Y</v>
      </c>
      <c r="B345" s="22">
        <v>0</v>
      </c>
      <c r="C345" s="23">
        <v>1</v>
      </c>
      <c r="D345" s="23">
        <v>2</v>
      </c>
      <c r="E345" s="23">
        <v>3</v>
      </c>
      <c r="F345" s="23">
        <v>4</v>
      </c>
      <c r="G345" s="24">
        <v>5</v>
      </c>
      <c r="H345" s="25" t="str">
        <f>H$2</f>
        <v>w(X=xi)</v>
      </c>
      <c r="I345" s="2"/>
      <c r="J345" s="3" t="s">
        <v>3</v>
      </c>
      <c r="L345" s="4" t="str">
        <f>L$2</f>
        <v>10 серий по 5 бросков монеты</v>
      </c>
    </row>
    <row r="346" spans="1:12" ht="18.75">
      <c r="A346" s="43">
        <f>A$3</f>
        <v>0</v>
      </c>
      <c r="B346" s="26">
        <f t="shared" ref="B346:G346" si="265">IF(B360=0,0,B354/$H360)</f>
        <v>0</v>
      </c>
      <c r="C346" s="26">
        <f t="shared" si="265"/>
        <v>0</v>
      </c>
      <c r="D346" s="26">
        <f t="shared" si="265"/>
        <v>0</v>
      </c>
      <c r="E346" s="26">
        <f t="shared" si="265"/>
        <v>0</v>
      </c>
      <c r="F346" s="26">
        <f t="shared" si="265"/>
        <v>0</v>
      </c>
      <c r="G346" s="26">
        <f t="shared" si="265"/>
        <v>0</v>
      </c>
      <c r="H346" s="10"/>
      <c r="I346" s="10"/>
      <c r="J346" s="21">
        <f>IF(SUM(B354:G359)&gt;0,1,10^(-5))</f>
        <v>1.0000000000000001E-5</v>
      </c>
      <c r="L346" s="39" t="str">
        <f>L$3</f>
        <v>X — число выпавших орлов в</v>
      </c>
    </row>
    <row r="347" spans="1:12" ht="18.75">
      <c r="A347" s="43">
        <f>A$4</f>
        <v>1</v>
      </c>
      <c r="B347" s="6">
        <f t="shared" ref="B347:G347" si="266">IF(B360=0,0,B355/$H360)</f>
        <v>0</v>
      </c>
      <c r="C347" s="6">
        <f t="shared" si="266"/>
        <v>0</v>
      </c>
      <c r="D347" s="6">
        <f t="shared" si="266"/>
        <v>0</v>
      </c>
      <c r="E347" s="6">
        <f t="shared" si="266"/>
        <v>0</v>
      </c>
      <c r="F347" s="6">
        <f t="shared" si="266"/>
        <v>0</v>
      </c>
      <c r="G347" s="6">
        <f t="shared" si="266"/>
        <v>0</v>
      </c>
      <c r="H347" s="10">
        <f t="shared" ref="H347:H352" si="267">SUM(B347:G347)</f>
        <v>0</v>
      </c>
      <c r="I347" s="10"/>
      <c r="L347" s="39" t="str">
        <f>L$4</f>
        <v>серии из 5 бросков</v>
      </c>
    </row>
    <row r="348" spans="1:12" ht="18.75">
      <c r="A348" s="43">
        <f>A$5</f>
        <v>2</v>
      </c>
      <c r="B348" s="6">
        <f t="shared" ref="B348:G348" si="268">IF(B360=0,0,B356/$H360)</f>
        <v>0</v>
      </c>
      <c r="C348" s="6">
        <f t="shared" si="268"/>
        <v>0</v>
      </c>
      <c r="D348" s="6">
        <f t="shared" si="268"/>
        <v>0</v>
      </c>
      <c r="E348" s="6">
        <f t="shared" si="268"/>
        <v>0</v>
      </c>
      <c r="F348" s="6">
        <f t="shared" si="268"/>
        <v>0</v>
      </c>
      <c r="G348" s="6">
        <f t="shared" si="268"/>
        <v>0</v>
      </c>
      <c r="H348" s="10">
        <f t="shared" si="267"/>
        <v>0</v>
      </c>
      <c r="I348" s="10"/>
      <c r="L348" s="38" t="str">
        <f>L$5</f>
        <v>Y — номер броска  в серии из</v>
      </c>
    </row>
    <row r="349" spans="1:12" ht="18.75">
      <c r="A349" s="43">
        <f>A$6</f>
        <v>3</v>
      </c>
      <c r="B349" s="6">
        <f t="shared" ref="B349:G349" si="269">IF(B360=0,0,B357/$H360)</f>
        <v>0</v>
      </c>
      <c r="C349" s="6">
        <f t="shared" si="269"/>
        <v>0</v>
      </c>
      <c r="D349" s="6">
        <f t="shared" si="269"/>
        <v>0</v>
      </c>
      <c r="E349" s="6">
        <f t="shared" si="269"/>
        <v>0</v>
      </c>
      <c r="F349" s="6">
        <f t="shared" si="269"/>
        <v>0</v>
      </c>
      <c r="G349" s="6">
        <f t="shared" si="269"/>
        <v>0</v>
      </c>
      <c r="H349" s="10">
        <f t="shared" si="267"/>
        <v>0</v>
      </c>
      <c r="I349" s="12"/>
      <c r="L349" s="38" t="str">
        <f>L$6</f>
        <v>5 бросков, когда впервые выпал</v>
      </c>
    </row>
    <row r="350" spans="1:12" ht="18.75">
      <c r="A350" s="43">
        <f>A$7</f>
        <v>4</v>
      </c>
      <c r="B350" s="6">
        <f t="shared" ref="B350:G350" si="270">IF(B360=0,0,B358/$H360)</f>
        <v>0</v>
      </c>
      <c r="C350" s="6">
        <f t="shared" si="270"/>
        <v>0</v>
      </c>
      <c r="D350" s="6">
        <f t="shared" si="270"/>
        <v>0</v>
      </c>
      <c r="E350" s="6">
        <f t="shared" si="270"/>
        <v>0</v>
      </c>
      <c r="F350" s="6">
        <f t="shared" si="270"/>
        <v>0</v>
      </c>
      <c r="G350" s="6">
        <f t="shared" si="270"/>
        <v>0</v>
      </c>
      <c r="H350" s="10">
        <f t="shared" si="267"/>
        <v>0</v>
      </c>
      <c r="I350" s="12"/>
      <c r="L350" s="38" t="str">
        <f>L$7</f>
        <v>орел или 0, если были только</v>
      </c>
    </row>
    <row r="351" spans="1:12" ht="18.75">
      <c r="A351" s="43">
        <f>A$8</f>
        <v>5</v>
      </c>
      <c r="B351" s="29">
        <f t="shared" ref="B351:G351" si="271">IF(B360=0,0,B359/$H360)</f>
        <v>0</v>
      </c>
      <c r="C351" s="29">
        <f t="shared" si="271"/>
        <v>0</v>
      </c>
      <c r="D351" s="29">
        <f t="shared" si="271"/>
        <v>0</v>
      </c>
      <c r="E351" s="29">
        <f t="shared" si="271"/>
        <v>0</v>
      </c>
      <c r="F351" s="29">
        <f t="shared" si="271"/>
        <v>0</v>
      </c>
      <c r="G351" s="29">
        <f t="shared" si="271"/>
        <v>0</v>
      </c>
      <c r="H351" s="10">
        <f t="shared" si="267"/>
        <v>0</v>
      </c>
      <c r="L351" s="38" t="str">
        <f>L$8</f>
        <v>решки</v>
      </c>
    </row>
    <row r="352" spans="1:12" ht="18.75">
      <c r="A352" s="42" t="str">
        <f>A$9</f>
        <v>w(Y=yj)</v>
      </c>
      <c r="B352" s="28">
        <f t="shared" ref="B352:G352" si="272">SUM(B346:B351)</f>
        <v>0</v>
      </c>
      <c r="C352" s="28">
        <f t="shared" si="272"/>
        <v>0</v>
      </c>
      <c r="D352" s="28">
        <f t="shared" si="272"/>
        <v>0</v>
      </c>
      <c r="E352" s="28">
        <f t="shared" si="272"/>
        <v>0</v>
      </c>
      <c r="F352" s="28">
        <f t="shared" si="272"/>
        <v>0</v>
      </c>
      <c r="G352" s="28">
        <f t="shared" si="272"/>
        <v>0</v>
      </c>
      <c r="H352" s="10">
        <f t="shared" si="267"/>
        <v>0</v>
      </c>
      <c r="L352" s="1">
        <f>L$9</f>
        <v>0</v>
      </c>
    </row>
    <row r="353" spans="1:12" ht="19.5" thickBot="1">
      <c r="A353" s="44" t="str">
        <f>A$11</f>
        <v>X\Y</v>
      </c>
      <c r="B353" s="36">
        <v>0</v>
      </c>
      <c r="C353" s="33">
        <v>1</v>
      </c>
      <c r="D353" s="33">
        <v>2</v>
      </c>
      <c r="E353" s="33">
        <v>3</v>
      </c>
      <c r="F353" s="33">
        <v>4</v>
      </c>
      <c r="G353" s="34">
        <v>5</v>
      </c>
      <c r="H353" s="10"/>
      <c r="L353" s="1" t="str">
        <f>L$29</f>
        <v>Найдите регрессию Y по X, регрессию X по Y,</v>
      </c>
    </row>
    <row r="354" spans="1:12" ht="18.75">
      <c r="A354" s="43">
        <f>A$12</f>
        <v>0</v>
      </c>
      <c r="B354" s="30"/>
      <c r="C354" s="30"/>
      <c r="D354" s="30"/>
      <c r="E354" s="30"/>
      <c r="F354" s="30"/>
      <c r="G354" s="30"/>
      <c r="H354" s="10">
        <f t="shared" ref="H354:H360" si="273">SUM(B354:G354)</f>
        <v>0</v>
      </c>
      <c r="L354" s="1" t="str">
        <f>L$30</f>
        <v xml:space="preserve">выборочный корреляционый момент, </v>
      </c>
    </row>
    <row r="355" spans="1:12" ht="18.75">
      <c r="A355" s="43">
        <f>A$13</f>
        <v>1</v>
      </c>
      <c r="B355" s="35"/>
      <c r="C355" s="35"/>
      <c r="D355" s="35"/>
      <c r="E355" s="35"/>
      <c r="F355" s="35"/>
      <c r="G355" s="35"/>
      <c r="H355" s="10">
        <f t="shared" si="273"/>
        <v>0</v>
      </c>
      <c r="L355" s="1" t="str">
        <f>L$31</f>
        <v>выборочный коэффициент корреляции,</v>
      </c>
    </row>
    <row r="356" spans="1:12" ht="18.75">
      <c r="A356" s="43">
        <f>A$14</f>
        <v>2</v>
      </c>
      <c r="B356" s="35"/>
      <c r="C356" s="35"/>
      <c r="D356" s="35"/>
      <c r="E356" s="35"/>
      <c r="F356" s="35"/>
      <c r="G356" s="35"/>
      <c r="H356" s="10">
        <f t="shared" si="273"/>
        <v>0</v>
      </c>
      <c r="L356" s="1" t="str">
        <f>L$32</f>
        <v>средние значения величин X и Y,</v>
      </c>
    </row>
    <row r="357" spans="1:12" ht="18.75">
      <c r="A357" s="43">
        <f>A$15</f>
        <v>3</v>
      </c>
      <c r="B357" s="35"/>
      <c r="C357" s="35"/>
      <c r="D357" s="35"/>
      <c r="E357" s="35"/>
      <c r="F357" s="35"/>
      <c r="G357" s="35"/>
      <c r="H357" s="10">
        <f t="shared" si="273"/>
        <v>0</v>
      </c>
      <c r="L357" s="1" t="str">
        <f>L$33</f>
        <v>выборочные дисперсии величин X и Y,</v>
      </c>
    </row>
    <row r="358" spans="1:12" ht="18.75">
      <c r="A358" s="43">
        <f>A$16</f>
        <v>4</v>
      </c>
      <c r="B358" s="35"/>
      <c r="C358" s="35"/>
      <c r="D358" s="35"/>
      <c r="E358" s="35"/>
      <c r="F358" s="35"/>
      <c r="G358" s="35"/>
      <c r="H358" s="10">
        <f t="shared" si="273"/>
        <v>0</v>
      </c>
      <c r="L358" s="1" t="str">
        <f>L$34</f>
        <v>занесите из на лист "Регрессия X-Y".</v>
      </c>
    </row>
    <row r="359" spans="1:12" ht="19.5" thickBot="1">
      <c r="A359" s="46">
        <f>A$17</f>
        <v>5</v>
      </c>
      <c r="B359" s="37"/>
      <c r="C359" s="37"/>
      <c r="D359" s="37"/>
      <c r="E359" s="37"/>
      <c r="F359" s="37"/>
      <c r="G359" s="37"/>
      <c r="H359" s="10">
        <f t="shared" si="273"/>
        <v>0</v>
      </c>
      <c r="L359" s="1" t="str">
        <f>L$35</f>
        <v>Оцените адекватность результата вычислений</v>
      </c>
    </row>
    <row r="360" spans="1:12" ht="19.5" thickTop="1">
      <c r="A360" s="42" t="str">
        <f>A$18</f>
        <v>n(Y=yj)</v>
      </c>
      <c r="B360" s="32">
        <f>SUM(B354:B359)</f>
        <v>0</v>
      </c>
      <c r="C360" s="32">
        <f t="shared" ref="C360" si="274">SUM(C354:C359)</f>
        <v>0</v>
      </c>
      <c r="D360" s="32">
        <f t="shared" ref="D360" si="275">SUM(D354:D359)</f>
        <v>0</v>
      </c>
      <c r="E360" s="32">
        <f t="shared" ref="E360" si="276">SUM(E354:E359)</f>
        <v>0</v>
      </c>
      <c r="F360" s="32">
        <f t="shared" ref="F360" si="277">SUM(F354:F359)</f>
        <v>0</v>
      </c>
      <c r="G360" s="32">
        <f t="shared" ref="G360" si="278">SUM(G354:G359)</f>
        <v>0</v>
      </c>
      <c r="H360" s="10">
        <f t="shared" si="273"/>
        <v>0</v>
      </c>
      <c r="L360" s="1" t="str">
        <f>L$36</f>
        <v>с помощью диаграммы</v>
      </c>
    </row>
    <row r="361" spans="1:12">
      <c r="L361" s="1">
        <f>L$37</f>
        <v>0</v>
      </c>
    </row>
    <row r="362" spans="1:12" ht="19.5" thickBot="1">
      <c r="A362" s="7" t="str">
        <f>'Название и список группы'!A21</f>
        <v>Тиханов</v>
      </c>
      <c r="B362" s="86" t="str">
        <f>'Название и список группы'!B21</f>
        <v>Владислав Михайлович</v>
      </c>
      <c r="C362" s="86"/>
      <c r="D362" s="86"/>
      <c r="E362" s="86"/>
      <c r="F362" s="86"/>
      <c r="G362" s="86"/>
      <c r="H362" s="86"/>
      <c r="I362" s="86"/>
      <c r="J362" s="86"/>
    </row>
    <row r="363" spans="1:12" ht="18.75" thickBot="1">
      <c r="A363" s="44" t="str">
        <f>A$2</f>
        <v>X\Y</v>
      </c>
      <c r="B363" s="22">
        <v>0</v>
      </c>
      <c r="C363" s="23">
        <v>1</v>
      </c>
      <c r="D363" s="23">
        <v>2</v>
      </c>
      <c r="E363" s="23">
        <v>3</v>
      </c>
      <c r="F363" s="23">
        <v>4</v>
      </c>
      <c r="G363" s="24">
        <v>5</v>
      </c>
      <c r="H363" s="25" t="str">
        <f>H$2</f>
        <v>w(X=xi)</v>
      </c>
      <c r="I363" s="2"/>
      <c r="J363" s="3" t="s">
        <v>3</v>
      </c>
      <c r="L363" s="4" t="str">
        <f>L$2</f>
        <v>10 серий по 5 бросков монеты</v>
      </c>
    </row>
    <row r="364" spans="1:12" ht="18.75">
      <c r="A364" s="43">
        <f>A$3</f>
        <v>0</v>
      </c>
      <c r="B364" s="26">
        <f t="shared" ref="B364:G364" si="279">IF(B378=0,0,B372/$H378)</f>
        <v>0</v>
      </c>
      <c r="C364" s="26">
        <f t="shared" si="279"/>
        <v>0</v>
      </c>
      <c r="D364" s="26">
        <f t="shared" si="279"/>
        <v>0</v>
      </c>
      <c r="E364" s="26">
        <f t="shared" si="279"/>
        <v>0</v>
      </c>
      <c r="F364" s="26">
        <f t="shared" si="279"/>
        <v>0</v>
      </c>
      <c r="G364" s="26">
        <f t="shared" si="279"/>
        <v>0</v>
      </c>
      <c r="H364" s="10"/>
      <c r="I364" s="10"/>
      <c r="J364" s="21">
        <f>IF(SUM(B372:G377)&gt;0,1,10^(-5))</f>
        <v>1.0000000000000001E-5</v>
      </c>
      <c r="L364" s="39" t="str">
        <f>L$3</f>
        <v>X — число выпавших орлов в</v>
      </c>
    </row>
    <row r="365" spans="1:12" ht="18.75">
      <c r="A365" s="43">
        <f>A$4</f>
        <v>1</v>
      </c>
      <c r="B365" s="6">
        <f t="shared" ref="B365:G365" si="280">IF(B378=0,0,B373/$H378)</f>
        <v>0</v>
      </c>
      <c r="C365" s="6">
        <f t="shared" si="280"/>
        <v>0</v>
      </c>
      <c r="D365" s="6">
        <f t="shared" si="280"/>
        <v>0</v>
      </c>
      <c r="E365" s="6">
        <f t="shared" si="280"/>
        <v>0</v>
      </c>
      <c r="F365" s="6">
        <f t="shared" si="280"/>
        <v>0</v>
      </c>
      <c r="G365" s="6">
        <f t="shared" si="280"/>
        <v>0</v>
      </c>
      <c r="H365" s="10">
        <f t="shared" ref="H365:H370" si="281">SUM(B365:G365)</f>
        <v>0</v>
      </c>
      <c r="I365" s="10"/>
      <c r="L365" s="39" t="str">
        <f>L$4</f>
        <v>серии из 5 бросков</v>
      </c>
    </row>
    <row r="366" spans="1:12" ht="18.75">
      <c r="A366" s="43">
        <f>A$5</f>
        <v>2</v>
      </c>
      <c r="B366" s="6">
        <f t="shared" ref="B366:G366" si="282">IF(B378=0,0,B374/$H378)</f>
        <v>0</v>
      </c>
      <c r="C366" s="6">
        <f t="shared" si="282"/>
        <v>0</v>
      </c>
      <c r="D366" s="6">
        <f t="shared" si="282"/>
        <v>0</v>
      </c>
      <c r="E366" s="6">
        <f t="shared" si="282"/>
        <v>0</v>
      </c>
      <c r="F366" s="6">
        <f t="shared" si="282"/>
        <v>0</v>
      </c>
      <c r="G366" s="6">
        <f t="shared" si="282"/>
        <v>0</v>
      </c>
      <c r="H366" s="10">
        <f t="shared" si="281"/>
        <v>0</v>
      </c>
      <c r="I366" s="10"/>
      <c r="L366" s="38" t="str">
        <f>L$5</f>
        <v>Y — номер броска  в серии из</v>
      </c>
    </row>
    <row r="367" spans="1:12" ht="18.75">
      <c r="A367" s="43">
        <f>A$6</f>
        <v>3</v>
      </c>
      <c r="B367" s="6">
        <f t="shared" ref="B367:G367" si="283">IF(B378=0,0,B375/$H378)</f>
        <v>0</v>
      </c>
      <c r="C367" s="6">
        <f t="shared" si="283"/>
        <v>0</v>
      </c>
      <c r="D367" s="6">
        <f t="shared" si="283"/>
        <v>0</v>
      </c>
      <c r="E367" s="6">
        <f t="shared" si="283"/>
        <v>0</v>
      </c>
      <c r="F367" s="6">
        <f t="shared" si="283"/>
        <v>0</v>
      </c>
      <c r="G367" s="6">
        <f t="shared" si="283"/>
        <v>0</v>
      </c>
      <c r="H367" s="10">
        <f t="shared" si="281"/>
        <v>0</v>
      </c>
      <c r="I367" s="12"/>
      <c r="L367" s="38" t="str">
        <f>L$6</f>
        <v>5 бросков, когда впервые выпал</v>
      </c>
    </row>
    <row r="368" spans="1:12" ht="18.75">
      <c r="A368" s="43">
        <f>A$7</f>
        <v>4</v>
      </c>
      <c r="B368" s="6">
        <f t="shared" ref="B368:G368" si="284">IF(B378=0,0,B376/$H378)</f>
        <v>0</v>
      </c>
      <c r="C368" s="6">
        <f t="shared" si="284"/>
        <v>0</v>
      </c>
      <c r="D368" s="6">
        <f t="shared" si="284"/>
        <v>0</v>
      </c>
      <c r="E368" s="6">
        <f t="shared" si="284"/>
        <v>0</v>
      </c>
      <c r="F368" s="6">
        <f t="shared" si="284"/>
        <v>0</v>
      </c>
      <c r="G368" s="6">
        <f t="shared" si="284"/>
        <v>0</v>
      </c>
      <c r="H368" s="10">
        <f t="shared" si="281"/>
        <v>0</v>
      </c>
      <c r="I368" s="12"/>
      <c r="L368" s="38" t="str">
        <f>L$7</f>
        <v>орел или 0, если были только</v>
      </c>
    </row>
    <row r="369" spans="1:12" ht="18.75">
      <c r="A369" s="43">
        <f>A$8</f>
        <v>5</v>
      </c>
      <c r="B369" s="29">
        <f t="shared" ref="B369:G369" si="285">IF(B378=0,0,B377/$H378)</f>
        <v>0</v>
      </c>
      <c r="C369" s="29">
        <f t="shared" si="285"/>
        <v>0</v>
      </c>
      <c r="D369" s="29">
        <f t="shared" si="285"/>
        <v>0</v>
      </c>
      <c r="E369" s="29">
        <f t="shared" si="285"/>
        <v>0</v>
      </c>
      <c r="F369" s="29">
        <f t="shared" si="285"/>
        <v>0</v>
      </c>
      <c r="G369" s="29">
        <f t="shared" si="285"/>
        <v>0</v>
      </c>
      <c r="H369" s="10">
        <f t="shared" si="281"/>
        <v>0</v>
      </c>
      <c r="L369" s="38" t="str">
        <f>L$8</f>
        <v>решки</v>
      </c>
    </row>
    <row r="370" spans="1:12" ht="18.75">
      <c r="A370" s="42" t="str">
        <f>A$9</f>
        <v>w(Y=yj)</v>
      </c>
      <c r="B370" s="28">
        <f t="shared" ref="B370:G370" si="286">SUM(B364:B369)</f>
        <v>0</v>
      </c>
      <c r="C370" s="28">
        <f t="shared" si="286"/>
        <v>0</v>
      </c>
      <c r="D370" s="28">
        <f t="shared" si="286"/>
        <v>0</v>
      </c>
      <c r="E370" s="28">
        <f t="shared" si="286"/>
        <v>0</v>
      </c>
      <c r="F370" s="28">
        <f t="shared" si="286"/>
        <v>0</v>
      </c>
      <c r="G370" s="28">
        <f t="shared" si="286"/>
        <v>0</v>
      </c>
      <c r="H370" s="10">
        <f t="shared" si="281"/>
        <v>0</v>
      </c>
      <c r="L370" s="1">
        <f>L$9</f>
        <v>0</v>
      </c>
    </row>
    <row r="371" spans="1:12" ht="19.5" thickBot="1">
      <c r="A371" s="44" t="str">
        <f>A$11</f>
        <v>X\Y</v>
      </c>
      <c r="B371" s="36">
        <v>0</v>
      </c>
      <c r="C371" s="33">
        <v>1</v>
      </c>
      <c r="D371" s="33">
        <v>2</v>
      </c>
      <c r="E371" s="33">
        <v>3</v>
      </c>
      <c r="F371" s="33">
        <v>4</v>
      </c>
      <c r="G371" s="34">
        <v>5</v>
      </c>
      <c r="H371" s="10"/>
      <c r="L371" s="1" t="str">
        <f>L$29</f>
        <v>Найдите регрессию Y по X, регрессию X по Y,</v>
      </c>
    </row>
    <row r="372" spans="1:12" ht="18.75">
      <c r="A372" s="43">
        <f>A$12</f>
        <v>0</v>
      </c>
      <c r="B372" s="30"/>
      <c r="C372" s="30"/>
      <c r="D372" s="30"/>
      <c r="E372" s="30"/>
      <c r="F372" s="30"/>
      <c r="G372" s="30"/>
      <c r="H372" s="10">
        <f t="shared" ref="H372:H378" si="287">SUM(B372:G372)</f>
        <v>0</v>
      </c>
      <c r="L372" s="1" t="str">
        <f>L$30</f>
        <v xml:space="preserve">выборочный корреляционый момент, </v>
      </c>
    </row>
    <row r="373" spans="1:12" ht="18.75">
      <c r="A373" s="43">
        <f>A$13</f>
        <v>1</v>
      </c>
      <c r="B373" s="35"/>
      <c r="C373" s="35"/>
      <c r="D373" s="35"/>
      <c r="E373" s="35"/>
      <c r="F373" s="35"/>
      <c r="G373" s="35"/>
      <c r="H373" s="10">
        <f t="shared" si="287"/>
        <v>0</v>
      </c>
      <c r="L373" s="1" t="str">
        <f>L$31</f>
        <v>выборочный коэффициент корреляции,</v>
      </c>
    </row>
    <row r="374" spans="1:12" ht="18.75">
      <c r="A374" s="43">
        <f>A$14</f>
        <v>2</v>
      </c>
      <c r="B374" s="35"/>
      <c r="C374" s="35"/>
      <c r="D374" s="35"/>
      <c r="E374" s="35"/>
      <c r="F374" s="35"/>
      <c r="G374" s="35"/>
      <c r="H374" s="10">
        <f t="shared" si="287"/>
        <v>0</v>
      </c>
      <c r="L374" s="1" t="str">
        <f>L$32</f>
        <v>средние значения величин X и Y,</v>
      </c>
    </row>
    <row r="375" spans="1:12" ht="18.75">
      <c r="A375" s="43">
        <f>A$15</f>
        <v>3</v>
      </c>
      <c r="B375" s="35"/>
      <c r="C375" s="35"/>
      <c r="D375" s="35"/>
      <c r="E375" s="35"/>
      <c r="F375" s="35"/>
      <c r="G375" s="35"/>
      <c r="H375" s="10">
        <f t="shared" si="287"/>
        <v>0</v>
      </c>
      <c r="L375" s="1" t="str">
        <f>L$33</f>
        <v>выборочные дисперсии величин X и Y,</v>
      </c>
    </row>
    <row r="376" spans="1:12" ht="18.75">
      <c r="A376" s="43">
        <f>A$16</f>
        <v>4</v>
      </c>
      <c r="B376" s="35"/>
      <c r="C376" s="35"/>
      <c r="D376" s="35"/>
      <c r="E376" s="35"/>
      <c r="F376" s="35"/>
      <c r="G376" s="35"/>
      <c r="H376" s="10">
        <f t="shared" si="287"/>
        <v>0</v>
      </c>
      <c r="L376" s="1" t="str">
        <f>L$34</f>
        <v>занесите из на лист "Регрессия X-Y".</v>
      </c>
    </row>
    <row r="377" spans="1:12" ht="19.5" thickBot="1">
      <c r="A377" s="46">
        <f>A$17</f>
        <v>5</v>
      </c>
      <c r="B377" s="37"/>
      <c r="C377" s="37"/>
      <c r="D377" s="37"/>
      <c r="E377" s="37"/>
      <c r="F377" s="37"/>
      <c r="G377" s="37"/>
      <c r="H377" s="10">
        <f t="shared" si="287"/>
        <v>0</v>
      </c>
      <c r="L377" s="1" t="str">
        <f>L$35</f>
        <v>Оцените адекватность результата вычислений</v>
      </c>
    </row>
    <row r="378" spans="1:12" ht="19.5" thickTop="1">
      <c r="A378" s="42" t="str">
        <f>A$18</f>
        <v>n(Y=yj)</v>
      </c>
      <c r="B378" s="32">
        <f>SUM(B372:B377)</f>
        <v>0</v>
      </c>
      <c r="C378" s="32">
        <f t="shared" ref="C378" si="288">SUM(C372:C377)</f>
        <v>0</v>
      </c>
      <c r="D378" s="32">
        <f t="shared" ref="D378" si="289">SUM(D372:D377)</f>
        <v>0</v>
      </c>
      <c r="E378" s="32">
        <f t="shared" ref="E378" si="290">SUM(E372:E377)</f>
        <v>0</v>
      </c>
      <c r="F378" s="32">
        <f t="shared" ref="F378" si="291">SUM(F372:F377)</f>
        <v>0</v>
      </c>
      <c r="G378" s="32">
        <f t="shared" ref="G378" si="292">SUM(G372:G377)</f>
        <v>0</v>
      </c>
      <c r="H378" s="10">
        <f t="shared" si="287"/>
        <v>0</v>
      </c>
      <c r="L378" s="1" t="str">
        <f>L$36</f>
        <v>с помощью диаграммы</v>
      </c>
    </row>
    <row r="379" spans="1:12">
      <c r="L379" s="1">
        <f>L$37</f>
        <v>0</v>
      </c>
    </row>
    <row r="380" spans="1:12" ht="19.5" thickBot="1">
      <c r="A380" s="7" t="str">
        <f>'Название и список группы'!A22</f>
        <v>Тюленев</v>
      </c>
      <c r="B380" s="86" t="str">
        <f>'Название и список группы'!B22</f>
        <v>Данил Андреевич</v>
      </c>
      <c r="C380" s="86"/>
      <c r="D380" s="86"/>
      <c r="E380" s="86"/>
      <c r="F380" s="86"/>
      <c r="G380" s="86"/>
      <c r="H380" s="86"/>
      <c r="I380" s="86"/>
      <c r="J380" s="86"/>
    </row>
    <row r="381" spans="1:12" ht="18.75" thickBot="1">
      <c r="A381" s="44" t="str">
        <f>A$2</f>
        <v>X\Y</v>
      </c>
      <c r="B381" s="22">
        <v>0</v>
      </c>
      <c r="C381" s="23">
        <v>1</v>
      </c>
      <c r="D381" s="23">
        <v>2</v>
      </c>
      <c r="E381" s="23">
        <v>3</v>
      </c>
      <c r="F381" s="23">
        <v>4</v>
      </c>
      <c r="G381" s="24">
        <v>5</v>
      </c>
      <c r="H381" s="25" t="str">
        <f>H$2</f>
        <v>w(X=xi)</v>
      </c>
      <c r="I381" s="2"/>
      <c r="J381" s="3" t="s">
        <v>3</v>
      </c>
      <c r="L381" s="4" t="str">
        <f>L$2</f>
        <v>10 серий по 5 бросков монеты</v>
      </c>
    </row>
    <row r="382" spans="1:12" ht="18.75">
      <c r="A382" s="43">
        <f>A$3</f>
        <v>0</v>
      </c>
      <c r="B382" s="26">
        <f t="shared" ref="B382:G382" si="293">IF(B396=0,0,B390/$H396)</f>
        <v>0</v>
      </c>
      <c r="C382" s="26">
        <f t="shared" si="293"/>
        <v>0</v>
      </c>
      <c r="D382" s="26">
        <f t="shared" si="293"/>
        <v>0</v>
      </c>
      <c r="E382" s="26">
        <f t="shared" si="293"/>
        <v>0</v>
      </c>
      <c r="F382" s="26">
        <f t="shared" si="293"/>
        <v>0</v>
      </c>
      <c r="G382" s="26">
        <f t="shared" si="293"/>
        <v>0</v>
      </c>
      <c r="H382" s="10"/>
      <c r="I382" s="10"/>
      <c r="J382" s="21">
        <f>IF(SUM(B390:G395)&gt;0,1,10^(-5))</f>
        <v>1.0000000000000001E-5</v>
      </c>
      <c r="L382" s="39" t="str">
        <f>L$3</f>
        <v>X — число выпавших орлов в</v>
      </c>
    </row>
    <row r="383" spans="1:12" ht="18.75">
      <c r="A383" s="43">
        <f>A$4</f>
        <v>1</v>
      </c>
      <c r="B383" s="6">
        <f t="shared" ref="B383:G383" si="294">IF(B396=0,0,B391/$H396)</f>
        <v>0</v>
      </c>
      <c r="C383" s="6">
        <f t="shared" si="294"/>
        <v>0</v>
      </c>
      <c r="D383" s="6">
        <f t="shared" si="294"/>
        <v>0</v>
      </c>
      <c r="E383" s="6">
        <f t="shared" si="294"/>
        <v>0</v>
      </c>
      <c r="F383" s="6">
        <f t="shared" si="294"/>
        <v>0</v>
      </c>
      <c r="G383" s="6">
        <f t="shared" si="294"/>
        <v>0</v>
      </c>
      <c r="H383" s="10">
        <f t="shared" ref="H383:H388" si="295">SUM(B383:G383)</f>
        <v>0</v>
      </c>
      <c r="I383" s="10"/>
      <c r="L383" s="39" t="str">
        <f>L$4</f>
        <v>серии из 5 бросков</v>
      </c>
    </row>
    <row r="384" spans="1:12" ht="18.75">
      <c r="A384" s="43">
        <f>A$5</f>
        <v>2</v>
      </c>
      <c r="B384" s="6">
        <f t="shared" ref="B384:G384" si="296">IF(B396=0,0,B392/$H396)</f>
        <v>0</v>
      </c>
      <c r="C384" s="6">
        <f t="shared" si="296"/>
        <v>0</v>
      </c>
      <c r="D384" s="6">
        <f t="shared" si="296"/>
        <v>0</v>
      </c>
      <c r="E384" s="6">
        <f t="shared" si="296"/>
        <v>0</v>
      </c>
      <c r="F384" s="6">
        <f t="shared" si="296"/>
        <v>0</v>
      </c>
      <c r="G384" s="6">
        <f t="shared" si="296"/>
        <v>0</v>
      </c>
      <c r="H384" s="10">
        <f t="shared" si="295"/>
        <v>0</v>
      </c>
      <c r="I384" s="10"/>
      <c r="L384" s="38" t="str">
        <f>L$5</f>
        <v>Y — номер броска  в серии из</v>
      </c>
    </row>
    <row r="385" spans="1:12" ht="18.75">
      <c r="A385" s="43">
        <f>A$6</f>
        <v>3</v>
      </c>
      <c r="B385" s="6">
        <f t="shared" ref="B385:G385" si="297">IF(B396=0,0,B393/$H396)</f>
        <v>0</v>
      </c>
      <c r="C385" s="6">
        <f t="shared" si="297"/>
        <v>0</v>
      </c>
      <c r="D385" s="6">
        <f t="shared" si="297"/>
        <v>0</v>
      </c>
      <c r="E385" s="6">
        <f t="shared" si="297"/>
        <v>0</v>
      </c>
      <c r="F385" s="6">
        <f t="shared" si="297"/>
        <v>0</v>
      </c>
      <c r="G385" s="6">
        <f t="shared" si="297"/>
        <v>0</v>
      </c>
      <c r="H385" s="10">
        <f t="shared" si="295"/>
        <v>0</v>
      </c>
      <c r="I385" s="12"/>
      <c r="L385" s="38" t="str">
        <f>L$6</f>
        <v>5 бросков, когда впервые выпал</v>
      </c>
    </row>
    <row r="386" spans="1:12" ht="18.75">
      <c r="A386" s="43">
        <f>A$7</f>
        <v>4</v>
      </c>
      <c r="B386" s="6">
        <f t="shared" ref="B386:G386" si="298">IF(B396=0,0,B394/$H396)</f>
        <v>0</v>
      </c>
      <c r="C386" s="6">
        <f t="shared" si="298"/>
        <v>0</v>
      </c>
      <c r="D386" s="6">
        <f t="shared" si="298"/>
        <v>0</v>
      </c>
      <c r="E386" s="6">
        <f t="shared" si="298"/>
        <v>0</v>
      </c>
      <c r="F386" s="6">
        <f t="shared" si="298"/>
        <v>0</v>
      </c>
      <c r="G386" s="6">
        <f t="shared" si="298"/>
        <v>0</v>
      </c>
      <c r="H386" s="10">
        <f t="shared" si="295"/>
        <v>0</v>
      </c>
      <c r="I386" s="12"/>
      <c r="L386" s="38" t="str">
        <f>L$7</f>
        <v>орел или 0, если были только</v>
      </c>
    </row>
    <row r="387" spans="1:12" ht="18.75">
      <c r="A387" s="43">
        <f>A$8</f>
        <v>5</v>
      </c>
      <c r="B387" s="29">
        <f t="shared" ref="B387:G387" si="299">IF(B396=0,0,B395/$H396)</f>
        <v>0</v>
      </c>
      <c r="C387" s="29">
        <f t="shared" si="299"/>
        <v>0</v>
      </c>
      <c r="D387" s="29">
        <f t="shared" si="299"/>
        <v>0</v>
      </c>
      <c r="E387" s="29">
        <f t="shared" si="299"/>
        <v>0</v>
      </c>
      <c r="F387" s="29">
        <f t="shared" si="299"/>
        <v>0</v>
      </c>
      <c r="G387" s="29">
        <f t="shared" si="299"/>
        <v>0</v>
      </c>
      <c r="H387" s="10">
        <f t="shared" si="295"/>
        <v>0</v>
      </c>
      <c r="L387" s="38" t="str">
        <f>L$8</f>
        <v>решки</v>
      </c>
    </row>
    <row r="388" spans="1:12" ht="18.75">
      <c r="A388" s="42" t="str">
        <f>A$9</f>
        <v>w(Y=yj)</v>
      </c>
      <c r="B388" s="28">
        <f t="shared" ref="B388:G388" si="300">SUM(B382:B387)</f>
        <v>0</v>
      </c>
      <c r="C388" s="28">
        <f t="shared" si="300"/>
        <v>0</v>
      </c>
      <c r="D388" s="28">
        <f t="shared" si="300"/>
        <v>0</v>
      </c>
      <c r="E388" s="28">
        <f t="shared" si="300"/>
        <v>0</v>
      </c>
      <c r="F388" s="28">
        <f t="shared" si="300"/>
        <v>0</v>
      </c>
      <c r="G388" s="28">
        <f t="shared" si="300"/>
        <v>0</v>
      </c>
      <c r="H388" s="10">
        <f t="shared" si="295"/>
        <v>0</v>
      </c>
      <c r="L388" s="1">
        <f>L$9</f>
        <v>0</v>
      </c>
    </row>
    <row r="389" spans="1:12" ht="19.5" thickBot="1">
      <c r="A389" s="44" t="str">
        <f>A$11</f>
        <v>X\Y</v>
      </c>
      <c r="B389" s="36">
        <v>0</v>
      </c>
      <c r="C389" s="33">
        <v>1</v>
      </c>
      <c r="D389" s="33">
        <v>2</v>
      </c>
      <c r="E389" s="33">
        <v>3</v>
      </c>
      <c r="F389" s="33">
        <v>4</v>
      </c>
      <c r="G389" s="34">
        <v>5</v>
      </c>
      <c r="H389" s="10"/>
      <c r="L389" s="1" t="str">
        <f>L$29</f>
        <v>Найдите регрессию Y по X, регрессию X по Y,</v>
      </c>
    </row>
    <row r="390" spans="1:12" ht="18.75">
      <c r="A390" s="43">
        <f>A$12</f>
        <v>0</v>
      </c>
      <c r="B390" s="30"/>
      <c r="C390" s="30"/>
      <c r="D390" s="30"/>
      <c r="E390" s="30"/>
      <c r="F390" s="30"/>
      <c r="G390" s="30"/>
      <c r="H390" s="10">
        <f t="shared" ref="H390:H396" si="301">SUM(B390:G390)</f>
        <v>0</v>
      </c>
      <c r="L390" s="1" t="str">
        <f>L$30</f>
        <v xml:space="preserve">выборочный корреляционый момент, </v>
      </c>
    </row>
    <row r="391" spans="1:12" ht="18.75">
      <c r="A391" s="43">
        <f>A$13</f>
        <v>1</v>
      </c>
      <c r="B391" s="35"/>
      <c r="C391" s="35"/>
      <c r="D391" s="35"/>
      <c r="E391" s="35"/>
      <c r="F391" s="35"/>
      <c r="G391" s="35"/>
      <c r="H391" s="10">
        <f t="shared" si="301"/>
        <v>0</v>
      </c>
      <c r="L391" s="1" t="str">
        <f>L$31</f>
        <v>выборочный коэффициент корреляции,</v>
      </c>
    </row>
    <row r="392" spans="1:12" ht="18.75">
      <c r="A392" s="43">
        <f>A$14</f>
        <v>2</v>
      </c>
      <c r="B392" s="35"/>
      <c r="C392" s="35"/>
      <c r="D392" s="35"/>
      <c r="E392" s="35"/>
      <c r="F392" s="35"/>
      <c r="G392" s="35"/>
      <c r="H392" s="10">
        <f t="shared" si="301"/>
        <v>0</v>
      </c>
      <c r="L392" s="1" t="str">
        <f>L$32</f>
        <v>средние значения величин X и Y,</v>
      </c>
    </row>
    <row r="393" spans="1:12" ht="18.75">
      <c r="A393" s="43">
        <f>A$15</f>
        <v>3</v>
      </c>
      <c r="B393" s="35"/>
      <c r="C393" s="35"/>
      <c r="D393" s="35"/>
      <c r="E393" s="35"/>
      <c r="F393" s="35"/>
      <c r="G393" s="35"/>
      <c r="H393" s="10">
        <f t="shared" si="301"/>
        <v>0</v>
      </c>
      <c r="L393" s="1" t="str">
        <f>L$33</f>
        <v>выборочные дисперсии величин X и Y,</v>
      </c>
    </row>
    <row r="394" spans="1:12" ht="18.75">
      <c r="A394" s="43">
        <f>A$16</f>
        <v>4</v>
      </c>
      <c r="B394" s="35"/>
      <c r="C394" s="35"/>
      <c r="D394" s="35"/>
      <c r="E394" s="35"/>
      <c r="F394" s="35"/>
      <c r="G394" s="35"/>
      <c r="H394" s="10">
        <f t="shared" si="301"/>
        <v>0</v>
      </c>
      <c r="L394" s="1" t="str">
        <f>L$34</f>
        <v>занесите из на лист "Регрессия X-Y".</v>
      </c>
    </row>
    <row r="395" spans="1:12" ht="19.5" thickBot="1">
      <c r="A395" s="46">
        <f>A$17</f>
        <v>5</v>
      </c>
      <c r="B395" s="37"/>
      <c r="C395" s="37"/>
      <c r="D395" s="37"/>
      <c r="E395" s="37"/>
      <c r="F395" s="37"/>
      <c r="G395" s="37"/>
      <c r="H395" s="10">
        <f t="shared" si="301"/>
        <v>0</v>
      </c>
      <c r="L395" s="1" t="str">
        <f>L$35</f>
        <v>Оцените адекватность результата вычислений</v>
      </c>
    </row>
    <row r="396" spans="1:12" ht="19.5" thickTop="1">
      <c r="A396" s="42" t="str">
        <f>A$18</f>
        <v>n(Y=yj)</v>
      </c>
      <c r="B396" s="32">
        <f>SUM(B390:B395)</f>
        <v>0</v>
      </c>
      <c r="C396" s="32">
        <f t="shared" ref="C396" si="302">SUM(C390:C395)</f>
        <v>0</v>
      </c>
      <c r="D396" s="32">
        <f t="shared" ref="D396" si="303">SUM(D390:D395)</f>
        <v>0</v>
      </c>
      <c r="E396" s="32">
        <f t="shared" ref="E396" si="304">SUM(E390:E395)</f>
        <v>0</v>
      </c>
      <c r="F396" s="32">
        <f t="shared" ref="F396" si="305">SUM(F390:F395)</f>
        <v>0</v>
      </c>
      <c r="G396" s="32">
        <f t="shared" ref="G396" si="306">SUM(G390:G395)</f>
        <v>0</v>
      </c>
      <c r="H396" s="10">
        <f t="shared" si="301"/>
        <v>0</v>
      </c>
      <c r="L396" s="1" t="str">
        <f>L$36</f>
        <v>с помощью диаграммы</v>
      </c>
    </row>
    <row r="397" spans="1:12">
      <c r="L397" s="1">
        <f>L$37</f>
        <v>0</v>
      </c>
    </row>
    <row r="398" spans="1:12" ht="19.5" thickBot="1">
      <c r="A398" s="7" t="str">
        <f>'Название и список группы'!A23</f>
        <v>Фоменко</v>
      </c>
      <c r="B398" s="86" t="str">
        <f>'Название и список группы'!B23</f>
        <v>Валерия Алексеевна</v>
      </c>
      <c r="C398" s="86"/>
      <c r="D398" s="86"/>
      <c r="E398" s="86"/>
      <c r="F398" s="86"/>
      <c r="G398" s="86"/>
      <c r="H398" s="86"/>
      <c r="I398" s="86"/>
      <c r="J398" s="86"/>
    </row>
    <row r="399" spans="1:12" ht="18.75" thickBot="1">
      <c r="A399" s="44" t="str">
        <f>A$2</f>
        <v>X\Y</v>
      </c>
      <c r="B399" s="22">
        <v>0</v>
      </c>
      <c r="C399" s="23">
        <v>1</v>
      </c>
      <c r="D399" s="23">
        <v>2</v>
      </c>
      <c r="E399" s="23">
        <v>3</v>
      </c>
      <c r="F399" s="23">
        <v>4</v>
      </c>
      <c r="G399" s="24">
        <v>5</v>
      </c>
      <c r="H399" s="25" t="str">
        <f>H$2</f>
        <v>w(X=xi)</v>
      </c>
      <c r="I399" s="2"/>
      <c r="J399" s="3" t="s">
        <v>3</v>
      </c>
      <c r="L399" s="4" t="str">
        <f>L$2</f>
        <v>10 серий по 5 бросков монеты</v>
      </c>
    </row>
    <row r="400" spans="1:12" ht="18.75">
      <c r="A400" s="43">
        <f>A$3</f>
        <v>0</v>
      </c>
      <c r="B400" s="26">
        <f t="shared" ref="B400:G400" si="307">IF(B414=0,0,B408/$H414)</f>
        <v>0</v>
      </c>
      <c r="C400" s="26">
        <f t="shared" si="307"/>
        <v>0</v>
      </c>
      <c r="D400" s="26">
        <f t="shared" si="307"/>
        <v>0</v>
      </c>
      <c r="E400" s="26">
        <f t="shared" si="307"/>
        <v>0</v>
      </c>
      <c r="F400" s="26">
        <f t="shared" si="307"/>
        <v>0</v>
      </c>
      <c r="G400" s="26">
        <f t="shared" si="307"/>
        <v>0</v>
      </c>
      <c r="H400" s="10"/>
      <c r="I400" s="10"/>
      <c r="J400" s="21">
        <f>IF(SUM(B408:G413)&gt;0,1,10^(-5))</f>
        <v>1.0000000000000001E-5</v>
      </c>
      <c r="L400" s="39" t="str">
        <f>L$3</f>
        <v>X — число выпавших орлов в</v>
      </c>
    </row>
    <row r="401" spans="1:12" ht="18.75">
      <c r="A401" s="43">
        <f>A$4</f>
        <v>1</v>
      </c>
      <c r="B401" s="6">
        <f t="shared" ref="B401:G401" si="308">IF(B414=0,0,B409/$H414)</f>
        <v>0</v>
      </c>
      <c r="C401" s="6">
        <f t="shared" si="308"/>
        <v>0</v>
      </c>
      <c r="D401" s="6">
        <f t="shared" si="308"/>
        <v>0</v>
      </c>
      <c r="E401" s="6">
        <f t="shared" si="308"/>
        <v>0</v>
      </c>
      <c r="F401" s="6">
        <f t="shared" si="308"/>
        <v>0</v>
      </c>
      <c r="G401" s="6">
        <f t="shared" si="308"/>
        <v>0</v>
      </c>
      <c r="H401" s="10">
        <f t="shared" ref="H401:H406" si="309">SUM(B401:G401)</f>
        <v>0</v>
      </c>
      <c r="I401" s="10"/>
      <c r="L401" s="39" t="str">
        <f>L$4</f>
        <v>серии из 5 бросков</v>
      </c>
    </row>
    <row r="402" spans="1:12" ht="18.75">
      <c r="A402" s="43">
        <f>A$5</f>
        <v>2</v>
      </c>
      <c r="B402" s="6">
        <f t="shared" ref="B402:G402" si="310">IF(B414=0,0,B410/$H414)</f>
        <v>0</v>
      </c>
      <c r="C402" s="6">
        <f t="shared" si="310"/>
        <v>0</v>
      </c>
      <c r="D402" s="6">
        <f t="shared" si="310"/>
        <v>0</v>
      </c>
      <c r="E402" s="6">
        <f t="shared" si="310"/>
        <v>0</v>
      </c>
      <c r="F402" s="6">
        <f t="shared" si="310"/>
        <v>0</v>
      </c>
      <c r="G402" s="6">
        <f t="shared" si="310"/>
        <v>0</v>
      </c>
      <c r="H402" s="10">
        <f t="shared" si="309"/>
        <v>0</v>
      </c>
      <c r="I402" s="10"/>
      <c r="L402" s="38" t="str">
        <f>L$5</f>
        <v>Y — номер броска  в серии из</v>
      </c>
    </row>
    <row r="403" spans="1:12" ht="18.75">
      <c r="A403" s="43">
        <f>A$6</f>
        <v>3</v>
      </c>
      <c r="B403" s="6">
        <f t="shared" ref="B403:G403" si="311">IF(B414=0,0,B411/$H414)</f>
        <v>0</v>
      </c>
      <c r="C403" s="6">
        <f t="shared" si="311"/>
        <v>0</v>
      </c>
      <c r="D403" s="6">
        <f t="shared" si="311"/>
        <v>0</v>
      </c>
      <c r="E403" s="6">
        <f t="shared" si="311"/>
        <v>0</v>
      </c>
      <c r="F403" s="6">
        <f t="shared" si="311"/>
        <v>0</v>
      </c>
      <c r="G403" s="6">
        <f t="shared" si="311"/>
        <v>0</v>
      </c>
      <c r="H403" s="10">
        <f t="shared" si="309"/>
        <v>0</v>
      </c>
      <c r="I403" s="12"/>
      <c r="L403" s="38" t="str">
        <f>L$6</f>
        <v>5 бросков, когда впервые выпал</v>
      </c>
    </row>
    <row r="404" spans="1:12" ht="18.75">
      <c r="A404" s="43">
        <f>A$7</f>
        <v>4</v>
      </c>
      <c r="B404" s="6">
        <f t="shared" ref="B404:G404" si="312">IF(B414=0,0,B412/$H414)</f>
        <v>0</v>
      </c>
      <c r="C404" s="6">
        <f t="shared" si="312"/>
        <v>0</v>
      </c>
      <c r="D404" s="6">
        <f t="shared" si="312"/>
        <v>0</v>
      </c>
      <c r="E404" s="6">
        <f t="shared" si="312"/>
        <v>0</v>
      </c>
      <c r="F404" s="6">
        <f t="shared" si="312"/>
        <v>0</v>
      </c>
      <c r="G404" s="6">
        <f t="shared" si="312"/>
        <v>0</v>
      </c>
      <c r="H404" s="10">
        <f t="shared" si="309"/>
        <v>0</v>
      </c>
      <c r="I404" s="12"/>
      <c r="L404" s="38" t="str">
        <f>L$7</f>
        <v>орел или 0, если были только</v>
      </c>
    </row>
    <row r="405" spans="1:12" ht="18.75">
      <c r="A405" s="43">
        <f>A$8</f>
        <v>5</v>
      </c>
      <c r="B405" s="29">
        <f t="shared" ref="B405:G405" si="313">IF(B414=0,0,B413/$H414)</f>
        <v>0</v>
      </c>
      <c r="C405" s="29">
        <f t="shared" si="313"/>
        <v>0</v>
      </c>
      <c r="D405" s="29">
        <f t="shared" si="313"/>
        <v>0</v>
      </c>
      <c r="E405" s="29">
        <f t="shared" si="313"/>
        <v>0</v>
      </c>
      <c r="F405" s="29">
        <f t="shared" si="313"/>
        <v>0</v>
      </c>
      <c r="G405" s="29">
        <f t="shared" si="313"/>
        <v>0</v>
      </c>
      <c r="H405" s="10">
        <f t="shared" si="309"/>
        <v>0</v>
      </c>
      <c r="L405" s="38" t="str">
        <f>L$8</f>
        <v>решки</v>
      </c>
    </row>
    <row r="406" spans="1:12" ht="18.75">
      <c r="A406" s="42" t="str">
        <f>A$9</f>
        <v>w(Y=yj)</v>
      </c>
      <c r="B406" s="28">
        <f t="shared" ref="B406:G406" si="314">SUM(B400:B405)</f>
        <v>0</v>
      </c>
      <c r="C406" s="28">
        <f t="shared" si="314"/>
        <v>0</v>
      </c>
      <c r="D406" s="28">
        <f t="shared" si="314"/>
        <v>0</v>
      </c>
      <c r="E406" s="28">
        <f t="shared" si="314"/>
        <v>0</v>
      </c>
      <c r="F406" s="28">
        <f t="shared" si="314"/>
        <v>0</v>
      </c>
      <c r="G406" s="28">
        <f t="shared" si="314"/>
        <v>0</v>
      </c>
      <c r="H406" s="10">
        <f t="shared" si="309"/>
        <v>0</v>
      </c>
      <c r="L406" s="1">
        <f>L$9</f>
        <v>0</v>
      </c>
    </row>
    <row r="407" spans="1:12" ht="19.5" thickBot="1">
      <c r="A407" s="44" t="str">
        <f>A$11</f>
        <v>X\Y</v>
      </c>
      <c r="B407" s="36">
        <v>0</v>
      </c>
      <c r="C407" s="33">
        <v>1</v>
      </c>
      <c r="D407" s="33">
        <v>2</v>
      </c>
      <c r="E407" s="33">
        <v>3</v>
      </c>
      <c r="F407" s="33">
        <v>4</v>
      </c>
      <c r="G407" s="34">
        <v>5</v>
      </c>
      <c r="H407" s="10"/>
      <c r="L407" s="1" t="str">
        <f>L$29</f>
        <v>Найдите регрессию Y по X, регрессию X по Y,</v>
      </c>
    </row>
    <row r="408" spans="1:12" ht="18.75">
      <c r="A408" s="43">
        <f>A$12</f>
        <v>0</v>
      </c>
      <c r="B408" s="30"/>
      <c r="C408" s="30"/>
      <c r="D408" s="30"/>
      <c r="E408" s="30"/>
      <c r="F408" s="30"/>
      <c r="G408" s="30"/>
      <c r="H408" s="10">
        <f t="shared" ref="H408:H414" si="315">SUM(B408:G408)</f>
        <v>0</v>
      </c>
      <c r="L408" s="1" t="str">
        <f>L$30</f>
        <v xml:space="preserve">выборочный корреляционый момент, </v>
      </c>
    </row>
    <row r="409" spans="1:12" ht="18.75">
      <c r="A409" s="43">
        <f>A$13</f>
        <v>1</v>
      </c>
      <c r="B409" s="35"/>
      <c r="C409" s="35"/>
      <c r="D409" s="35"/>
      <c r="E409" s="35"/>
      <c r="F409" s="35"/>
      <c r="G409" s="35"/>
      <c r="H409" s="10">
        <f t="shared" si="315"/>
        <v>0</v>
      </c>
      <c r="L409" s="1" t="str">
        <f>L$31</f>
        <v>выборочный коэффициент корреляции,</v>
      </c>
    </row>
    <row r="410" spans="1:12" ht="18.75">
      <c r="A410" s="43">
        <f>A$14</f>
        <v>2</v>
      </c>
      <c r="B410" s="35"/>
      <c r="C410" s="35"/>
      <c r="D410" s="35"/>
      <c r="E410" s="35"/>
      <c r="F410" s="35"/>
      <c r="G410" s="35"/>
      <c r="H410" s="10">
        <f t="shared" si="315"/>
        <v>0</v>
      </c>
      <c r="L410" s="1" t="str">
        <f>L$32</f>
        <v>средние значения величин X и Y,</v>
      </c>
    </row>
    <row r="411" spans="1:12" ht="18.75">
      <c r="A411" s="43">
        <f>A$15</f>
        <v>3</v>
      </c>
      <c r="B411" s="35"/>
      <c r="C411" s="35"/>
      <c r="D411" s="35"/>
      <c r="E411" s="35"/>
      <c r="F411" s="35"/>
      <c r="G411" s="35"/>
      <c r="H411" s="10">
        <f t="shared" si="315"/>
        <v>0</v>
      </c>
      <c r="L411" s="1" t="str">
        <f>L$33</f>
        <v>выборочные дисперсии величин X и Y,</v>
      </c>
    </row>
    <row r="412" spans="1:12" ht="18.75">
      <c r="A412" s="43">
        <f>A$16</f>
        <v>4</v>
      </c>
      <c r="B412" s="35"/>
      <c r="C412" s="35"/>
      <c r="D412" s="35"/>
      <c r="E412" s="35"/>
      <c r="F412" s="35"/>
      <c r="G412" s="35"/>
      <c r="H412" s="10">
        <f t="shared" si="315"/>
        <v>0</v>
      </c>
      <c r="L412" s="1" t="str">
        <f>L$34</f>
        <v>занесите из на лист "Регрессия X-Y".</v>
      </c>
    </row>
    <row r="413" spans="1:12" ht="19.5" thickBot="1">
      <c r="A413" s="46">
        <f>A$17</f>
        <v>5</v>
      </c>
      <c r="B413" s="37"/>
      <c r="C413" s="37"/>
      <c r="D413" s="37"/>
      <c r="E413" s="37"/>
      <c r="F413" s="37"/>
      <c r="G413" s="37"/>
      <c r="H413" s="10">
        <f t="shared" si="315"/>
        <v>0</v>
      </c>
      <c r="L413" s="1" t="str">
        <f>L$35</f>
        <v>Оцените адекватность результата вычислений</v>
      </c>
    </row>
    <row r="414" spans="1:12" ht="19.5" thickTop="1">
      <c r="A414" s="42" t="str">
        <f>A$18</f>
        <v>n(Y=yj)</v>
      </c>
      <c r="B414" s="32">
        <f>SUM(B408:B413)</f>
        <v>0</v>
      </c>
      <c r="C414" s="32">
        <f t="shared" ref="C414" si="316">SUM(C408:C413)</f>
        <v>0</v>
      </c>
      <c r="D414" s="32">
        <f t="shared" ref="D414" si="317">SUM(D408:D413)</f>
        <v>0</v>
      </c>
      <c r="E414" s="32">
        <f t="shared" ref="E414" si="318">SUM(E408:E413)</f>
        <v>0</v>
      </c>
      <c r="F414" s="32">
        <f t="shared" ref="F414" si="319">SUM(F408:F413)</f>
        <v>0</v>
      </c>
      <c r="G414" s="32">
        <f t="shared" ref="G414" si="320">SUM(G408:G413)</f>
        <v>0</v>
      </c>
      <c r="H414" s="10">
        <f t="shared" si="315"/>
        <v>0</v>
      </c>
      <c r="L414" s="1" t="str">
        <f>L$36</f>
        <v>с помощью диаграммы</v>
      </c>
    </row>
    <row r="415" spans="1:12">
      <c r="L415" s="1">
        <f>L$37</f>
        <v>0</v>
      </c>
    </row>
    <row r="416" spans="1:12" ht="19.5" thickBot="1">
      <c r="A416" s="7" t="str">
        <f>'Название и список группы'!A24</f>
        <v>Шершнев</v>
      </c>
      <c r="B416" s="86" t="str">
        <f>'Название и список группы'!B24</f>
        <v>Алексей Алексеевич</v>
      </c>
      <c r="C416" s="86"/>
      <c r="D416" s="86"/>
      <c r="E416" s="86"/>
      <c r="F416" s="86"/>
      <c r="G416" s="86"/>
      <c r="H416" s="86"/>
      <c r="I416" s="86"/>
      <c r="J416" s="86"/>
    </row>
    <row r="417" spans="1:12" ht="18.75" thickBot="1">
      <c r="A417" s="44" t="str">
        <f>A$2</f>
        <v>X\Y</v>
      </c>
      <c r="B417" s="22">
        <v>0</v>
      </c>
      <c r="C417" s="23">
        <v>1</v>
      </c>
      <c r="D417" s="23">
        <v>2</v>
      </c>
      <c r="E417" s="23">
        <v>3</v>
      </c>
      <c r="F417" s="23">
        <v>4</v>
      </c>
      <c r="G417" s="24">
        <v>5</v>
      </c>
      <c r="H417" s="25" t="str">
        <f>H$2</f>
        <v>w(X=xi)</v>
      </c>
      <c r="I417" s="2"/>
      <c r="J417" s="3" t="s">
        <v>3</v>
      </c>
      <c r="L417" s="4" t="str">
        <f>L$2</f>
        <v>10 серий по 5 бросков монеты</v>
      </c>
    </row>
    <row r="418" spans="1:12" ht="18.75">
      <c r="A418" s="43">
        <f>A$3</f>
        <v>0</v>
      </c>
      <c r="B418" s="26">
        <f t="shared" ref="B418:G418" si="321">IF(B432=0,0,B426/$H432)</f>
        <v>0</v>
      </c>
      <c r="C418" s="26">
        <f t="shared" si="321"/>
        <v>0</v>
      </c>
      <c r="D418" s="26">
        <f t="shared" si="321"/>
        <v>0</v>
      </c>
      <c r="E418" s="26">
        <f t="shared" si="321"/>
        <v>0</v>
      </c>
      <c r="F418" s="26">
        <f t="shared" si="321"/>
        <v>0</v>
      </c>
      <c r="G418" s="26">
        <f t="shared" si="321"/>
        <v>0</v>
      </c>
      <c r="H418" s="10"/>
      <c r="I418" s="10"/>
      <c r="J418" s="21">
        <f>IF(SUM(B426:G431)&gt;0,1,10^(-5))</f>
        <v>1.0000000000000001E-5</v>
      </c>
      <c r="L418" s="39" t="str">
        <f>L$3</f>
        <v>X — число выпавших орлов в</v>
      </c>
    </row>
    <row r="419" spans="1:12" ht="18.75">
      <c r="A419" s="43">
        <f>A$4</f>
        <v>1</v>
      </c>
      <c r="B419" s="6">
        <f t="shared" ref="B419:G419" si="322">IF(B432=0,0,B427/$H432)</f>
        <v>0</v>
      </c>
      <c r="C419" s="6">
        <f t="shared" si="322"/>
        <v>0</v>
      </c>
      <c r="D419" s="6">
        <f t="shared" si="322"/>
        <v>0</v>
      </c>
      <c r="E419" s="6">
        <f t="shared" si="322"/>
        <v>0</v>
      </c>
      <c r="F419" s="6">
        <f t="shared" si="322"/>
        <v>0</v>
      </c>
      <c r="G419" s="6">
        <f t="shared" si="322"/>
        <v>0</v>
      </c>
      <c r="H419" s="10">
        <f t="shared" ref="H419:H424" si="323">SUM(B419:G419)</f>
        <v>0</v>
      </c>
      <c r="I419" s="10"/>
      <c r="L419" s="39" t="str">
        <f>L$4</f>
        <v>серии из 5 бросков</v>
      </c>
    </row>
    <row r="420" spans="1:12" ht="18.75">
      <c r="A420" s="43">
        <f>A$5</f>
        <v>2</v>
      </c>
      <c r="B420" s="6">
        <f t="shared" ref="B420:G420" si="324">IF(B432=0,0,B428/$H432)</f>
        <v>0</v>
      </c>
      <c r="C420" s="6">
        <f t="shared" si="324"/>
        <v>0</v>
      </c>
      <c r="D420" s="6">
        <f t="shared" si="324"/>
        <v>0</v>
      </c>
      <c r="E420" s="6">
        <f t="shared" si="324"/>
        <v>0</v>
      </c>
      <c r="F420" s="6">
        <f t="shared" si="324"/>
        <v>0</v>
      </c>
      <c r="G420" s="6">
        <f t="shared" si="324"/>
        <v>0</v>
      </c>
      <c r="H420" s="10">
        <f t="shared" si="323"/>
        <v>0</v>
      </c>
      <c r="I420" s="10"/>
      <c r="L420" s="38" t="str">
        <f>L$5</f>
        <v>Y — номер броска  в серии из</v>
      </c>
    </row>
    <row r="421" spans="1:12" ht="18.75">
      <c r="A421" s="43">
        <f>A$6</f>
        <v>3</v>
      </c>
      <c r="B421" s="6">
        <f t="shared" ref="B421:G421" si="325">IF(B432=0,0,B429/$H432)</f>
        <v>0</v>
      </c>
      <c r="C421" s="6">
        <f t="shared" si="325"/>
        <v>0</v>
      </c>
      <c r="D421" s="6">
        <f t="shared" si="325"/>
        <v>0</v>
      </c>
      <c r="E421" s="6">
        <f t="shared" si="325"/>
        <v>0</v>
      </c>
      <c r="F421" s="6">
        <f t="shared" si="325"/>
        <v>0</v>
      </c>
      <c r="G421" s="6">
        <f t="shared" si="325"/>
        <v>0</v>
      </c>
      <c r="H421" s="10">
        <f t="shared" si="323"/>
        <v>0</v>
      </c>
      <c r="I421" s="12"/>
      <c r="L421" s="38" t="str">
        <f>L$6</f>
        <v>5 бросков, когда впервые выпал</v>
      </c>
    </row>
    <row r="422" spans="1:12" ht="18.75">
      <c r="A422" s="43">
        <f>A$7</f>
        <v>4</v>
      </c>
      <c r="B422" s="6">
        <f t="shared" ref="B422:G422" si="326">IF(B432=0,0,B430/$H432)</f>
        <v>0</v>
      </c>
      <c r="C422" s="6">
        <f t="shared" si="326"/>
        <v>0</v>
      </c>
      <c r="D422" s="6">
        <f t="shared" si="326"/>
        <v>0</v>
      </c>
      <c r="E422" s="6">
        <f t="shared" si="326"/>
        <v>0</v>
      </c>
      <c r="F422" s="6">
        <f t="shared" si="326"/>
        <v>0</v>
      </c>
      <c r="G422" s="6">
        <f t="shared" si="326"/>
        <v>0</v>
      </c>
      <c r="H422" s="10">
        <f t="shared" si="323"/>
        <v>0</v>
      </c>
      <c r="I422" s="12"/>
      <c r="L422" s="38" t="str">
        <f>L$7</f>
        <v>орел или 0, если были только</v>
      </c>
    </row>
    <row r="423" spans="1:12" ht="18.75">
      <c r="A423" s="43">
        <f>A$8</f>
        <v>5</v>
      </c>
      <c r="B423" s="29">
        <f t="shared" ref="B423:G423" si="327">IF(B432=0,0,B431/$H432)</f>
        <v>0</v>
      </c>
      <c r="C423" s="29">
        <f t="shared" si="327"/>
        <v>0</v>
      </c>
      <c r="D423" s="29">
        <f t="shared" si="327"/>
        <v>0</v>
      </c>
      <c r="E423" s="29">
        <f t="shared" si="327"/>
        <v>0</v>
      </c>
      <c r="F423" s="29">
        <f t="shared" si="327"/>
        <v>0</v>
      </c>
      <c r="G423" s="29">
        <f t="shared" si="327"/>
        <v>0</v>
      </c>
      <c r="H423" s="10">
        <f t="shared" si="323"/>
        <v>0</v>
      </c>
      <c r="L423" s="38" t="str">
        <f>L$8</f>
        <v>решки</v>
      </c>
    </row>
    <row r="424" spans="1:12" ht="18.75">
      <c r="A424" s="42" t="str">
        <f>A$9</f>
        <v>w(Y=yj)</v>
      </c>
      <c r="B424" s="28">
        <f t="shared" ref="B424:G424" si="328">SUM(B418:B423)</f>
        <v>0</v>
      </c>
      <c r="C424" s="28">
        <f t="shared" si="328"/>
        <v>0</v>
      </c>
      <c r="D424" s="28">
        <f t="shared" si="328"/>
        <v>0</v>
      </c>
      <c r="E424" s="28">
        <f t="shared" si="328"/>
        <v>0</v>
      </c>
      <c r="F424" s="28">
        <f t="shared" si="328"/>
        <v>0</v>
      </c>
      <c r="G424" s="28">
        <f t="shared" si="328"/>
        <v>0</v>
      </c>
      <c r="H424" s="10">
        <f t="shared" si="323"/>
        <v>0</v>
      </c>
      <c r="L424" s="1">
        <f>L$9</f>
        <v>0</v>
      </c>
    </row>
    <row r="425" spans="1:12" ht="19.5" thickBot="1">
      <c r="A425" s="44" t="str">
        <f>A$11</f>
        <v>X\Y</v>
      </c>
      <c r="B425" s="36">
        <v>0</v>
      </c>
      <c r="C425" s="33">
        <v>1</v>
      </c>
      <c r="D425" s="33">
        <v>2</v>
      </c>
      <c r="E425" s="33">
        <v>3</v>
      </c>
      <c r="F425" s="33">
        <v>4</v>
      </c>
      <c r="G425" s="34">
        <v>5</v>
      </c>
      <c r="H425" s="10"/>
      <c r="L425" s="1" t="str">
        <f>L$29</f>
        <v>Найдите регрессию Y по X, регрессию X по Y,</v>
      </c>
    </row>
    <row r="426" spans="1:12" ht="18.75">
      <c r="A426" s="43">
        <f>A$12</f>
        <v>0</v>
      </c>
      <c r="B426" s="30"/>
      <c r="C426" s="30"/>
      <c r="D426" s="30"/>
      <c r="E426" s="30"/>
      <c r="F426" s="30"/>
      <c r="G426" s="30"/>
      <c r="H426" s="10">
        <f t="shared" ref="H426:H432" si="329">SUM(B426:G426)</f>
        <v>0</v>
      </c>
      <c r="L426" s="1" t="str">
        <f>L$30</f>
        <v xml:space="preserve">выборочный корреляционый момент, </v>
      </c>
    </row>
    <row r="427" spans="1:12" ht="18.75">
      <c r="A427" s="43">
        <f>A$13</f>
        <v>1</v>
      </c>
      <c r="B427" s="35"/>
      <c r="C427" s="35"/>
      <c r="D427" s="35"/>
      <c r="E427" s="35"/>
      <c r="F427" s="35"/>
      <c r="G427" s="35"/>
      <c r="H427" s="10">
        <f t="shared" si="329"/>
        <v>0</v>
      </c>
      <c r="L427" s="1" t="str">
        <f>L$31</f>
        <v>выборочный коэффициент корреляции,</v>
      </c>
    </row>
    <row r="428" spans="1:12" ht="18.75">
      <c r="A428" s="43">
        <f>A$14</f>
        <v>2</v>
      </c>
      <c r="B428" s="35"/>
      <c r="C428" s="35"/>
      <c r="D428" s="35"/>
      <c r="E428" s="35"/>
      <c r="F428" s="35"/>
      <c r="G428" s="35"/>
      <c r="H428" s="10">
        <f t="shared" si="329"/>
        <v>0</v>
      </c>
      <c r="L428" s="1" t="str">
        <f>L$32</f>
        <v>средние значения величин X и Y,</v>
      </c>
    </row>
    <row r="429" spans="1:12" ht="18.75">
      <c r="A429" s="43">
        <f>A$15</f>
        <v>3</v>
      </c>
      <c r="B429" s="35"/>
      <c r="C429" s="35"/>
      <c r="D429" s="35"/>
      <c r="E429" s="35"/>
      <c r="F429" s="35"/>
      <c r="G429" s="35"/>
      <c r="H429" s="10">
        <f t="shared" si="329"/>
        <v>0</v>
      </c>
      <c r="L429" s="1" t="str">
        <f>L$33</f>
        <v>выборочные дисперсии величин X и Y,</v>
      </c>
    </row>
    <row r="430" spans="1:12" ht="18.75">
      <c r="A430" s="43">
        <f>A$16</f>
        <v>4</v>
      </c>
      <c r="B430" s="35"/>
      <c r="C430" s="35"/>
      <c r="D430" s="35"/>
      <c r="E430" s="35"/>
      <c r="F430" s="35"/>
      <c r="G430" s="35"/>
      <c r="H430" s="10">
        <f t="shared" si="329"/>
        <v>0</v>
      </c>
      <c r="L430" s="1" t="str">
        <f>L$34</f>
        <v>занесите из на лист "Регрессия X-Y".</v>
      </c>
    </row>
    <row r="431" spans="1:12" ht="19.5" thickBot="1">
      <c r="A431" s="46">
        <f>A$17</f>
        <v>5</v>
      </c>
      <c r="B431" s="37"/>
      <c r="C431" s="37"/>
      <c r="D431" s="37"/>
      <c r="E431" s="37"/>
      <c r="F431" s="37"/>
      <c r="G431" s="37"/>
      <c r="H431" s="10">
        <f t="shared" si="329"/>
        <v>0</v>
      </c>
      <c r="L431" s="1" t="str">
        <f>L$35</f>
        <v>Оцените адекватность результата вычислений</v>
      </c>
    </row>
    <row r="432" spans="1:12" ht="19.5" thickTop="1">
      <c r="A432" s="42" t="str">
        <f>A$18</f>
        <v>n(Y=yj)</v>
      </c>
      <c r="B432" s="32">
        <f>SUM(B426:B431)</f>
        <v>0</v>
      </c>
      <c r="C432" s="32">
        <f t="shared" ref="C432" si="330">SUM(C426:C431)</f>
        <v>0</v>
      </c>
      <c r="D432" s="32">
        <f t="shared" ref="D432" si="331">SUM(D426:D431)</f>
        <v>0</v>
      </c>
      <c r="E432" s="32">
        <f t="shared" ref="E432" si="332">SUM(E426:E431)</f>
        <v>0</v>
      </c>
      <c r="F432" s="32">
        <f t="shared" ref="F432" si="333">SUM(F426:F431)</f>
        <v>0</v>
      </c>
      <c r="G432" s="32">
        <f t="shared" ref="G432" si="334">SUM(G426:G431)</f>
        <v>0</v>
      </c>
      <c r="H432" s="10">
        <f t="shared" si="329"/>
        <v>0</v>
      </c>
      <c r="L432" s="1" t="str">
        <f>L$36</f>
        <v>с помощью диаграммы</v>
      </c>
    </row>
    <row r="433" spans="1:12">
      <c r="L433" s="1">
        <f>L$37</f>
        <v>0</v>
      </c>
    </row>
    <row r="434" spans="1:12" ht="19.5" thickBot="1">
      <c r="A434" s="7" t="str">
        <f>'Название и список группы'!A25</f>
        <v>24</v>
      </c>
      <c r="B434" s="86">
        <f>'Название и список группы'!B25</f>
        <v>0</v>
      </c>
      <c r="C434" s="86"/>
      <c r="D434" s="86"/>
      <c r="E434" s="86"/>
      <c r="F434" s="86"/>
      <c r="G434" s="86"/>
      <c r="H434" s="86"/>
      <c r="I434" s="86"/>
      <c r="J434" s="86"/>
    </row>
    <row r="435" spans="1:12" ht="18.75" thickBot="1">
      <c r="A435" s="44" t="str">
        <f>A$2</f>
        <v>X\Y</v>
      </c>
      <c r="B435" s="22">
        <v>0</v>
      </c>
      <c r="C435" s="23">
        <v>1</v>
      </c>
      <c r="D435" s="23">
        <v>2</v>
      </c>
      <c r="E435" s="23">
        <v>3</v>
      </c>
      <c r="F435" s="23">
        <v>4</v>
      </c>
      <c r="G435" s="24">
        <v>5</v>
      </c>
      <c r="H435" s="25" t="str">
        <f>H$2</f>
        <v>w(X=xi)</v>
      </c>
      <c r="I435" s="2"/>
      <c r="J435" s="3" t="s">
        <v>3</v>
      </c>
      <c r="L435" s="4" t="str">
        <f>L$2</f>
        <v>10 серий по 5 бросков монеты</v>
      </c>
    </row>
    <row r="436" spans="1:12" ht="18.75">
      <c r="A436" s="43">
        <f>A$3</f>
        <v>0</v>
      </c>
      <c r="B436" s="26">
        <f t="shared" ref="B436:G436" si="335">IF(B450=0,0,B444/$H450)</f>
        <v>0</v>
      </c>
      <c r="C436" s="26">
        <f t="shared" si="335"/>
        <v>0</v>
      </c>
      <c r="D436" s="26">
        <f t="shared" si="335"/>
        <v>0</v>
      </c>
      <c r="E436" s="26">
        <f t="shared" si="335"/>
        <v>0</v>
      </c>
      <c r="F436" s="26">
        <f t="shared" si="335"/>
        <v>0</v>
      </c>
      <c r="G436" s="26">
        <f t="shared" si="335"/>
        <v>0</v>
      </c>
      <c r="H436" s="10"/>
      <c r="I436" s="10"/>
      <c r="J436" s="21">
        <f>IF(SUM(B444:G449)&gt;0,1,10^(-5))</f>
        <v>1.0000000000000001E-5</v>
      </c>
      <c r="L436" s="39" t="str">
        <f>L$3</f>
        <v>X — число выпавших орлов в</v>
      </c>
    </row>
    <row r="437" spans="1:12" ht="18.75">
      <c r="A437" s="43">
        <f>A$4</f>
        <v>1</v>
      </c>
      <c r="B437" s="6">
        <f t="shared" ref="B437:G437" si="336">IF(B450=0,0,B445/$H450)</f>
        <v>0</v>
      </c>
      <c r="C437" s="6">
        <f t="shared" si="336"/>
        <v>0</v>
      </c>
      <c r="D437" s="6">
        <f t="shared" si="336"/>
        <v>0</v>
      </c>
      <c r="E437" s="6">
        <f t="shared" si="336"/>
        <v>0</v>
      </c>
      <c r="F437" s="6">
        <f t="shared" si="336"/>
        <v>0</v>
      </c>
      <c r="G437" s="6">
        <f t="shared" si="336"/>
        <v>0</v>
      </c>
      <c r="H437" s="10">
        <f t="shared" ref="H437:H442" si="337">SUM(B437:G437)</f>
        <v>0</v>
      </c>
      <c r="I437" s="10"/>
      <c r="L437" s="39" t="str">
        <f>L$4</f>
        <v>серии из 5 бросков</v>
      </c>
    </row>
    <row r="438" spans="1:12" ht="18.75">
      <c r="A438" s="43">
        <f>A$5</f>
        <v>2</v>
      </c>
      <c r="B438" s="6">
        <f t="shared" ref="B438:G438" si="338">IF(B450=0,0,B446/$H450)</f>
        <v>0</v>
      </c>
      <c r="C438" s="6">
        <f t="shared" si="338"/>
        <v>0</v>
      </c>
      <c r="D438" s="6">
        <f t="shared" si="338"/>
        <v>0</v>
      </c>
      <c r="E438" s="6">
        <f t="shared" si="338"/>
        <v>0</v>
      </c>
      <c r="F438" s="6">
        <f t="shared" si="338"/>
        <v>0</v>
      </c>
      <c r="G438" s="6">
        <f t="shared" si="338"/>
        <v>0</v>
      </c>
      <c r="H438" s="10">
        <f t="shared" si="337"/>
        <v>0</v>
      </c>
      <c r="I438" s="10"/>
      <c r="L438" s="38" t="str">
        <f>L$5</f>
        <v>Y — номер броска  в серии из</v>
      </c>
    </row>
    <row r="439" spans="1:12" ht="18.75">
      <c r="A439" s="43">
        <f>A$6</f>
        <v>3</v>
      </c>
      <c r="B439" s="6">
        <f t="shared" ref="B439:G439" si="339">IF(B450=0,0,B447/$H450)</f>
        <v>0</v>
      </c>
      <c r="C439" s="6">
        <f t="shared" si="339"/>
        <v>0</v>
      </c>
      <c r="D439" s="6">
        <f t="shared" si="339"/>
        <v>0</v>
      </c>
      <c r="E439" s="6">
        <f t="shared" si="339"/>
        <v>0</v>
      </c>
      <c r="F439" s="6">
        <f t="shared" si="339"/>
        <v>0</v>
      </c>
      <c r="G439" s="6">
        <f t="shared" si="339"/>
        <v>0</v>
      </c>
      <c r="H439" s="10">
        <f t="shared" si="337"/>
        <v>0</v>
      </c>
      <c r="I439" s="12"/>
      <c r="L439" s="38" t="str">
        <f>L$6</f>
        <v>5 бросков, когда впервые выпал</v>
      </c>
    </row>
    <row r="440" spans="1:12" ht="18.75">
      <c r="A440" s="43">
        <f>A$7</f>
        <v>4</v>
      </c>
      <c r="B440" s="6">
        <f t="shared" ref="B440:G440" si="340">IF(B450=0,0,B448/$H450)</f>
        <v>0</v>
      </c>
      <c r="C440" s="6">
        <f t="shared" si="340"/>
        <v>0</v>
      </c>
      <c r="D440" s="6">
        <f t="shared" si="340"/>
        <v>0</v>
      </c>
      <c r="E440" s="6">
        <f t="shared" si="340"/>
        <v>0</v>
      </c>
      <c r="F440" s="6">
        <f t="shared" si="340"/>
        <v>0</v>
      </c>
      <c r="G440" s="6">
        <f t="shared" si="340"/>
        <v>0</v>
      </c>
      <c r="H440" s="10">
        <f t="shared" si="337"/>
        <v>0</v>
      </c>
      <c r="I440" s="12"/>
      <c r="L440" s="38" t="str">
        <f>L$7</f>
        <v>орел или 0, если были только</v>
      </c>
    </row>
    <row r="441" spans="1:12" ht="18.75">
      <c r="A441" s="43">
        <f>A$8</f>
        <v>5</v>
      </c>
      <c r="B441" s="29">
        <f t="shared" ref="B441:G441" si="341">IF(B450=0,0,B449/$H450)</f>
        <v>0</v>
      </c>
      <c r="C441" s="29">
        <f t="shared" si="341"/>
        <v>0</v>
      </c>
      <c r="D441" s="29">
        <f t="shared" si="341"/>
        <v>0</v>
      </c>
      <c r="E441" s="29">
        <f t="shared" si="341"/>
        <v>0</v>
      </c>
      <c r="F441" s="29">
        <f t="shared" si="341"/>
        <v>0</v>
      </c>
      <c r="G441" s="29">
        <f t="shared" si="341"/>
        <v>0</v>
      </c>
      <c r="H441" s="10">
        <f t="shared" si="337"/>
        <v>0</v>
      </c>
      <c r="L441" s="38" t="str">
        <f>L$8</f>
        <v>решки</v>
      </c>
    </row>
    <row r="442" spans="1:12" ht="18.75">
      <c r="A442" s="42" t="str">
        <f>A$9</f>
        <v>w(Y=yj)</v>
      </c>
      <c r="B442" s="28">
        <f t="shared" ref="B442:G442" si="342">SUM(B436:B441)</f>
        <v>0</v>
      </c>
      <c r="C442" s="28">
        <f t="shared" si="342"/>
        <v>0</v>
      </c>
      <c r="D442" s="28">
        <f t="shared" si="342"/>
        <v>0</v>
      </c>
      <c r="E442" s="28">
        <f t="shared" si="342"/>
        <v>0</v>
      </c>
      <c r="F442" s="28">
        <f t="shared" si="342"/>
        <v>0</v>
      </c>
      <c r="G442" s="28">
        <f t="shared" si="342"/>
        <v>0</v>
      </c>
      <c r="H442" s="10">
        <f t="shared" si="337"/>
        <v>0</v>
      </c>
      <c r="L442" s="1">
        <f>L$9</f>
        <v>0</v>
      </c>
    </row>
    <row r="443" spans="1:12" ht="19.5" thickBot="1">
      <c r="A443" s="44" t="str">
        <f>A$11</f>
        <v>X\Y</v>
      </c>
      <c r="B443" s="36">
        <v>0</v>
      </c>
      <c r="C443" s="33">
        <v>1</v>
      </c>
      <c r="D443" s="33">
        <v>2</v>
      </c>
      <c r="E443" s="33">
        <v>3</v>
      </c>
      <c r="F443" s="33">
        <v>4</v>
      </c>
      <c r="G443" s="34">
        <v>5</v>
      </c>
      <c r="H443" s="10"/>
      <c r="L443" s="1" t="str">
        <f>L$29</f>
        <v>Найдите регрессию Y по X, регрессию X по Y,</v>
      </c>
    </row>
    <row r="444" spans="1:12" ht="18.75">
      <c r="A444" s="43">
        <f>A$12</f>
        <v>0</v>
      </c>
      <c r="B444" s="30"/>
      <c r="C444" s="30"/>
      <c r="D444" s="30"/>
      <c r="E444" s="30"/>
      <c r="F444" s="30"/>
      <c r="G444" s="30"/>
      <c r="H444" s="10">
        <f t="shared" ref="H444:H450" si="343">SUM(B444:G444)</f>
        <v>0</v>
      </c>
      <c r="L444" s="1" t="str">
        <f>L$30</f>
        <v xml:space="preserve">выборочный корреляционый момент, </v>
      </c>
    </row>
    <row r="445" spans="1:12" ht="18.75">
      <c r="A445" s="43">
        <f>A$13</f>
        <v>1</v>
      </c>
      <c r="B445" s="35"/>
      <c r="C445" s="35"/>
      <c r="D445" s="35"/>
      <c r="E445" s="35"/>
      <c r="F445" s="35"/>
      <c r="G445" s="35"/>
      <c r="H445" s="10">
        <f t="shared" si="343"/>
        <v>0</v>
      </c>
      <c r="L445" s="1" t="str">
        <f>L$31</f>
        <v>выборочный коэффициент корреляции,</v>
      </c>
    </row>
    <row r="446" spans="1:12" ht="18.75">
      <c r="A446" s="43">
        <f>A$14</f>
        <v>2</v>
      </c>
      <c r="B446" s="35"/>
      <c r="C446" s="35"/>
      <c r="D446" s="35"/>
      <c r="E446" s="35"/>
      <c r="F446" s="35"/>
      <c r="G446" s="35"/>
      <c r="H446" s="10">
        <f t="shared" si="343"/>
        <v>0</v>
      </c>
      <c r="L446" s="1" t="str">
        <f>L$32</f>
        <v>средние значения величин X и Y,</v>
      </c>
    </row>
    <row r="447" spans="1:12" ht="18.75">
      <c r="A447" s="43">
        <f>A$15</f>
        <v>3</v>
      </c>
      <c r="B447" s="35"/>
      <c r="C447" s="35"/>
      <c r="D447" s="35"/>
      <c r="E447" s="35"/>
      <c r="F447" s="35"/>
      <c r="G447" s="35"/>
      <c r="H447" s="10">
        <f t="shared" si="343"/>
        <v>0</v>
      </c>
      <c r="L447" s="1" t="str">
        <f>L$33</f>
        <v>выборочные дисперсии величин X и Y,</v>
      </c>
    </row>
    <row r="448" spans="1:12" ht="18.75">
      <c r="A448" s="43">
        <f>A$16</f>
        <v>4</v>
      </c>
      <c r="B448" s="35"/>
      <c r="C448" s="35"/>
      <c r="D448" s="35"/>
      <c r="E448" s="35"/>
      <c r="F448" s="35"/>
      <c r="G448" s="35"/>
      <c r="H448" s="10">
        <f t="shared" si="343"/>
        <v>0</v>
      </c>
      <c r="L448" s="1" t="str">
        <f>L$34</f>
        <v>занесите из на лист "Регрессия X-Y".</v>
      </c>
    </row>
    <row r="449" spans="1:12" ht="19.5" thickBot="1">
      <c r="A449" s="46">
        <f>A$17</f>
        <v>5</v>
      </c>
      <c r="B449" s="37"/>
      <c r="C449" s="37"/>
      <c r="D449" s="37"/>
      <c r="E449" s="37"/>
      <c r="F449" s="37"/>
      <c r="G449" s="37"/>
      <c r="H449" s="10">
        <f t="shared" si="343"/>
        <v>0</v>
      </c>
      <c r="L449" s="1" t="str">
        <f>L$35</f>
        <v>Оцените адекватность результата вычислений</v>
      </c>
    </row>
    <row r="450" spans="1:12" ht="19.5" thickTop="1">
      <c r="A450" s="42" t="str">
        <f>A$18</f>
        <v>n(Y=yj)</v>
      </c>
      <c r="B450" s="32">
        <f>SUM(B444:B449)</f>
        <v>0</v>
      </c>
      <c r="C450" s="32">
        <f t="shared" ref="C450" si="344">SUM(C444:C449)</f>
        <v>0</v>
      </c>
      <c r="D450" s="32">
        <f t="shared" ref="D450" si="345">SUM(D444:D449)</f>
        <v>0</v>
      </c>
      <c r="E450" s="32">
        <f t="shared" ref="E450" si="346">SUM(E444:E449)</f>
        <v>0</v>
      </c>
      <c r="F450" s="32">
        <f t="shared" ref="F450" si="347">SUM(F444:F449)</f>
        <v>0</v>
      </c>
      <c r="G450" s="32">
        <f t="shared" ref="G450" si="348">SUM(G444:G449)</f>
        <v>0</v>
      </c>
      <c r="H450" s="10">
        <f t="shared" si="343"/>
        <v>0</v>
      </c>
      <c r="L450" s="1" t="str">
        <f>L$36</f>
        <v>с помощью диаграммы</v>
      </c>
    </row>
    <row r="451" spans="1:12">
      <c r="L451" s="1">
        <f>L$37</f>
        <v>0</v>
      </c>
    </row>
    <row r="452" spans="1:12" ht="19.5" thickBot="1">
      <c r="A452" s="7">
        <f>'Название и список группы'!A26</f>
        <v>25</v>
      </c>
      <c r="B452" s="86">
        <f>'Название и список группы'!B26</f>
        <v>0</v>
      </c>
      <c r="C452" s="86"/>
      <c r="D452" s="86"/>
      <c r="E452" s="86"/>
      <c r="F452" s="86"/>
      <c r="G452" s="86"/>
      <c r="H452" s="86"/>
      <c r="I452" s="86"/>
      <c r="J452" s="86"/>
    </row>
    <row r="453" spans="1:12" ht="18.75" thickBot="1">
      <c r="A453" s="44" t="str">
        <f>A$2</f>
        <v>X\Y</v>
      </c>
      <c r="B453" s="22">
        <v>0</v>
      </c>
      <c r="C453" s="23">
        <v>1</v>
      </c>
      <c r="D453" s="23">
        <v>2</v>
      </c>
      <c r="E453" s="23">
        <v>3</v>
      </c>
      <c r="F453" s="23">
        <v>4</v>
      </c>
      <c r="G453" s="24">
        <v>5</v>
      </c>
      <c r="H453" s="25" t="str">
        <f>H$2</f>
        <v>w(X=xi)</v>
      </c>
      <c r="I453" s="2"/>
      <c r="J453" s="3" t="s">
        <v>3</v>
      </c>
      <c r="L453" s="4" t="str">
        <f>L$2</f>
        <v>10 серий по 5 бросков монеты</v>
      </c>
    </row>
    <row r="454" spans="1:12" ht="18.75">
      <c r="A454" s="43">
        <f>A$3</f>
        <v>0</v>
      </c>
      <c r="B454" s="26">
        <f t="shared" ref="B454:G454" si="349">IF(B468=0,0,B462/$H468)</f>
        <v>0</v>
      </c>
      <c r="C454" s="26">
        <f t="shared" si="349"/>
        <v>0</v>
      </c>
      <c r="D454" s="26">
        <f t="shared" si="349"/>
        <v>0</v>
      </c>
      <c r="E454" s="26">
        <f t="shared" si="349"/>
        <v>0</v>
      </c>
      <c r="F454" s="26">
        <f t="shared" si="349"/>
        <v>0</v>
      </c>
      <c r="G454" s="26">
        <f t="shared" si="349"/>
        <v>0</v>
      </c>
      <c r="H454" s="10"/>
      <c r="I454" s="10"/>
      <c r="J454" s="21">
        <f>IF(SUM(B462:G467)&gt;0,1,10^(-5))</f>
        <v>1.0000000000000001E-5</v>
      </c>
      <c r="L454" s="39" t="str">
        <f>L$3</f>
        <v>X — число выпавших орлов в</v>
      </c>
    </row>
    <row r="455" spans="1:12" ht="18.75">
      <c r="A455" s="43">
        <f>A$4</f>
        <v>1</v>
      </c>
      <c r="B455" s="6">
        <f t="shared" ref="B455:G455" si="350">IF(B468=0,0,B463/$H468)</f>
        <v>0</v>
      </c>
      <c r="C455" s="6">
        <f t="shared" si="350"/>
        <v>0</v>
      </c>
      <c r="D455" s="6">
        <f t="shared" si="350"/>
        <v>0</v>
      </c>
      <c r="E455" s="6">
        <f t="shared" si="350"/>
        <v>0</v>
      </c>
      <c r="F455" s="6">
        <f t="shared" si="350"/>
        <v>0</v>
      </c>
      <c r="G455" s="6">
        <f t="shared" si="350"/>
        <v>0</v>
      </c>
      <c r="H455" s="10">
        <f t="shared" ref="H455:H460" si="351">SUM(B455:G455)</f>
        <v>0</v>
      </c>
      <c r="I455" s="10"/>
      <c r="L455" s="39" t="str">
        <f>L$4</f>
        <v>серии из 5 бросков</v>
      </c>
    </row>
    <row r="456" spans="1:12" ht="18.75">
      <c r="A456" s="43">
        <f>A$5</f>
        <v>2</v>
      </c>
      <c r="B456" s="6">
        <f t="shared" ref="B456:G456" si="352">IF(B468=0,0,B464/$H468)</f>
        <v>0</v>
      </c>
      <c r="C456" s="6">
        <f t="shared" si="352"/>
        <v>0</v>
      </c>
      <c r="D456" s="6">
        <f t="shared" si="352"/>
        <v>0</v>
      </c>
      <c r="E456" s="6">
        <f t="shared" si="352"/>
        <v>0</v>
      </c>
      <c r="F456" s="6">
        <f t="shared" si="352"/>
        <v>0</v>
      </c>
      <c r="G456" s="6">
        <f t="shared" si="352"/>
        <v>0</v>
      </c>
      <c r="H456" s="10">
        <f t="shared" si="351"/>
        <v>0</v>
      </c>
      <c r="I456" s="10"/>
      <c r="L456" s="38" t="str">
        <f>L$5</f>
        <v>Y — номер броска  в серии из</v>
      </c>
    </row>
    <row r="457" spans="1:12" ht="18.75">
      <c r="A457" s="43">
        <f>A$6</f>
        <v>3</v>
      </c>
      <c r="B457" s="6">
        <f t="shared" ref="B457:G457" si="353">IF(B468=0,0,B465/$H468)</f>
        <v>0</v>
      </c>
      <c r="C457" s="6">
        <f t="shared" si="353"/>
        <v>0</v>
      </c>
      <c r="D457" s="6">
        <f t="shared" si="353"/>
        <v>0</v>
      </c>
      <c r="E457" s="6">
        <f t="shared" si="353"/>
        <v>0</v>
      </c>
      <c r="F457" s="6">
        <f t="shared" si="353"/>
        <v>0</v>
      </c>
      <c r="G457" s="6">
        <f t="shared" si="353"/>
        <v>0</v>
      </c>
      <c r="H457" s="10">
        <f t="shared" si="351"/>
        <v>0</v>
      </c>
      <c r="I457" s="12"/>
      <c r="L457" s="38" t="str">
        <f>L$6</f>
        <v>5 бросков, когда впервые выпал</v>
      </c>
    </row>
    <row r="458" spans="1:12" ht="18.75">
      <c r="A458" s="43">
        <f>A$7</f>
        <v>4</v>
      </c>
      <c r="B458" s="6">
        <f t="shared" ref="B458:G458" si="354">IF(B468=0,0,B466/$H468)</f>
        <v>0</v>
      </c>
      <c r="C458" s="6">
        <f t="shared" si="354"/>
        <v>0</v>
      </c>
      <c r="D458" s="6">
        <f t="shared" si="354"/>
        <v>0</v>
      </c>
      <c r="E458" s="6">
        <f t="shared" si="354"/>
        <v>0</v>
      </c>
      <c r="F458" s="6">
        <f t="shared" si="354"/>
        <v>0</v>
      </c>
      <c r="G458" s="6">
        <f t="shared" si="354"/>
        <v>0</v>
      </c>
      <c r="H458" s="10">
        <f t="shared" si="351"/>
        <v>0</v>
      </c>
      <c r="I458" s="12"/>
      <c r="L458" s="38" t="str">
        <f>L$7</f>
        <v>орел или 0, если были только</v>
      </c>
    </row>
    <row r="459" spans="1:12" ht="18.75">
      <c r="A459" s="43">
        <f>A$8</f>
        <v>5</v>
      </c>
      <c r="B459" s="29">
        <f t="shared" ref="B459:G459" si="355">IF(B468=0,0,B467/$H468)</f>
        <v>0</v>
      </c>
      <c r="C459" s="29">
        <f t="shared" si="355"/>
        <v>0</v>
      </c>
      <c r="D459" s="29">
        <f t="shared" si="355"/>
        <v>0</v>
      </c>
      <c r="E459" s="29">
        <f t="shared" si="355"/>
        <v>0</v>
      </c>
      <c r="F459" s="29">
        <f t="shared" si="355"/>
        <v>0</v>
      </c>
      <c r="G459" s="29">
        <f t="shared" si="355"/>
        <v>0</v>
      </c>
      <c r="H459" s="10">
        <f t="shared" si="351"/>
        <v>0</v>
      </c>
      <c r="L459" s="38" t="str">
        <f>L$8</f>
        <v>решки</v>
      </c>
    </row>
    <row r="460" spans="1:12" ht="18.75">
      <c r="A460" s="42" t="str">
        <f>A$9</f>
        <v>w(Y=yj)</v>
      </c>
      <c r="B460" s="28">
        <f t="shared" ref="B460:G460" si="356">SUM(B454:B459)</f>
        <v>0</v>
      </c>
      <c r="C460" s="28">
        <f t="shared" si="356"/>
        <v>0</v>
      </c>
      <c r="D460" s="28">
        <f t="shared" si="356"/>
        <v>0</v>
      </c>
      <c r="E460" s="28">
        <f t="shared" si="356"/>
        <v>0</v>
      </c>
      <c r="F460" s="28">
        <f t="shared" si="356"/>
        <v>0</v>
      </c>
      <c r="G460" s="28">
        <f t="shared" si="356"/>
        <v>0</v>
      </c>
      <c r="H460" s="10">
        <f t="shared" si="351"/>
        <v>0</v>
      </c>
      <c r="L460" s="1">
        <f>L$9</f>
        <v>0</v>
      </c>
    </row>
    <row r="461" spans="1:12" ht="19.5" thickBot="1">
      <c r="A461" s="44" t="str">
        <f>A$11</f>
        <v>X\Y</v>
      </c>
      <c r="B461" s="36">
        <v>0</v>
      </c>
      <c r="C461" s="33">
        <v>1</v>
      </c>
      <c r="D461" s="33">
        <v>2</v>
      </c>
      <c r="E461" s="33">
        <v>3</v>
      </c>
      <c r="F461" s="33">
        <v>4</v>
      </c>
      <c r="G461" s="34">
        <v>5</v>
      </c>
      <c r="H461" s="10"/>
      <c r="L461" s="1" t="str">
        <f>L$29</f>
        <v>Найдите регрессию Y по X, регрессию X по Y,</v>
      </c>
    </row>
    <row r="462" spans="1:12" ht="18.75">
      <c r="A462" s="43">
        <f>A$12</f>
        <v>0</v>
      </c>
      <c r="B462" s="30"/>
      <c r="C462" s="30"/>
      <c r="D462" s="30"/>
      <c r="E462" s="30"/>
      <c r="F462" s="30"/>
      <c r="G462" s="30"/>
      <c r="H462" s="10">
        <f t="shared" ref="H462:H468" si="357">SUM(B462:G462)</f>
        <v>0</v>
      </c>
      <c r="L462" s="1" t="str">
        <f>L$30</f>
        <v xml:space="preserve">выборочный корреляционый момент, </v>
      </c>
    </row>
    <row r="463" spans="1:12" ht="18.75">
      <c r="A463" s="43">
        <f>A$13</f>
        <v>1</v>
      </c>
      <c r="B463" s="35"/>
      <c r="C463" s="35"/>
      <c r="D463" s="35"/>
      <c r="E463" s="35"/>
      <c r="F463" s="35"/>
      <c r="G463" s="35"/>
      <c r="H463" s="10">
        <f t="shared" si="357"/>
        <v>0</v>
      </c>
      <c r="L463" s="1" t="str">
        <f>L$31</f>
        <v>выборочный коэффициент корреляции,</v>
      </c>
    </row>
    <row r="464" spans="1:12" ht="18.75">
      <c r="A464" s="43">
        <f>A$14</f>
        <v>2</v>
      </c>
      <c r="B464" s="35"/>
      <c r="C464" s="35"/>
      <c r="D464" s="35"/>
      <c r="E464" s="35"/>
      <c r="F464" s="35"/>
      <c r="G464" s="35"/>
      <c r="H464" s="10">
        <f t="shared" si="357"/>
        <v>0</v>
      </c>
      <c r="L464" s="1" t="str">
        <f>L$32</f>
        <v>средние значения величин X и Y,</v>
      </c>
    </row>
    <row r="465" spans="1:12" ht="18.75">
      <c r="A465" s="43">
        <f>A$15</f>
        <v>3</v>
      </c>
      <c r="B465" s="35"/>
      <c r="C465" s="35"/>
      <c r="D465" s="35"/>
      <c r="E465" s="35"/>
      <c r="F465" s="35"/>
      <c r="G465" s="35"/>
      <c r="H465" s="10">
        <f t="shared" si="357"/>
        <v>0</v>
      </c>
      <c r="L465" s="1" t="str">
        <f>L$33</f>
        <v>выборочные дисперсии величин X и Y,</v>
      </c>
    </row>
    <row r="466" spans="1:12" ht="18.75">
      <c r="A466" s="43">
        <f>A$16</f>
        <v>4</v>
      </c>
      <c r="B466" s="35"/>
      <c r="C466" s="35"/>
      <c r="D466" s="35"/>
      <c r="E466" s="35"/>
      <c r="F466" s="35"/>
      <c r="G466" s="35"/>
      <c r="H466" s="10">
        <f t="shared" si="357"/>
        <v>0</v>
      </c>
      <c r="L466" s="1" t="str">
        <f>L$34</f>
        <v>занесите из на лист "Регрессия X-Y".</v>
      </c>
    </row>
    <row r="467" spans="1:12" ht="19.5" thickBot="1">
      <c r="A467" s="46">
        <f>A$17</f>
        <v>5</v>
      </c>
      <c r="B467" s="37"/>
      <c r="C467" s="37"/>
      <c r="D467" s="37"/>
      <c r="E467" s="37"/>
      <c r="F467" s="37"/>
      <c r="G467" s="37"/>
      <c r="H467" s="10">
        <f t="shared" si="357"/>
        <v>0</v>
      </c>
      <c r="L467" s="1" t="str">
        <f>L$35</f>
        <v>Оцените адекватность результата вычислений</v>
      </c>
    </row>
    <row r="468" spans="1:12" ht="19.5" thickTop="1">
      <c r="A468" s="42" t="str">
        <f>A$18</f>
        <v>n(Y=yj)</v>
      </c>
      <c r="B468" s="32">
        <f>SUM(B462:B467)</f>
        <v>0</v>
      </c>
      <c r="C468" s="32">
        <f t="shared" ref="C468" si="358">SUM(C462:C467)</f>
        <v>0</v>
      </c>
      <c r="D468" s="32">
        <f t="shared" ref="D468" si="359">SUM(D462:D467)</f>
        <v>0</v>
      </c>
      <c r="E468" s="32">
        <f t="shared" ref="E468" si="360">SUM(E462:E467)</f>
        <v>0</v>
      </c>
      <c r="F468" s="32">
        <f t="shared" ref="F468" si="361">SUM(F462:F467)</f>
        <v>0</v>
      </c>
      <c r="G468" s="32">
        <f t="shared" ref="G468" si="362">SUM(G462:G467)</f>
        <v>0</v>
      </c>
      <c r="H468" s="10">
        <f t="shared" si="357"/>
        <v>0</v>
      </c>
      <c r="L468" s="1" t="str">
        <f>L$36</f>
        <v>с помощью диаграммы</v>
      </c>
    </row>
    <row r="469" spans="1:12">
      <c r="L469" s="1">
        <f>L$37</f>
        <v>0</v>
      </c>
    </row>
    <row r="470" spans="1:12" ht="19.5" thickBot="1">
      <c r="A470" s="7">
        <f>'Название и список группы'!A27</f>
        <v>26</v>
      </c>
      <c r="B470" s="86">
        <f>'Название и список группы'!B27</f>
        <v>0</v>
      </c>
      <c r="C470" s="86"/>
      <c r="D470" s="86"/>
      <c r="E470" s="86"/>
      <c r="F470" s="86"/>
      <c r="G470" s="86"/>
      <c r="H470" s="86"/>
      <c r="I470" s="86"/>
      <c r="J470" s="86"/>
    </row>
    <row r="471" spans="1:12" ht="18.75" thickBot="1">
      <c r="A471" s="44" t="str">
        <f>A$2</f>
        <v>X\Y</v>
      </c>
      <c r="B471" s="22">
        <v>0</v>
      </c>
      <c r="C471" s="23">
        <v>1</v>
      </c>
      <c r="D471" s="23">
        <v>2</v>
      </c>
      <c r="E471" s="23">
        <v>3</v>
      </c>
      <c r="F471" s="23">
        <v>4</v>
      </c>
      <c r="G471" s="24">
        <v>5</v>
      </c>
      <c r="H471" s="25" t="str">
        <f>H$2</f>
        <v>w(X=xi)</v>
      </c>
      <c r="I471" s="2"/>
      <c r="J471" s="3" t="s">
        <v>3</v>
      </c>
      <c r="L471" s="4" t="str">
        <f>L$2</f>
        <v>10 серий по 5 бросков монеты</v>
      </c>
    </row>
    <row r="472" spans="1:12" ht="18.75">
      <c r="A472" s="43">
        <f>A$3</f>
        <v>0</v>
      </c>
      <c r="B472" s="26">
        <f t="shared" ref="B472:G472" si="363">IF(B486=0,0,B480/$H486)</f>
        <v>0</v>
      </c>
      <c r="C472" s="26">
        <f t="shared" si="363"/>
        <v>0</v>
      </c>
      <c r="D472" s="26">
        <f t="shared" si="363"/>
        <v>0</v>
      </c>
      <c r="E472" s="26">
        <f t="shared" si="363"/>
        <v>0</v>
      </c>
      <c r="F472" s="26">
        <f t="shared" si="363"/>
        <v>0</v>
      </c>
      <c r="G472" s="26">
        <f t="shared" si="363"/>
        <v>0</v>
      </c>
      <c r="H472" s="10"/>
      <c r="I472" s="10"/>
      <c r="J472" s="21">
        <f>IF(SUM(B480:G485)&gt;0,1,10^(-5))</f>
        <v>1.0000000000000001E-5</v>
      </c>
      <c r="L472" s="39" t="str">
        <f>L$3</f>
        <v>X — число выпавших орлов в</v>
      </c>
    </row>
    <row r="473" spans="1:12" ht="18.75">
      <c r="A473" s="43">
        <f>A$4</f>
        <v>1</v>
      </c>
      <c r="B473" s="6">
        <f t="shared" ref="B473:G473" si="364">IF(B486=0,0,B481/$H486)</f>
        <v>0</v>
      </c>
      <c r="C473" s="6">
        <f t="shared" si="364"/>
        <v>0</v>
      </c>
      <c r="D473" s="6">
        <f t="shared" si="364"/>
        <v>0</v>
      </c>
      <c r="E473" s="6">
        <f t="shared" si="364"/>
        <v>0</v>
      </c>
      <c r="F473" s="6">
        <f t="shared" si="364"/>
        <v>0</v>
      </c>
      <c r="G473" s="6">
        <f t="shared" si="364"/>
        <v>0</v>
      </c>
      <c r="H473" s="10">
        <f t="shared" ref="H473:H478" si="365">SUM(B473:G473)</f>
        <v>0</v>
      </c>
      <c r="I473" s="10"/>
      <c r="L473" s="39" t="str">
        <f>L$4</f>
        <v>серии из 5 бросков</v>
      </c>
    </row>
    <row r="474" spans="1:12" ht="18.75">
      <c r="A474" s="43">
        <f>A$5</f>
        <v>2</v>
      </c>
      <c r="B474" s="6">
        <f t="shared" ref="B474:G474" si="366">IF(B486=0,0,B482/$H486)</f>
        <v>0</v>
      </c>
      <c r="C474" s="6">
        <f t="shared" si="366"/>
        <v>0</v>
      </c>
      <c r="D474" s="6">
        <f t="shared" si="366"/>
        <v>0</v>
      </c>
      <c r="E474" s="6">
        <f t="shared" si="366"/>
        <v>0</v>
      </c>
      <c r="F474" s="6">
        <f t="shared" si="366"/>
        <v>0</v>
      </c>
      <c r="G474" s="6">
        <f t="shared" si="366"/>
        <v>0</v>
      </c>
      <c r="H474" s="10">
        <f t="shared" si="365"/>
        <v>0</v>
      </c>
      <c r="I474" s="10"/>
      <c r="L474" s="38" t="str">
        <f>L$5</f>
        <v>Y — номер броска  в серии из</v>
      </c>
    </row>
    <row r="475" spans="1:12" ht="18.75">
      <c r="A475" s="43">
        <f>A$6</f>
        <v>3</v>
      </c>
      <c r="B475" s="6">
        <f t="shared" ref="B475:G475" si="367">IF(B486=0,0,B483/$H486)</f>
        <v>0</v>
      </c>
      <c r="C475" s="6">
        <f t="shared" si="367"/>
        <v>0</v>
      </c>
      <c r="D475" s="6">
        <f t="shared" si="367"/>
        <v>0</v>
      </c>
      <c r="E475" s="6">
        <f t="shared" si="367"/>
        <v>0</v>
      </c>
      <c r="F475" s="6">
        <f t="shared" si="367"/>
        <v>0</v>
      </c>
      <c r="G475" s="6">
        <f t="shared" si="367"/>
        <v>0</v>
      </c>
      <c r="H475" s="10">
        <f t="shared" si="365"/>
        <v>0</v>
      </c>
      <c r="I475" s="12"/>
      <c r="L475" s="38" t="str">
        <f>L$6</f>
        <v>5 бросков, когда впервые выпал</v>
      </c>
    </row>
    <row r="476" spans="1:12" ht="18.75">
      <c r="A476" s="43">
        <f>A$7</f>
        <v>4</v>
      </c>
      <c r="B476" s="6">
        <f t="shared" ref="B476:G476" si="368">IF(B486=0,0,B484/$H486)</f>
        <v>0</v>
      </c>
      <c r="C476" s="6">
        <f t="shared" si="368"/>
        <v>0</v>
      </c>
      <c r="D476" s="6">
        <f t="shared" si="368"/>
        <v>0</v>
      </c>
      <c r="E476" s="6">
        <f t="shared" si="368"/>
        <v>0</v>
      </c>
      <c r="F476" s="6">
        <f t="shared" si="368"/>
        <v>0</v>
      </c>
      <c r="G476" s="6">
        <f t="shared" si="368"/>
        <v>0</v>
      </c>
      <c r="H476" s="10">
        <f t="shared" si="365"/>
        <v>0</v>
      </c>
      <c r="I476" s="12"/>
      <c r="L476" s="38" t="str">
        <f>L$7</f>
        <v>орел или 0, если были только</v>
      </c>
    </row>
    <row r="477" spans="1:12" ht="18.75">
      <c r="A477" s="43">
        <f>A$8</f>
        <v>5</v>
      </c>
      <c r="B477" s="29">
        <f t="shared" ref="B477:G477" si="369">IF(B486=0,0,B485/$H486)</f>
        <v>0</v>
      </c>
      <c r="C477" s="29">
        <f t="shared" si="369"/>
        <v>0</v>
      </c>
      <c r="D477" s="29">
        <f t="shared" si="369"/>
        <v>0</v>
      </c>
      <c r="E477" s="29">
        <f t="shared" si="369"/>
        <v>0</v>
      </c>
      <c r="F477" s="29">
        <f t="shared" si="369"/>
        <v>0</v>
      </c>
      <c r="G477" s="29">
        <f t="shared" si="369"/>
        <v>0</v>
      </c>
      <c r="H477" s="10">
        <f t="shared" si="365"/>
        <v>0</v>
      </c>
      <c r="L477" s="38" t="str">
        <f>L$8</f>
        <v>решки</v>
      </c>
    </row>
    <row r="478" spans="1:12" ht="18.75">
      <c r="A478" s="42" t="str">
        <f>A$9</f>
        <v>w(Y=yj)</v>
      </c>
      <c r="B478" s="28">
        <f t="shared" ref="B478:G478" si="370">SUM(B472:B477)</f>
        <v>0</v>
      </c>
      <c r="C478" s="28">
        <f t="shared" si="370"/>
        <v>0</v>
      </c>
      <c r="D478" s="28">
        <f t="shared" si="370"/>
        <v>0</v>
      </c>
      <c r="E478" s="28">
        <f t="shared" si="370"/>
        <v>0</v>
      </c>
      <c r="F478" s="28">
        <f t="shared" si="370"/>
        <v>0</v>
      </c>
      <c r="G478" s="28">
        <f t="shared" si="370"/>
        <v>0</v>
      </c>
      <c r="H478" s="10">
        <f t="shared" si="365"/>
        <v>0</v>
      </c>
      <c r="L478" s="1">
        <f>L$9</f>
        <v>0</v>
      </c>
    </row>
    <row r="479" spans="1:12" ht="19.5" thickBot="1">
      <c r="A479" s="44" t="str">
        <f>A$11</f>
        <v>X\Y</v>
      </c>
      <c r="B479" s="36">
        <v>0</v>
      </c>
      <c r="C479" s="33">
        <v>1</v>
      </c>
      <c r="D479" s="33">
        <v>2</v>
      </c>
      <c r="E479" s="33">
        <v>3</v>
      </c>
      <c r="F479" s="33">
        <v>4</v>
      </c>
      <c r="G479" s="34">
        <v>5</v>
      </c>
      <c r="H479" s="10"/>
      <c r="L479" s="1" t="str">
        <f>L$29</f>
        <v>Найдите регрессию Y по X, регрессию X по Y,</v>
      </c>
    </row>
    <row r="480" spans="1:12" ht="18.75">
      <c r="A480" s="43">
        <f>A$12</f>
        <v>0</v>
      </c>
      <c r="B480" s="30"/>
      <c r="C480" s="30"/>
      <c r="D480" s="30"/>
      <c r="E480" s="30"/>
      <c r="F480" s="30"/>
      <c r="G480" s="30"/>
      <c r="H480" s="10">
        <f t="shared" ref="H480:H486" si="371">SUM(B480:G480)</f>
        <v>0</v>
      </c>
      <c r="L480" s="1" t="str">
        <f>L$30</f>
        <v xml:space="preserve">выборочный корреляционый момент, </v>
      </c>
    </row>
    <row r="481" spans="1:12" ht="18.75">
      <c r="A481" s="43">
        <f>A$13</f>
        <v>1</v>
      </c>
      <c r="B481" s="35"/>
      <c r="C481" s="35"/>
      <c r="D481" s="35"/>
      <c r="E481" s="35"/>
      <c r="F481" s="35"/>
      <c r="G481" s="35"/>
      <c r="H481" s="10">
        <f t="shared" si="371"/>
        <v>0</v>
      </c>
      <c r="L481" s="1" t="str">
        <f>L$31</f>
        <v>выборочный коэффициент корреляции,</v>
      </c>
    </row>
    <row r="482" spans="1:12" ht="18.75">
      <c r="A482" s="43">
        <f>A$14</f>
        <v>2</v>
      </c>
      <c r="B482" s="35"/>
      <c r="C482" s="35"/>
      <c r="D482" s="35"/>
      <c r="E482" s="35"/>
      <c r="F482" s="35"/>
      <c r="G482" s="35"/>
      <c r="H482" s="10">
        <f t="shared" si="371"/>
        <v>0</v>
      </c>
      <c r="L482" s="1" t="str">
        <f>L$32</f>
        <v>средние значения величин X и Y,</v>
      </c>
    </row>
    <row r="483" spans="1:12" ht="18.75">
      <c r="A483" s="43">
        <f>A$15</f>
        <v>3</v>
      </c>
      <c r="B483" s="35"/>
      <c r="C483" s="35"/>
      <c r="D483" s="35"/>
      <c r="E483" s="35"/>
      <c r="F483" s="35"/>
      <c r="G483" s="35"/>
      <c r="H483" s="10">
        <f t="shared" si="371"/>
        <v>0</v>
      </c>
      <c r="L483" s="1" t="str">
        <f>L$33</f>
        <v>выборочные дисперсии величин X и Y,</v>
      </c>
    </row>
    <row r="484" spans="1:12" ht="18.75">
      <c r="A484" s="43">
        <f>A$16</f>
        <v>4</v>
      </c>
      <c r="B484" s="35"/>
      <c r="C484" s="35"/>
      <c r="D484" s="35"/>
      <c r="E484" s="35"/>
      <c r="F484" s="35"/>
      <c r="G484" s="35"/>
      <c r="H484" s="10">
        <f t="shared" si="371"/>
        <v>0</v>
      </c>
      <c r="L484" s="1" t="str">
        <f>L$34</f>
        <v>занесите из на лист "Регрессия X-Y".</v>
      </c>
    </row>
    <row r="485" spans="1:12" ht="19.5" thickBot="1">
      <c r="A485" s="46">
        <f>A$17</f>
        <v>5</v>
      </c>
      <c r="B485" s="37"/>
      <c r="C485" s="37"/>
      <c r="D485" s="37"/>
      <c r="E485" s="37"/>
      <c r="F485" s="37"/>
      <c r="G485" s="37"/>
      <c r="H485" s="10">
        <f t="shared" si="371"/>
        <v>0</v>
      </c>
      <c r="L485" s="1" t="str">
        <f>L$35</f>
        <v>Оцените адекватность результата вычислений</v>
      </c>
    </row>
    <row r="486" spans="1:12" ht="19.5" thickTop="1">
      <c r="A486" s="42" t="str">
        <f>A$18</f>
        <v>n(Y=yj)</v>
      </c>
      <c r="B486" s="32">
        <f>SUM(B480:B485)</f>
        <v>0</v>
      </c>
      <c r="C486" s="32">
        <f t="shared" ref="C486" si="372">SUM(C480:C485)</f>
        <v>0</v>
      </c>
      <c r="D486" s="32">
        <f t="shared" ref="D486" si="373">SUM(D480:D485)</f>
        <v>0</v>
      </c>
      <c r="E486" s="32">
        <f t="shared" ref="E486" si="374">SUM(E480:E485)</f>
        <v>0</v>
      </c>
      <c r="F486" s="32">
        <f t="shared" ref="F486" si="375">SUM(F480:F485)</f>
        <v>0</v>
      </c>
      <c r="G486" s="32">
        <f t="shared" ref="G486" si="376">SUM(G480:G485)</f>
        <v>0</v>
      </c>
      <c r="H486" s="10">
        <f t="shared" si="371"/>
        <v>0</v>
      </c>
      <c r="L486" s="1" t="str">
        <f>L$36</f>
        <v>с помощью диаграммы</v>
      </c>
    </row>
    <row r="487" spans="1:12">
      <c r="L487" s="1">
        <f>L$37</f>
        <v>0</v>
      </c>
    </row>
    <row r="488" spans="1:12" ht="19.5" thickBot="1">
      <c r="A488" s="7">
        <f>'Название и список группы'!A28</f>
        <v>27</v>
      </c>
      <c r="B488" s="86">
        <f>'Название и список группы'!B28</f>
        <v>0</v>
      </c>
      <c r="C488" s="86"/>
      <c r="D488" s="86"/>
      <c r="E488" s="86"/>
      <c r="F488" s="86"/>
      <c r="G488" s="86"/>
      <c r="H488" s="86"/>
      <c r="I488" s="86"/>
      <c r="J488" s="86"/>
    </row>
    <row r="489" spans="1:12" ht="18.75" thickBot="1">
      <c r="A489" s="44" t="str">
        <f>A$2</f>
        <v>X\Y</v>
      </c>
      <c r="B489" s="22">
        <v>0</v>
      </c>
      <c r="C489" s="23">
        <v>1</v>
      </c>
      <c r="D489" s="23">
        <v>2</v>
      </c>
      <c r="E489" s="23">
        <v>3</v>
      </c>
      <c r="F489" s="23">
        <v>4</v>
      </c>
      <c r="G489" s="24">
        <v>5</v>
      </c>
      <c r="H489" s="25" t="str">
        <f>H$2</f>
        <v>w(X=xi)</v>
      </c>
      <c r="I489" s="2"/>
      <c r="J489" s="3" t="s">
        <v>3</v>
      </c>
      <c r="L489" s="4" t="str">
        <f>L$2</f>
        <v>10 серий по 5 бросков монеты</v>
      </c>
    </row>
    <row r="490" spans="1:12" ht="18.75">
      <c r="A490" s="43">
        <f>A$3</f>
        <v>0</v>
      </c>
      <c r="B490" s="26">
        <f t="shared" ref="B490:G490" si="377">IF(B504=0,0,B498/$H504)</f>
        <v>0</v>
      </c>
      <c r="C490" s="26">
        <f t="shared" si="377"/>
        <v>0</v>
      </c>
      <c r="D490" s="26">
        <f t="shared" si="377"/>
        <v>0</v>
      </c>
      <c r="E490" s="26">
        <f t="shared" si="377"/>
        <v>0</v>
      </c>
      <c r="F490" s="26">
        <f t="shared" si="377"/>
        <v>0</v>
      </c>
      <c r="G490" s="26">
        <f t="shared" si="377"/>
        <v>0</v>
      </c>
      <c r="H490" s="10"/>
      <c r="I490" s="10"/>
      <c r="J490" s="21">
        <f>IF(SUM(B498:G503)&gt;0,1,10^(-5))</f>
        <v>1.0000000000000001E-5</v>
      </c>
      <c r="L490" s="39" t="str">
        <f>L$3</f>
        <v>X — число выпавших орлов в</v>
      </c>
    </row>
    <row r="491" spans="1:12" ht="18.75">
      <c r="A491" s="43">
        <f>A$4</f>
        <v>1</v>
      </c>
      <c r="B491" s="6">
        <f t="shared" ref="B491:G491" si="378">IF(B504=0,0,B499/$H504)</f>
        <v>0</v>
      </c>
      <c r="C491" s="6">
        <f t="shared" si="378"/>
        <v>0</v>
      </c>
      <c r="D491" s="6">
        <f t="shared" si="378"/>
        <v>0</v>
      </c>
      <c r="E491" s="6">
        <f t="shared" si="378"/>
        <v>0</v>
      </c>
      <c r="F491" s="6">
        <f t="shared" si="378"/>
        <v>0</v>
      </c>
      <c r="G491" s="6">
        <f t="shared" si="378"/>
        <v>0</v>
      </c>
      <c r="H491" s="10">
        <f t="shared" ref="H491:H496" si="379">SUM(B491:G491)</f>
        <v>0</v>
      </c>
      <c r="I491" s="10"/>
      <c r="L491" s="39" t="str">
        <f>L$4</f>
        <v>серии из 5 бросков</v>
      </c>
    </row>
    <row r="492" spans="1:12" ht="18.75">
      <c r="A492" s="43">
        <f>A$5</f>
        <v>2</v>
      </c>
      <c r="B492" s="6">
        <f t="shared" ref="B492:G492" si="380">IF(B504=0,0,B500/$H504)</f>
        <v>0</v>
      </c>
      <c r="C492" s="6">
        <f t="shared" si="380"/>
        <v>0</v>
      </c>
      <c r="D492" s="6">
        <f t="shared" si="380"/>
        <v>0</v>
      </c>
      <c r="E492" s="6">
        <f t="shared" si="380"/>
        <v>0</v>
      </c>
      <c r="F492" s="6">
        <f t="shared" si="380"/>
        <v>0</v>
      </c>
      <c r="G492" s="6">
        <f t="shared" si="380"/>
        <v>0</v>
      </c>
      <c r="H492" s="10">
        <f t="shared" si="379"/>
        <v>0</v>
      </c>
      <c r="I492" s="10"/>
      <c r="L492" s="38" t="str">
        <f>L$5</f>
        <v>Y — номер броска  в серии из</v>
      </c>
    </row>
    <row r="493" spans="1:12" ht="18.75">
      <c r="A493" s="43">
        <f>A$6</f>
        <v>3</v>
      </c>
      <c r="B493" s="6">
        <f t="shared" ref="B493:G493" si="381">IF(B504=0,0,B501/$H504)</f>
        <v>0</v>
      </c>
      <c r="C493" s="6">
        <f t="shared" si="381"/>
        <v>0</v>
      </c>
      <c r="D493" s="6">
        <f t="shared" si="381"/>
        <v>0</v>
      </c>
      <c r="E493" s="6">
        <f t="shared" si="381"/>
        <v>0</v>
      </c>
      <c r="F493" s="6">
        <f t="shared" si="381"/>
        <v>0</v>
      </c>
      <c r="G493" s="6">
        <f t="shared" si="381"/>
        <v>0</v>
      </c>
      <c r="H493" s="10">
        <f t="shared" si="379"/>
        <v>0</v>
      </c>
      <c r="I493" s="12"/>
      <c r="L493" s="38" t="str">
        <f>L$6</f>
        <v>5 бросков, когда впервые выпал</v>
      </c>
    </row>
    <row r="494" spans="1:12" ht="18.75">
      <c r="A494" s="43">
        <f>A$7</f>
        <v>4</v>
      </c>
      <c r="B494" s="6">
        <f t="shared" ref="B494:G494" si="382">IF(B504=0,0,B502/$H504)</f>
        <v>0</v>
      </c>
      <c r="C494" s="6">
        <f t="shared" si="382"/>
        <v>0</v>
      </c>
      <c r="D494" s="6">
        <f t="shared" si="382"/>
        <v>0</v>
      </c>
      <c r="E494" s="6">
        <f t="shared" si="382"/>
        <v>0</v>
      </c>
      <c r="F494" s="6">
        <f t="shared" si="382"/>
        <v>0</v>
      </c>
      <c r="G494" s="6">
        <f t="shared" si="382"/>
        <v>0</v>
      </c>
      <c r="H494" s="10">
        <f t="shared" si="379"/>
        <v>0</v>
      </c>
      <c r="I494" s="12"/>
      <c r="L494" s="38" t="str">
        <f>L$7</f>
        <v>орел или 0, если были только</v>
      </c>
    </row>
    <row r="495" spans="1:12" ht="18.75">
      <c r="A495" s="43">
        <f>A$8</f>
        <v>5</v>
      </c>
      <c r="B495" s="29">
        <f t="shared" ref="B495:G495" si="383">IF(B504=0,0,B503/$H504)</f>
        <v>0</v>
      </c>
      <c r="C495" s="29">
        <f t="shared" si="383"/>
        <v>0</v>
      </c>
      <c r="D495" s="29">
        <f t="shared" si="383"/>
        <v>0</v>
      </c>
      <c r="E495" s="29">
        <f t="shared" si="383"/>
        <v>0</v>
      </c>
      <c r="F495" s="29">
        <f t="shared" si="383"/>
        <v>0</v>
      </c>
      <c r="G495" s="29">
        <f t="shared" si="383"/>
        <v>0</v>
      </c>
      <c r="H495" s="10">
        <f t="shared" si="379"/>
        <v>0</v>
      </c>
      <c r="L495" s="38" t="str">
        <f>L$8</f>
        <v>решки</v>
      </c>
    </row>
    <row r="496" spans="1:12" ht="18.75">
      <c r="A496" s="42" t="str">
        <f>A$9</f>
        <v>w(Y=yj)</v>
      </c>
      <c r="B496" s="28">
        <f t="shared" ref="B496:G496" si="384">SUM(B490:B495)</f>
        <v>0</v>
      </c>
      <c r="C496" s="28">
        <f t="shared" si="384"/>
        <v>0</v>
      </c>
      <c r="D496" s="28">
        <f t="shared" si="384"/>
        <v>0</v>
      </c>
      <c r="E496" s="28">
        <f t="shared" si="384"/>
        <v>0</v>
      </c>
      <c r="F496" s="28">
        <f t="shared" si="384"/>
        <v>0</v>
      </c>
      <c r="G496" s="28">
        <f t="shared" si="384"/>
        <v>0</v>
      </c>
      <c r="H496" s="10">
        <f t="shared" si="379"/>
        <v>0</v>
      </c>
      <c r="L496" s="1">
        <f>L$9</f>
        <v>0</v>
      </c>
    </row>
    <row r="497" spans="1:12" ht="19.5" thickBot="1">
      <c r="A497" s="44" t="str">
        <f>A$11</f>
        <v>X\Y</v>
      </c>
      <c r="B497" s="36">
        <v>0</v>
      </c>
      <c r="C497" s="33">
        <v>1</v>
      </c>
      <c r="D497" s="33">
        <v>2</v>
      </c>
      <c r="E497" s="33">
        <v>3</v>
      </c>
      <c r="F497" s="33">
        <v>4</v>
      </c>
      <c r="G497" s="34">
        <v>5</v>
      </c>
      <c r="H497" s="10"/>
      <c r="L497" s="1" t="str">
        <f>L$29</f>
        <v>Найдите регрессию Y по X, регрессию X по Y,</v>
      </c>
    </row>
    <row r="498" spans="1:12" ht="18.75">
      <c r="A498" s="43">
        <f>A$12</f>
        <v>0</v>
      </c>
      <c r="B498" s="30"/>
      <c r="C498" s="30"/>
      <c r="D498" s="30"/>
      <c r="E498" s="30"/>
      <c r="F498" s="30"/>
      <c r="G498" s="30"/>
      <c r="H498" s="10">
        <f t="shared" ref="H498:H504" si="385">SUM(B498:G498)</f>
        <v>0</v>
      </c>
      <c r="L498" s="1" t="str">
        <f>L$30</f>
        <v xml:space="preserve">выборочный корреляционый момент, </v>
      </c>
    </row>
    <row r="499" spans="1:12" ht="18.75">
      <c r="A499" s="43">
        <f>A$13</f>
        <v>1</v>
      </c>
      <c r="B499" s="35"/>
      <c r="C499" s="35"/>
      <c r="D499" s="35"/>
      <c r="E499" s="35"/>
      <c r="F499" s="35"/>
      <c r="G499" s="35"/>
      <c r="H499" s="10">
        <f t="shared" si="385"/>
        <v>0</v>
      </c>
      <c r="L499" s="1" t="str">
        <f>L$31</f>
        <v>выборочный коэффициент корреляции,</v>
      </c>
    </row>
    <row r="500" spans="1:12" ht="18.75">
      <c r="A500" s="43">
        <f>A$14</f>
        <v>2</v>
      </c>
      <c r="B500" s="35"/>
      <c r="C500" s="35"/>
      <c r="D500" s="35"/>
      <c r="E500" s="35"/>
      <c r="F500" s="35"/>
      <c r="G500" s="35"/>
      <c r="H500" s="10">
        <f t="shared" si="385"/>
        <v>0</v>
      </c>
      <c r="L500" s="1" t="str">
        <f>L$32</f>
        <v>средние значения величин X и Y,</v>
      </c>
    </row>
    <row r="501" spans="1:12" ht="18.75">
      <c r="A501" s="43">
        <f>A$15</f>
        <v>3</v>
      </c>
      <c r="B501" s="35"/>
      <c r="C501" s="35"/>
      <c r="D501" s="35"/>
      <c r="E501" s="35"/>
      <c r="F501" s="35"/>
      <c r="G501" s="35"/>
      <c r="H501" s="10">
        <f t="shared" si="385"/>
        <v>0</v>
      </c>
      <c r="L501" s="1" t="str">
        <f>L$33</f>
        <v>выборочные дисперсии величин X и Y,</v>
      </c>
    </row>
    <row r="502" spans="1:12" ht="18.75">
      <c r="A502" s="43">
        <f>A$16</f>
        <v>4</v>
      </c>
      <c r="B502" s="35"/>
      <c r="C502" s="35"/>
      <c r="D502" s="35"/>
      <c r="E502" s="35"/>
      <c r="F502" s="35"/>
      <c r="G502" s="35"/>
      <c r="H502" s="10">
        <f t="shared" si="385"/>
        <v>0</v>
      </c>
      <c r="L502" s="1" t="str">
        <f>L$34</f>
        <v>занесите из на лист "Регрессия X-Y".</v>
      </c>
    </row>
    <row r="503" spans="1:12" ht="19.5" thickBot="1">
      <c r="A503" s="46">
        <f>A$17</f>
        <v>5</v>
      </c>
      <c r="B503" s="37"/>
      <c r="C503" s="37"/>
      <c r="D503" s="37"/>
      <c r="E503" s="37"/>
      <c r="F503" s="37"/>
      <c r="G503" s="37"/>
      <c r="H503" s="10">
        <f t="shared" si="385"/>
        <v>0</v>
      </c>
      <c r="L503" s="1" t="str">
        <f>L$35</f>
        <v>Оцените адекватность результата вычислений</v>
      </c>
    </row>
    <row r="504" spans="1:12" ht="19.5" thickTop="1">
      <c r="A504" s="42" t="str">
        <f>A$18</f>
        <v>n(Y=yj)</v>
      </c>
      <c r="B504" s="32">
        <f>SUM(B498:B503)</f>
        <v>0</v>
      </c>
      <c r="C504" s="32">
        <f t="shared" ref="C504" si="386">SUM(C498:C503)</f>
        <v>0</v>
      </c>
      <c r="D504" s="32">
        <f t="shared" ref="D504" si="387">SUM(D498:D503)</f>
        <v>0</v>
      </c>
      <c r="E504" s="32">
        <f t="shared" ref="E504" si="388">SUM(E498:E503)</f>
        <v>0</v>
      </c>
      <c r="F504" s="32">
        <f t="shared" ref="F504" si="389">SUM(F498:F503)</f>
        <v>0</v>
      </c>
      <c r="G504" s="32">
        <f t="shared" ref="G504" si="390">SUM(G498:G503)</f>
        <v>0</v>
      </c>
      <c r="H504" s="10">
        <f t="shared" si="385"/>
        <v>0</v>
      </c>
      <c r="L504" s="1" t="str">
        <f>L$36</f>
        <v>с помощью диаграммы</v>
      </c>
    </row>
    <row r="505" spans="1:12">
      <c r="L505" s="1">
        <f>L$37</f>
        <v>0</v>
      </c>
    </row>
    <row r="506" spans="1:12" ht="19.5" thickBot="1">
      <c r="A506" s="7">
        <f>'Название и список группы'!A29</f>
        <v>28</v>
      </c>
      <c r="B506" s="86">
        <f>'Название и список группы'!B29</f>
        <v>0</v>
      </c>
      <c r="C506" s="86"/>
      <c r="D506" s="86"/>
      <c r="E506" s="86"/>
      <c r="F506" s="86"/>
      <c r="G506" s="86"/>
      <c r="H506" s="86"/>
      <c r="I506" s="86"/>
      <c r="J506" s="86"/>
    </row>
    <row r="507" spans="1:12" ht="18.75" thickBot="1">
      <c r="A507" s="44" t="str">
        <f>A$2</f>
        <v>X\Y</v>
      </c>
      <c r="B507" s="22">
        <v>0</v>
      </c>
      <c r="C507" s="23">
        <v>1</v>
      </c>
      <c r="D507" s="23">
        <v>2</v>
      </c>
      <c r="E507" s="23">
        <v>3</v>
      </c>
      <c r="F507" s="23">
        <v>4</v>
      </c>
      <c r="G507" s="24">
        <v>5</v>
      </c>
      <c r="H507" s="25" t="str">
        <f>H$2</f>
        <v>w(X=xi)</v>
      </c>
      <c r="I507" s="2"/>
      <c r="J507" s="3" t="s">
        <v>3</v>
      </c>
      <c r="L507" s="4" t="str">
        <f>L$2</f>
        <v>10 серий по 5 бросков монеты</v>
      </c>
    </row>
    <row r="508" spans="1:12" ht="18.75">
      <c r="A508" s="43">
        <f>A$3</f>
        <v>0</v>
      </c>
      <c r="B508" s="26">
        <f t="shared" ref="B508:G508" si="391">IF(B522=0,0,B516/$H522)</f>
        <v>0</v>
      </c>
      <c r="C508" s="26">
        <f t="shared" si="391"/>
        <v>0</v>
      </c>
      <c r="D508" s="26">
        <f t="shared" si="391"/>
        <v>0</v>
      </c>
      <c r="E508" s="26">
        <f t="shared" si="391"/>
        <v>0</v>
      </c>
      <c r="F508" s="26">
        <f t="shared" si="391"/>
        <v>0</v>
      </c>
      <c r="G508" s="26">
        <f t="shared" si="391"/>
        <v>0</v>
      </c>
      <c r="H508" s="10"/>
      <c r="I508" s="10"/>
      <c r="J508" s="21">
        <f>IF(SUM(B516:G521)&gt;0,1,10^(-5))</f>
        <v>1.0000000000000001E-5</v>
      </c>
      <c r="L508" s="39" t="str">
        <f>L$3</f>
        <v>X — число выпавших орлов в</v>
      </c>
    </row>
    <row r="509" spans="1:12" ht="18.75">
      <c r="A509" s="43">
        <f>A$4</f>
        <v>1</v>
      </c>
      <c r="B509" s="6">
        <f t="shared" ref="B509:G509" si="392">IF(B522=0,0,B517/$H522)</f>
        <v>0</v>
      </c>
      <c r="C509" s="6">
        <f t="shared" si="392"/>
        <v>0</v>
      </c>
      <c r="D509" s="6">
        <f t="shared" si="392"/>
        <v>0</v>
      </c>
      <c r="E509" s="6">
        <f t="shared" si="392"/>
        <v>0</v>
      </c>
      <c r="F509" s="6">
        <f t="shared" si="392"/>
        <v>0</v>
      </c>
      <c r="G509" s="6">
        <f t="shared" si="392"/>
        <v>0</v>
      </c>
      <c r="H509" s="10">
        <f t="shared" ref="H509:H514" si="393">SUM(B509:G509)</f>
        <v>0</v>
      </c>
      <c r="I509" s="10"/>
      <c r="L509" s="39" t="str">
        <f>L$4</f>
        <v>серии из 5 бросков</v>
      </c>
    </row>
    <row r="510" spans="1:12" ht="18.75">
      <c r="A510" s="43">
        <f>A$5</f>
        <v>2</v>
      </c>
      <c r="B510" s="6">
        <f t="shared" ref="B510:G510" si="394">IF(B522=0,0,B518/$H522)</f>
        <v>0</v>
      </c>
      <c r="C510" s="6">
        <f t="shared" si="394"/>
        <v>0</v>
      </c>
      <c r="D510" s="6">
        <f t="shared" si="394"/>
        <v>0</v>
      </c>
      <c r="E510" s="6">
        <f t="shared" si="394"/>
        <v>0</v>
      </c>
      <c r="F510" s="6">
        <f t="shared" si="394"/>
        <v>0</v>
      </c>
      <c r="G510" s="6">
        <f t="shared" si="394"/>
        <v>0</v>
      </c>
      <c r="H510" s="10">
        <f t="shared" si="393"/>
        <v>0</v>
      </c>
      <c r="I510" s="10"/>
      <c r="L510" s="38" t="str">
        <f>L$5</f>
        <v>Y — номер броска  в серии из</v>
      </c>
    </row>
    <row r="511" spans="1:12" ht="18.75">
      <c r="A511" s="43">
        <f>A$6</f>
        <v>3</v>
      </c>
      <c r="B511" s="6">
        <f t="shared" ref="B511:G511" si="395">IF(B522=0,0,B519/$H522)</f>
        <v>0</v>
      </c>
      <c r="C511" s="6">
        <f t="shared" si="395"/>
        <v>0</v>
      </c>
      <c r="D511" s="6">
        <f t="shared" si="395"/>
        <v>0</v>
      </c>
      <c r="E511" s="6">
        <f t="shared" si="395"/>
        <v>0</v>
      </c>
      <c r="F511" s="6">
        <f t="shared" si="395"/>
        <v>0</v>
      </c>
      <c r="G511" s="6">
        <f t="shared" si="395"/>
        <v>0</v>
      </c>
      <c r="H511" s="10">
        <f t="shared" si="393"/>
        <v>0</v>
      </c>
      <c r="I511" s="12"/>
      <c r="L511" s="38" t="str">
        <f>L$6</f>
        <v>5 бросков, когда впервые выпал</v>
      </c>
    </row>
    <row r="512" spans="1:12" ht="18.75">
      <c r="A512" s="43">
        <f>A$7</f>
        <v>4</v>
      </c>
      <c r="B512" s="6">
        <f t="shared" ref="B512:G512" si="396">IF(B522=0,0,B520/$H522)</f>
        <v>0</v>
      </c>
      <c r="C512" s="6">
        <f t="shared" si="396"/>
        <v>0</v>
      </c>
      <c r="D512" s="6">
        <f t="shared" si="396"/>
        <v>0</v>
      </c>
      <c r="E512" s="6">
        <f t="shared" si="396"/>
        <v>0</v>
      </c>
      <c r="F512" s="6">
        <f t="shared" si="396"/>
        <v>0</v>
      </c>
      <c r="G512" s="6">
        <f t="shared" si="396"/>
        <v>0</v>
      </c>
      <c r="H512" s="10">
        <f t="shared" si="393"/>
        <v>0</v>
      </c>
      <c r="I512" s="12"/>
      <c r="L512" s="38" t="str">
        <f>L$7</f>
        <v>орел или 0, если были только</v>
      </c>
    </row>
    <row r="513" spans="1:12" ht="18.75">
      <c r="A513" s="43">
        <f>A$8</f>
        <v>5</v>
      </c>
      <c r="B513" s="29">
        <f t="shared" ref="B513:G513" si="397">IF(B522=0,0,B521/$H522)</f>
        <v>0</v>
      </c>
      <c r="C513" s="29">
        <f t="shared" si="397"/>
        <v>0</v>
      </c>
      <c r="D513" s="29">
        <f t="shared" si="397"/>
        <v>0</v>
      </c>
      <c r="E513" s="29">
        <f t="shared" si="397"/>
        <v>0</v>
      </c>
      <c r="F513" s="29">
        <f t="shared" si="397"/>
        <v>0</v>
      </c>
      <c r="G513" s="29">
        <f t="shared" si="397"/>
        <v>0</v>
      </c>
      <c r="H513" s="10">
        <f t="shared" si="393"/>
        <v>0</v>
      </c>
      <c r="L513" s="38" t="str">
        <f>L$8</f>
        <v>решки</v>
      </c>
    </row>
    <row r="514" spans="1:12" ht="18.75">
      <c r="A514" s="42" t="str">
        <f>A$9</f>
        <v>w(Y=yj)</v>
      </c>
      <c r="B514" s="28">
        <f t="shared" ref="B514:G514" si="398">SUM(B508:B513)</f>
        <v>0</v>
      </c>
      <c r="C514" s="28">
        <f t="shared" si="398"/>
        <v>0</v>
      </c>
      <c r="D514" s="28">
        <f t="shared" si="398"/>
        <v>0</v>
      </c>
      <c r="E514" s="28">
        <f t="shared" si="398"/>
        <v>0</v>
      </c>
      <c r="F514" s="28">
        <f t="shared" si="398"/>
        <v>0</v>
      </c>
      <c r="G514" s="28">
        <f t="shared" si="398"/>
        <v>0</v>
      </c>
      <c r="H514" s="10">
        <f t="shared" si="393"/>
        <v>0</v>
      </c>
      <c r="L514" s="1">
        <f>L$9</f>
        <v>0</v>
      </c>
    </row>
    <row r="515" spans="1:12" ht="19.5" thickBot="1">
      <c r="A515" s="44" t="str">
        <f>A$11</f>
        <v>X\Y</v>
      </c>
      <c r="B515" s="36">
        <v>0</v>
      </c>
      <c r="C515" s="33">
        <v>1</v>
      </c>
      <c r="D515" s="33">
        <v>2</v>
      </c>
      <c r="E515" s="33">
        <v>3</v>
      </c>
      <c r="F515" s="33">
        <v>4</v>
      </c>
      <c r="G515" s="34">
        <v>5</v>
      </c>
      <c r="H515" s="10"/>
      <c r="L515" s="1" t="str">
        <f>L$29</f>
        <v>Найдите регрессию Y по X, регрессию X по Y,</v>
      </c>
    </row>
    <row r="516" spans="1:12" ht="18.75">
      <c r="A516" s="43">
        <f>A$12</f>
        <v>0</v>
      </c>
      <c r="B516" s="30"/>
      <c r="C516" s="30"/>
      <c r="D516" s="30"/>
      <c r="E516" s="30"/>
      <c r="F516" s="30"/>
      <c r="G516" s="30"/>
      <c r="H516" s="10">
        <f t="shared" ref="H516:H522" si="399">SUM(B516:G516)</f>
        <v>0</v>
      </c>
      <c r="L516" s="1" t="str">
        <f>L$30</f>
        <v xml:space="preserve">выборочный корреляционый момент, </v>
      </c>
    </row>
    <row r="517" spans="1:12" ht="18.75">
      <c r="A517" s="43">
        <f>A$13</f>
        <v>1</v>
      </c>
      <c r="B517" s="35"/>
      <c r="C517" s="35"/>
      <c r="D517" s="35"/>
      <c r="E517" s="35"/>
      <c r="F517" s="35"/>
      <c r="G517" s="35"/>
      <c r="H517" s="10">
        <f t="shared" si="399"/>
        <v>0</v>
      </c>
      <c r="L517" s="1" t="str">
        <f>L$31</f>
        <v>выборочный коэффициент корреляции,</v>
      </c>
    </row>
    <row r="518" spans="1:12" ht="18.75">
      <c r="A518" s="43">
        <f>A$14</f>
        <v>2</v>
      </c>
      <c r="B518" s="35"/>
      <c r="C518" s="35"/>
      <c r="D518" s="35"/>
      <c r="E518" s="35"/>
      <c r="F518" s="35"/>
      <c r="G518" s="35"/>
      <c r="H518" s="10">
        <f t="shared" si="399"/>
        <v>0</v>
      </c>
      <c r="L518" s="1" t="str">
        <f>L$32</f>
        <v>средние значения величин X и Y,</v>
      </c>
    </row>
    <row r="519" spans="1:12" ht="18.75">
      <c r="A519" s="43">
        <f>A$15</f>
        <v>3</v>
      </c>
      <c r="B519" s="35"/>
      <c r="C519" s="35"/>
      <c r="D519" s="35"/>
      <c r="E519" s="35"/>
      <c r="F519" s="35"/>
      <c r="G519" s="35"/>
      <c r="H519" s="10">
        <f t="shared" si="399"/>
        <v>0</v>
      </c>
      <c r="L519" s="1" t="str">
        <f>L$33</f>
        <v>выборочные дисперсии величин X и Y,</v>
      </c>
    </row>
    <row r="520" spans="1:12" ht="18.75">
      <c r="A520" s="43">
        <f>A$16</f>
        <v>4</v>
      </c>
      <c r="B520" s="35"/>
      <c r="C520" s="35"/>
      <c r="D520" s="35"/>
      <c r="E520" s="35"/>
      <c r="F520" s="35"/>
      <c r="G520" s="35"/>
      <c r="H520" s="10">
        <f t="shared" si="399"/>
        <v>0</v>
      </c>
      <c r="L520" s="1" t="str">
        <f>L$34</f>
        <v>занесите из на лист "Регрессия X-Y".</v>
      </c>
    </row>
    <row r="521" spans="1:12" ht="19.5" thickBot="1">
      <c r="A521" s="46">
        <f>A$17</f>
        <v>5</v>
      </c>
      <c r="B521" s="37"/>
      <c r="C521" s="37"/>
      <c r="D521" s="37"/>
      <c r="E521" s="37"/>
      <c r="F521" s="37"/>
      <c r="G521" s="37"/>
      <c r="H521" s="10">
        <f t="shared" si="399"/>
        <v>0</v>
      </c>
      <c r="L521" s="1" t="str">
        <f>L$35</f>
        <v>Оцените адекватность результата вычислений</v>
      </c>
    </row>
    <row r="522" spans="1:12" ht="19.5" thickTop="1">
      <c r="A522" s="42" t="str">
        <f>A$18</f>
        <v>n(Y=yj)</v>
      </c>
      <c r="B522" s="32">
        <f>SUM(B516:B521)</f>
        <v>0</v>
      </c>
      <c r="C522" s="32">
        <f t="shared" ref="C522" si="400">SUM(C516:C521)</f>
        <v>0</v>
      </c>
      <c r="D522" s="32">
        <f t="shared" ref="D522" si="401">SUM(D516:D521)</f>
        <v>0</v>
      </c>
      <c r="E522" s="32">
        <f t="shared" ref="E522" si="402">SUM(E516:E521)</f>
        <v>0</v>
      </c>
      <c r="F522" s="32">
        <f t="shared" ref="F522" si="403">SUM(F516:F521)</f>
        <v>0</v>
      </c>
      <c r="G522" s="32">
        <f t="shared" ref="G522" si="404">SUM(G516:G521)</f>
        <v>0</v>
      </c>
      <c r="H522" s="10">
        <f t="shared" si="399"/>
        <v>0</v>
      </c>
      <c r="L522" s="1" t="str">
        <f>L$36</f>
        <v>с помощью диаграммы</v>
      </c>
    </row>
    <row r="523" spans="1:12">
      <c r="L523" s="1">
        <f>L$37</f>
        <v>0</v>
      </c>
    </row>
    <row r="524" spans="1:12" ht="19.5" thickBot="1">
      <c r="A524" s="7">
        <f>'Название и список группы'!A30</f>
        <v>29</v>
      </c>
      <c r="B524" s="86">
        <f>'Название и список группы'!B30</f>
        <v>0</v>
      </c>
      <c r="C524" s="86"/>
      <c r="D524" s="86"/>
      <c r="E524" s="86"/>
      <c r="F524" s="86"/>
      <c r="G524" s="86"/>
      <c r="H524" s="86"/>
      <c r="I524" s="86"/>
      <c r="J524" s="86"/>
    </row>
    <row r="525" spans="1:12" ht="18.75" thickBot="1">
      <c r="A525" s="44" t="str">
        <f>A$2</f>
        <v>X\Y</v>
      </c>
      <c r="B525" s="22">
        <v>0</v>
      </c>
      <c r="C525" s="23">
        <v>1</v>
      </c>
      <c r="D525" s="23">
        <v>2</v>
      </c>
      <c r="E525" s="23">
        <v>3</v>
      </c>
      <c r="F525" s="23">
        <v>4</v>
      </c>
      <c r="G525" s="24">
        <v>5</v>
      </c>
      <c r="H525" s="25" t="str">
        <f>H$2</f>
        <v>w(X=xi)</v>
      </c>
      <c r="I525" s="2"/>
      <c r="J525" s="3" t="s">
        <v>3</v>
      </c>
      <c r="L525" s="4" t="str">
        <f>L$2</f>
        <v>10 серий по 5 бросков монеты</v>
      </c>
    </row>
    <row r="526" spans="1:12" ht="18.75">
      <c r="A526" s="43">
        <f>A$3</f>
        <v>0</v>
      </c>
      <c r="B526" s="26">
        <f t="shared" ref="B526:G526" si="405">IF(B540=0,0,B534/$H540)</f>
        <v>0</v>
      </c>
      <c r="C526" s="26">
        <f t="shared" si="405"/>
        <v>0</v>
      </c>
      <c r="D526" s="26">
        <f t="shared" si="405"/>
        <v>0</v>
      </c>
      <c r="E526" s="26">
        <f t="shared" si="405"/>
        <v>0</v>
      </c>
      <c r="F526" s="26">
        <f t="shared" si="405"/>
        <v>0</v>
      </c>
      <c r="G526" s="26">
        <f t="shared" si="405"/>
        <v>0</v>
      </c>
      <c r="H526" s="10"/>
      <c r="I526" s="10"/>
      <c r="J526" s="21">
        <f>IF(SUM(B534:G539)&gt;0,1,10^(-5))</f>
        <v>1.0000000000000001E-5</v>
      </c>
      <c r="L526" s="39" t="str">
        <f>L$3</f>
        <v>X — число выпавших орлов в</v>
      </c>
    </row>
    <row r="527" spans="1:12" ht="18.75">
      <c r="A527" s="43">
        <f>A$4</f>
        <v>1</v>
      </c>
      <c r="B527" s="6">
        <f t="shared" ref="B527:G527" si="406">IF(B540=0,0,B535/$H540)</f>
        <v>0</v>
      </c>
      <c r="C527" s="6">
        <f t="shared" si="406"/>
        <v>0</v>
      </c>
      <c r="D527" s="6">
        <f t="shared" si="406"/>
        <v>0</v>
      </c>
      <c r="E527" s="6">
        <f t="shared" si="406"/>
        <v>0</v>
      </c>
      <c r="F527" s="6">
        <f t="shared" si="406"/>
        <v>0</v>
      </c>
      <c r="G527" s="6">
        <f t="shared" si="406"/>
        <v>0</v>
      </c>
      <c r="H527" s="10">
        <f t="shared" ref="H527:H532" si="407">SUM(B527:G527)</f>
        <v>0</v>
      </c>
      <c r="I527" s="10"/>
      <c r="L527" s="39" t="str">
        <f>L$4</f>
        <v>серии из 5 бросков</v>
      </c>
    </row>
    <row r="528" spans="1:12" ht="18.75">
      <c r="A528" s="43">
        <f>A$5</f>
        <v>2</v>
      </c>
      <c r="B528" s="6">
        <f t="shared" ref="B528:G528" si="408">IF(B540=0,0,B536/$H540)</f>
        <v>0</v>
      </c>
      <c r="C528" s="6">
        <f t="shared" si="408"/>
        <v>0</v>
      </c>
      <c r="D528" s="6">
        <f t="shared" si="408"/>
        <v>0</v>
      </c>
      <c r="E528" s="6">
        <f t="shared" si="408"/>
        <v>0</v>
      </c>
      <c r="F528" s="6">
        <f t="shared" si="408"/>
        <v>0</v>
      </c>
      <c r="G528" s="6">
        <f t="shared" si="408"/>
        <v>0</v>
      </c>
      <c r="H528" s="10">
        <f t="shared" si="407"/>
        <v>0</v>
      </c>
      <c r="I528" s="10"/>
      <c r="L528" s="38" t="str">
        <f>L$5</f>
        <v>Y — номер броска  в серии из</v>
      </c>
    </row>
    <row r="529" spans="1:12" ht="18.75">
      <c r="A529" s="43">
        <f>A$6</f>
        <v>3</v>
      </c>
      <c r="B529" s="6">
        <f t="shared" ref="B529:G529" si="409">IF(B540=0,0,B537/$H540)</f>
        <v>0</v>
      </c>
      <c r="C529" s="6">
        <f t="shared" si="409"/>
        <v>0</v>
      </c>
      <c r="D529" s="6">
        <f t="shared" si="409"/>
        <v>0</v>
      </c>
      <c r="E529" s="6">
        <f t="shared" si="409"/>
        <v>0</v>
      </c>
      <c r="F529" s="6">
        <f t="shared" si="409"/>
        <v>0</v>
      </c>
      <c r="G529" s="6">
        <f t="shared" si="409"/>
        <v>0</v>
      </c>
      <c r="H529" s="10">
        <f t="shared" si="407"/>
        <v>0</v>
      </c>
      <c r="I529" s="12"/>
      <c r="L529" s="38" t="str">
        <f>L$6</f>
        <v>5 бросков, когда впервые выпал</v>
      </c>
    </row>
    <row r="530" spans="1:12" ht="18.75">
      <c r="A530" s="43">
        <f>A$7</f>
        <v>4</v>
      </c>
      <c r="B530" s="6">
        <f t="shared" ref="B530:G530" si="410">IF(B540=0,0,B538/$H540)</f>
        <v>0</v>
      </c>
      <c r="C530" s="6">
        <f t="shared" si="410"/>
        <v>0</v>
      </c>
      <c r="D530" s="6">
        <f t="shared" si="410"/>
        <v>0</v>
      </c>
      <c r="E530" s="6">
        <f t="shared" si="410"/>
        <v>0</v>
      </c>
      <c r="F530" s="6">
        <f t="shared" si="410"/>
        <v>0</v>
      </c>
      <c r="G530" s="6">
        <f t="shared" si="410"/>
        <v>0</v>
      </c>
      <c r="H530" s="10">
        <f t="shared" si="407"/>
        <v>0</v>
      </c>
      <c r="I530" s="12"/>
      <c r="L530" s="38" t="str">
        <f>L$7</f>
        <v>орел или 0, если были только</v>
      </c>
    </row>
    <row r="531" spans="1:12" ht="18.75">
      <c r="A531" s="43">
        <f>A$8</f>
        <v>5</v>
      </c>
      <c r="B531" s="29">
        <f t="shared" ref="B531:G531" si="411">IF(B540=0,0,B539/$H540)</f>
        <v>0</v>
      </c>
      <c r="C531" s="29">
        <f t="shared" si="411"/>
        <v>0</v>
      </c>
      <c r="D531" s="29">
        <f t="shared" si="411"/>
        <v>0</v>
      </c>
      <c r="E531" s="29">
        <f t="shared" si="411"/>
        <v>0</v>
      </c>
      <c r="F531" s="29">
        <f t="shared" si="411"/>
        <v>0</v>
      </c>
      <c r="G531" s="29">
        <f t="shared" si="411"/>
        <v>0</v>
      </c>
      <c r="H531" s="10">
        <f t="shared" si="407"/>
        <v>0</v>
      </c>
      <c r="L531" s="38" t="str">
        <f>L$8</f>
        <v>решки</v>
      </c>
    </row>
    <row r="532" spans="1:12" ht="18.75">
      <c r="A532" s="42" t="str">
        <f>A$9</f>
        <v>w(Y=yj)</v>
      </c>
      <c r="B532" s="28">
        <f t="shared" ref="B532:G532" si="412">SUM(B526:B531)</f>
        <v>0</v>
      </c>
      <c r="C532" s="28">
        <f t="shared" si="412"/>
        <v>0</v>
      </c>
      <c r="D532" s="28">
        <f t="shared" si="412"/>
        <v>0</v>
      </c>
      <c r="E532" s="28">
        <f t="shared" si="412"/>
        <v>0</v>
      </c>
      <c r="F532" s="28">
        <f t="shared" si="412"/>
        <v>0</v>
      </c>
      <c r="G532" s="28">
        <f t="shared" si="412"/>
        <v>0</v>
      </c>
      <c r="H532" s="10">
        <f t="shared" si="407"/>
        <v>0</v>
      </c>
      <c r="L532" s="1">
        <f>L$9</f>
        <v>0</v>
      </c>
    </row>
    <row r="533" spans="1:12" ht="19.5" thickBot="1">
      <c r="A533" s="44" t="str">
        <f>A$11</f>
        <v>X\Y</v>
      </c>
      <c r="B533" s="36">
        <v>0</v>
      </c>
      <c r="C533" s="33">
        <v>1</v>
      </c>
      <c r="D533" s="33">
        <v>2</v>
      </c>
      <c r="E533" s="33">
        <v>3</v>
      </c>
      <c r="F533" s="33">
        <v>4</v>
      </c>
      <c r="G533" s="34">
        <v>5</v>
      </c>
      <c r="H533" s="10"/>
      <c r="L533" s="1" t="str">
        <f>L$29</f>
        <v>Найдите регрессию Y по X, регрессию X по Y,</v>
      </c>
    </row>
    <row r="534" spans="1:12" ht="18.75">
      <c r="A534" s="43">
        <f>A$12</f>
        <v>0</v>
      </c>
      <c r="B534" s="30"/>
      <c r="C534" s="30"/>
      <c r="D534" s="30"/>
      <c r="E534" s="30"/>
      <c r="F534" s="30"/>
      <c r="G534" s="30"/>
      <c r="H534" s="10">
        <f t="shared" ref="H534:H540" si="413">SUM(B534:G534)</f>
        <v>0</v>
      </c>
      <c r="L534" s="1" t="str">
        <f>L$30</f>
        <v xml:space="preserve">выборочный корреляционый момент, </v>
      </c>
    </row>
    <row r="535" spans="1:12" ht="18.75">
      <c r="A535" s="43">
        <f>A$13</f>
        <v>1</v>
      </c>
      <c r="B535" s="35"/>
      <c r="C535" s="35"/>
      <c r="D535" s="35"/>
      <c r="E535" s="35"/>
      <c r="F535" s="35"/>
      <c r="G535" s="35"/>
      <c r="H535" s="10">
        <f t="shared" si="413"/>
        <v>0</v>
      </c>
      <c r="L535" s="1" t="str">
        <f>L$31</f>
        <v>выборочный коэффициент корреляции,</v>
      </c>
    </row>
    <row r="536" spans="1:12" ht="18.75">
      <c r="A536" s="43">
        <f>A$14</f>
        <v>2</v>
      </c>
      <c r="B536" s="35"/>
      <c r="C536" s="35"/>
      <c r="D536" s="35"/>
      <c r="E536" s="35"/>
      <c r="F536" s="35"/>
      <c r="G536" s="35"/>
      <c r="H536" s="10">
        <f t="shared" si="413"/>
        <v>0</v>
      </c>
      <c r="L536" s="1" t="str">
        <f>L$32</f>
        <v>средние значения величин X и Y,</v>
      </c>
    </row>
    <row r="537" spans="1:12" ht="18.75">
      <c r="A537" s="43">
        <f>A$15</f>
        <v>3</v>
      </c>
      <c r="B537" s="35"/>
      <c r="C537" s="35"/>
      <c r="D537" s="35"/>
      <c r="E537" s="35"/>
      <c r="F537" s="35"/>
      <c r="G537" s="35"/>
      <c r="H537" s="10">
        <f t="shared" si="413"/>
        <v>0</v>
      </c>
      <c r="L537" s="1" t="str">
        <f>L$33</f>
        <v>выборочные дисперсии величин X и Y,</v>
      </c>
    </row>
    <row r="538" spans="1:12" ht="18.75">
      <c r="A538" s="43">
        <f>A$16</f>
        <v>4</v>
      </c>
      <c r="B538" s="35"/>
      <c r="C538" s="35"/>
      <c r="D538" s="35"/>
      <c r="E538" s="35"/>
      <c r="F538" s="35"/>
      <c r="G538" s="35"/>
      <c r="H538" s="10">
        <f t="shared" si="413"/>
        <v>0</v>
      </c>
      <c r="L538" s="1" t="str">
        <f>L$34</f>
        <v>занесите из на лист "Регрессия X-Y".</v>
      </c>
    </row>
    <row r="539" spans="1:12" ht="19.5" thickBot="1">
      <c r="A539" s="46">
        <f>A$17</f>
        <v>5</v>
      </c>
      <c r="B539" s="37"/>
      <c r="C539" s="37"/>
      <c r="D539" s="37"/>
      <c r="E539" s="37"/>
      <c r="F539" s="37"/>
      <c r="G539" s="37"/>
      <c r="H539" s="10">
        <f t="shared" si="413"/>
        <v>0</v>
      </c>
      <c r="L539" s="1" t="str">
        <f>L$35</f>
        <v>Оцените адекватность результата вычислений</v>
      </c>
    </row>
    <row r="540" spans="1:12" ht="19.5" thickTop="1">
      <c r="A540" s="42" t="str">
        <f>A$18</f>
        <v>n(Y=yj)</v>
      </c>
      <c r="B540" s="32">
        <f>SUM(B534:B539)</f>
        <v>0</v>
      </c>
      <c r="C540" s="32">
        <f t="shared" ref="C540" si="414">SUM(C534:C539)</f>
        <v>0</v>
      </c>
      <c r="D540" s="32">
        <f t="shared" ref="D540" si="415">SUM(D534:D539)</f>
        <v>0</v>
      </c>
      <c r="E540" s="32">
        <f t="shared" ref="E540" si="416">SUM(E534:E539)</f>
        <v>0</v>
      </c>
      <c r="F540" s="32">
        <f t="shared" ref="F540" si="417">SUM(F534:F539)</f>
        <v>0</v>
      </c>
      <c r="G540" s="32">
        <f t="shared" ref="G540" si="418">SUM(G534:G539)</f>
        <v>0</v>
      </c>
      <c r="H540" s="10">
        <f t="shared" si="413"/>
        <v>0</v>
      </c>
      <c r="L540" s="1" t="str">
        <f>L$36</f>
        <v>с помощью диаграммы</v>
      </c>
    </row>
    <row r="541" spans="1:12">
      <c r="L541" s="1">
        <f>L$37</f>
        <v>0</v>
      </c>
    </row>
    <row r="542" spans="1:12" ht="19.5" thickBot="1">
      <c r="A542" s="7">
        <f>'Название и список группы'!A31</f>
        <v>30</v>
      </c>
      <c r="B542" s="86">
        <f>'Название и список группы'!B31</f>
        <v>0</v>
      </c>
      <c r="C542" s="86"/>
      <c r="D542" s="86"/>
      <c r="E542" s="86"/>
      <c r="F542" s="86"/>
      <c r="G542" s="86"/>
      <c r="H542" s="86"/>
      <c r="I542" s="86"/>
      <c r="J542" s="86"/>
    </row>
    <row r="543" spans="1:12" ht="18.75" thickBot="1">
      <c r="A543" s="44" t="str">
        <f>A$2</f>
        <v>X\Y</v>
      </c>
      <c r="B543" s="22">
        <v>0</v>
      </c>
      <c r="C543" s="23">
        <v>1</v>
      </c>
      <c r="D543" s="23">
        <v>2</v>
      </c>
      <c r="E543" s="23">
        <v>3</v>
      </c>
      <c r="F543" s="23">
        <v>4</v>
      </c>
      <c r="G543" s="24">
        <v>5</v>
      </c>
      <c r="H543" s="25" t="str">
        <f>H$2</f>
        <v>w(X=xi)</v>
      </c>
      <c r="I543" s="2"/>
      <c r="J543" s="3" t="s">
        <v>3</v>
      </c>
      <c r="L543" s="4" t="str">
        <f>L$2</f>
        <v>10 серий по 5 бросков монеты</v>
      </c>
    </row>
    <row r="544" spans="1:12" ht="18.75">
      <c r="A544" s="43">
        <f>A$3</f>
        <v>0</v>
      </c>
      <c r="B544" s="26">
        <f t="shared" ref="B544:G544" si="419">IF(B558=0,0,B552/$H558)</f>
        <v>0</v>
      </c>
      <c r="C544" s="26">
        <f t="shared" si="419"/>
        <v>0</v>
      </c>
      <c r="D544" s="26">
        <f t="shared" si="419"/>
        <v>0</v>
      </c>
      <c r="E544" s="26">
        <f t="shared" si="419"/>
        <v>0</v>
      </c>
      <c r="F544" s="26">
        <f t="shared" si="419"/>
        <v>0</v>
      </c>
      <c r="G544" s="26">
        <f t="shared" si="419"/>
        <v>0</v>
      </c>
      <c r="H544" s="10"/>
      <c r="I544" s="10"/>
      <c r="J544" s="21">
        <f>IF(SUM(B552:G557)&gt;0,1,10^(-5))</f>
        <v>1.0000000000000001E-5</v>
      </c>
      <c r="L544" s="39" t="str">
        <f>L$3</f>
        <v>X — число выпавших орлов в</v>
      </c>
    </row>
    <row r="545" spans="1:12" ht="18.75">
      <c r="A545" s="43">
        <f>A$4</f>
        <v>1</v>
      </c>
      <c r="B545" s="6">
        <f t="shared" ref="B545:G545" si="420">IF(B558=0,0,B553/$H558)</f>
        <v>0</v>
      </c>
      <c r="C545" s="6">
        <f t="shared" si="420"/>
        <v>0</v>
      </c>
      <c r="D545" s="6">
        <f t="shared" si="420"/>
        <v>0</v>
      </c>
      <c r="E545" s="6">
        <f t="shared" si="420"/>
        <v>0</v>
      </c>
      <c r="F545" s="6">
        <f t="shared" si="420"/>
        <v>0</v>
      </c>
      <c r="G545" s="6">
        <f t="shared" si="420"/>
        <v>0</v>
      </c>
      <c r="H545" s="10">
        <f t="shared" ref="H545:H550" si="421">SUM(B545:G545)</f>
        <v>0</v>
      </c>
      <c r="I545" s="10"/>
      <c r="L545" s="39" t="str">
        <f>L$4</f>
        <v>серии из 5 бросков</v>
      </c>
    </row>
    <row r="546" spans="1:12" ht="18.75">
      <c r="A546" s="43">
        <f>A$5</f>
        <v>2</v>
      </c>
      <c r="B546" s="6">
        <f t="shared" ref="B546:G546" si="422">IF(B558=0,0,B554/$H558)</f>
        <v>0</v>
      </c>
      <c r="C546" s="6">
        <f t="shared" si="422"/>
        <v>0</v>
      </c>
      <c r="D546" s="6">
        <f t="shared" si="422"/>
        <v>0</v>
      </c>
      <c r="E546" s="6">
        <f t="shared" si="422"/>
        <v>0</v>
      </c>
      <c r="F546" s="6">
        <f t="shared" si="422"/>
        <v>0</v>
      </c>
      <c r="G546" s="6">
        <f t="shared" si="422"/>
        <v>0</v>
      </c>
      <c r="H546" s="10">
        <f t="shared" si="421"/>
        <v>0</v>
      </c>
      <c r="I546" s="10"/>
      <c r="L546" s="38" t="str">
        <f>L$5</f>
        <v>Y — номер броска  в серии из</v>
      </c>
    </row>
    <row r="547" spans="1:12" ht="18.75">
      <c r="A547" s="43">
        <f>A$6</f>
        <v>3</v>
      </c>
      <c r="B547" s="6">
        <f t="shared" ref="B547:G547" si="423">IF(B558=0,0,B555/$H558)</f>
        <v>0</v>
      </c>
      <c r="C547" s="6">
        <f t="shared" si="423"/>
        <v>0</v>
      </c>
      <c r="D547" s="6">
        <f t="shared" si="423"/>
        <v>0</v>
      </c>
      <c r="E547" s="6">
        <f t="shared" si="423"/>
        <v>0</v>
      </c>
      <c r="F547" s="6">
        <f t="shared" si="423"/>
        <v>0</v>
      </c>
      <c r="G547" s="6">
        <f t="shared" si="423"/>
        <v>0</v>
      </c>
      <c r="H547" s="10">
        <f t="shared" si="421"/>
        <v>0</v>
      </c>
      <c r="I547" s="12"/>
      <c r="L547" s="38" t="str">
        <f>L$6</f>
        <v>5 бросков, когда впервые выпал</v>
      </c>
    </row>
    <row r="548" spans="1:12" ht="18.75">
      <c r="A548" s="43">
        <f>A$7</f>
        <v>4</v>
      </c>
      <c r="B548" s="6">
        <f t="shared" ref="B548:G548" si="424">IF(B558=0,0,B556/$H558)</f>
        <v>0</v>
      </c>
      <c r="C548" s="6">
        <f t="shared" si="424"/>
        <v>0</v>
      </c>
      <c r="D548" s="6">
        <f t="shared" si="424"/>
        <v>0</v>
      </c>
      <c r="E548" s="6">
        <f t="shared" si="424"/>
        <v>0</v>
      </c>
      <c r="F548" s="6">
        <f t="shared" si="424"/>
        <v>0</v>
      </c>
      <c r="G548" s="6">
        <f t="shared" si="424"/>
        <v>0</v>
      </c>
      <c r="H548" s="10">
        <f t="shared" si="421"/>
        <v>0</v>
      </c>
      <c r="I548" s="12"/>
      <c r="L548" s="38" t="str">
        <f>L$7</f>
        <v>орел или 0, если были только</v>
      </c>
    </row>
    <row r="549" spans="1:12" ht="18.75">
      <c r="A549" s="43">
        <f>A$8</f>
        <v>5</v>
      </c>
      <c r="B549" s="29">
        <f t="shared" ref="B549:G549" si="425">IF(B558=0,0,B557/$H558)</f>
        <v>0</v>
      </c>
      <c r="C549" s="29">
        <f t="shared" si="425"/>
        <v>0</v>
      </c>
      <c r="D549" s="29">
        <f t="shared" si="425"/>
        <v>0</v>
      </c>
      <c r="E549" s="29">
        <f t="shared" si="425"/>
        <v>0</v>
      </c>
      <c r="F549" s="29">
        <f t="shared" si="425"/>
        <v>0</v>
      </c>
      <c r="G549" s="29">
        <f t="shared" si="425"/>
        <v>0</v>
      </c>
      <c r="H549" s="10">
        <f t="shared" si="421"/>
        <v>0</v>
      </c>
      <c r="L549" s="38" t="str">
        <f>L$8</f>
        <v>решки</v>
      </c>
    </row>
    <row r="550" spans="1:12" ht="18.75">
      <c r="A550" s="42" t="str">
        <f>A$9</f>
        <v>w(Y=yj)</v>
      </c>
      <c r="B550" s="28">
        <f t="shared" ref="B550:G550" si="426">SUM(B544:B549)</f>
        <v>0</v>
      </c>
      <c r="C550" s="28">
        <f t="shared" si="426"/>
        <v>0</v>
      </c>
      <c r="D550" s="28">
        <f t="shared" si="426"/>
        <v>0</v>
      </c>
      <c r="E550" s="28">
        <f t="shared" si="426"/>
        <v>0</v>
      </c>
      <c r="F550" s="28">
        <f t="shared" si="426"/>
        <v>0</v>
      </c>
      <c r="G550" s="28">
        <f t="shared" si="426"/>
        <v>0</v>
      </c>
      <c r="H550" s="10">
        <f t="shared" si="421"/>
        <v>0</v>
      </c>
      <c r="L550" s="1">
        <f>L$9</f>
        <v>0</v>
      </c>
    </row>
    <row r="551" spans="1:12" ht="19.5" thickBot="1">
      <c r="A551" s="44" t="str">
        <f>A$11</f>
        <v>X\Y</v>
      </c>
      <c r="B551" s="36">
        <v>0</v>
      </c>
      <c r="C551" s="33">
        <v>1</v>
      </c>
      <c r="D551" s="33">
        <v>2</v>
      </c>
      <c r="E551" s="33">
        <v>3</v>
      </c>
      <c r="F551" s="33">
        <v>4</v>
      </c>
      <c r="G551" s="34">
        <v>5</v>
      </c>
      <c r="H551" s="10"/>
      <c r="L551" s="1" t="str">
        <f>L$29</f>
        <v>Найдите регрессию Y по X, регрессию X по Y,</v>
      </c>
    </row>
    <row r="552" spans="1:12" ht="18.75">
      <c r="A552" s="43">
        <f>A$12</f>
        <v>0</v>
      </c>
      <c r="B552" s="30"/>
      <c r="C552" s="30"/>
      <c r="D552" s="30"/>
      <c r="E552" s="30"/>
      <c r="F552" s="30"/>
      <c r="G552" s="30"/>
      <c r="H552" s="10">
        <f t="shared" ref="H552:H558" si="427">SUM(B552:G552)</f>
        <v>0</v>
      </c>
      <c r="L552" s="1" t="str">
        <f>L$30</f>
        <v xml:space="preserve">выборочный корреляционый момент, </v>
      </c>
    </row>
    <row r="553" spans="1:12" ht="18.75">
      <c r="A553" s="43">
        <f>A$13</f>
        <v>1</v>
      </c>
      <c r="B553" s="35"/>
      <c r="C553" s="35"/>
      <c r="D553" s="35"/>
      <c r="E553" s="35"/>
      <c r="F553" s="35"/>
      <c r="G553" s="35"/>
      <c r="H553" s="10">
        <f t="shared" si="427"/>
        <v>0</v>
      </c>
      <c r="L553" s="1" t="str">
        <f>L$31</f>
        <v>выборочный коэффициент корреляции,</v>
      </c>
    </row>
    <row r="554" spans="1:12" ht="18.75">
      <c r="A554" s="43">
        <f>A$14</f>
        <v>2</v>
      </c>
      <c r="B554" s="35"/>
      <c r="C554" s="35"/>
      <c r="D554" s="35"/>
      <c r="E554" s="35"/>
      <c r="F554" s="35"/>
      <c r="G554" s="35"/>
      <c r="H554" s="10">
        <f t="shared" si="427"/>
        <v>0</v>
      </c>
      <c r="L554" s="1" t="str">
        <f>L$32</f>
        <v>средние значения величин X и Y,</v>
      </c>
    </row>
    <row r="555" spans="1:12" ht="18.75">
      <c r="A555" s="43">
        <f>A$15</f>
        <v>3</v>
      </c>
      <c r="B555" s="35"/>
      <c r="C555" s="35"/>
      <c r="D555" s="35"/>
      <c r="E555" s="35"/>
      <c r="F555" s="35"/>
      <c r="G555" s="35"/>
      <c r="H555" s="10">
        <f t="shared" si="427"/>
        <v>0</v>
      </c>
      <c r="L555" s="1" t="str">
        <f>L$33</f>
        <v>выборочные дисперсии величин X и Y,</v>
      </c>
    </row>
    <row r="556" spans="1:12" ht="18.75">
      <c r="A556" s="43">
        <f>A$16</f>
        <v>4</v>
      </c>
      <c r="B556" s="35"/>
      <c r="C556" s="35"/>
      <c r="D556" s="35"/>
      <c r="E556" s="35"/>
      <c r="F556" s="35"/>
      <c r="G556" s="35"/>
      <c r="H556" s="10">
        <f t="shared" si="427"/>
        <v>0</v>
      </c>
      <c r="L556" s="1" t="str">
        <f>L$34</f>
        <v>занесите из на лист "Регрессия X-Y".</v>
      </c>
    </row>
    <row r="557" spans="1:12" ht="19.5" thickBot="1">
      <c r="A557" s="46">
        <f>A$17</f>
        <v>5</v>
      </c>
      <c r="B557" s="37"/>
      <c r="C557" s="37"/>
      <c r="D557" s="37"/>
      <c r="E557" s="37"/>
      <c r="F557" s="37"/>
      <c r="G557" s="37"/>
      <c r="H557" s="10">
        <f t="shared" si="427"/>
        <v>0</v>
      </c>
      <c r="L557" s="1" t="str">
        <f>L$35</f>
        <v>Оцените адекватность результата вычислений</v>
      </c>
    </row>
    <row r="558" spans="1:12" ht="19.5" thickTop="1">
      <c r="A558" s="42" t="str">
        <f>A$18</f>
        <v>n(Y=yj)</v>
      </c>
      <c r="B558" s="32">
        <f>SUM(B552:B557)</f>
        <v>0</v>
      </c>
      <c r="C558" s="32">
        <f t="shared" ref="C558" si="428">SUM(C552:C557)</f>
        <v>0</v>
      </c>
      <c r="D558" s="32">
        <f t="shared" ref="D558" si="429">SUM(D552:D557)</f>
        <v>0</v>
      </c>
      <c r="E558" s="32">
        <f t="shared" ref="E558" si="430">SUM(E552:E557)</f>
        <v>0</v>
      </c>
      <c r="F558" s="32">
        <f t="shared" ref="F558" si="431">SUM(F552:F557)</f>
        <v>0</v>
      </c>
      <c r="G558" s="32">
        <f t="shared" ref="G558" si="432">SUM(G552:G557)</f>
        <v>0</v>
      </c>
      <c r="H558" s="10">
        <f t="shared" si="427"/>
        <v>0</v>
      </c>
      <c r="L558" s="1" t="str">
        <f>L$36</f>
        <v>с помощью диаграммы</v>
      </c>
    </row>
    <row r="559" spans="1:12">
      <c r="L559" s="1">
        <f>L$37</f>
        <v>0</v>
      </c>
    </row>
    <row r="560" spans="1:12" ht="19.5" thickBot="1">
      <c r="A560" s="7">
        <f>'Название и список группы'!A32</f>
        <v>31</v>
      </c>
      <c r="B560" s="86">
        <f>'Название и список группы'!B32</f>
        <v>0</v>
      </c>
      <c r="C560" s="86"/>
      <c r="D560" s="86"/>
      <c r="E560" s="86"/>
      <c r="F560" s="86"/>
      <c r="G560" s="86"/>
      <c r="H560" s="86"/>
      <c r="I560" s="86"/>
      <c r="J560" s="86"/>
    </row>
    <row r="561" spans="1:12" ht="18.75" thickBot="1">
      <c r="A561" s="44" t="str">
        <f>A$2</f>
        <v>X\Y</v>
      </c>
      <c r="B561" s="22">
        <v>0</v>
      </c>
      <c r="C561" s="23">
        <v>1</v>
      </c>
      <c r="D561" s="23">
        <v>2</v>
      </c>
      <c r="E561" s="23">
        <v>3</v>
      </c>
      <c r="F561" s="23">
        <v>4</v>
      </c>
      <c r="G561" s="24">
        <v>5</v>
      </c>
      <c r="H561" s="25" t="str">
        <f>H$2</f>
        <v>w(X=xi)</v>
      </c>
      <c r="I561" s="2"/>
      <c r="J561" s="3" t="s">
        <v>3</v>
      </c>
      <c r="L561" s="4" t="str">
        <f>L$2</f>
        <v>10 серий по 5 бросков монеты</v>
      </c>
    </row>
    <row r="562" spans="1:12" ht="18.75">
      <c r="A562" s="43">
        <f>A$3</f>
        <v>0</v>
      </c>
      <c r="B562" s="26">
        <f t="shared" ref="B562:G562" si="433">IF(B576=0,0,B570/$H576)</f>
        <v>0</v>
      </c>
      <c r="C562" s="26">
        <f t="shared" si="433"/>
        <v>0</v>
      </c>
      <c r="D562" s="26">
        <f t="shared" si="433"/>
        <v>0</v>
      </c>
      <c r="E562" s="26">
        <f t="shared" si="433"/>
        <v>0</v>
      </c>
      <c r="F562" s="26">
        <f t="shared" si="433"/>
        <v>0</v>
      </c>
      <c r="G562" s="26">
        <f t="shared" si="433"/>
        <v>0</v>
      </c>
      <c r="H562" s="10"/>
      <c r="I562" s="10"/>
      <c r="J562" s="21">
        <f>IF(SUM(B570:G575)&gt;0,1,10^(-5))</f>
        <v>1.0000000000000001E-5</v>
      </c>
      <c r="L562" s="39" t="str">
        <f>L$3</f>
        <v>X — число выпавших орлов в</v>
      </c>
    </row>
    <row r="563" spans="1:12" ht="18.75">
      <c r="A563" s="43">
        <f>A$4</f>
        <v>1</v>
      </c>
      <c r="B563" s="6">
        <f t="shared" ref="B563:G563" si="434">IF(B576=0,0,B571/$H576)</f>
        <v>0</v>
      </c>
      <c r="C563" s="6">
        <f t="shared" si="434"/>
        <v>0</v>
      </c>
      <c r="D563" s="6">
        <f t="shared" si="434"/>
        <v>0</v>
      </c>
      <c r="E563" s="6">
        <f t="shared" si="434"/>
        <v>0</v>
      </c>
      <c r="F563" s="6">
        <f t="shared" si="434"/>
        <v>0</v>
      </c>
      <c r="G563" s="6">
        <f t="shared" si="434"/>
        <v>0</v>
      </c>
      <c r="H563" s="10">
        <f t="shared" ref="H563:H568" si="435">SUM(B563:G563)</f>
        <v>0</v>
      </c>
      <c r="I563" s="10"/>
      <c r="L563" s="39" t="str">
        <f>L$4</f>
        <v>серии из 5 бросков</v>
      </c>
    </row>
    <row r="564" spans="1:12" ht="18.75">
      <c r="A564" s="43">
        <f>A$5</f>
        <v>2</v>
      </c>
      <c r="B564" s="6">
        <f t="shared" ref="B564:G564" si="436">IF(B576=0,0,B572/$H576)</f>
        <v>0</v>
      </c>
      <c r="C564" s="6">
        <f t="shared" si="436"/>
        <v>0</v>
      </c>
      <c r="D564" s="6">
        <f t="shared" si="436"/>
        <v>0</v>
      </c>
      <c r="E564" s="6">
        <f t="shared" si="436"/>
        <v>0</v>
      </c>
      <c r="F564" s="6">
        <f t="shared" si="436"/>
        <v>0</v>
      </c>
      <c r="G564" s="6">
        <f t="shared" si="436"/>
        <v>0</v>
      </c>
      <c r="H564" s="10">
        <f t="shared" si="435"/>
        <v>0</v>
      </c>
      <c r="I564" s="10"/>
      <c r="L564" s="38" t="str">
        <f>L$5</f>
        <v>Y — номер броска  в серии из</v>
      </c>
    </row>
    <row r="565" spans="1:12" ht="18.75">
      <c r="A565" s="43">
        <f>A$6</f>
        <v>3</v>
      </c>
      <c r="B565" s="6">
        <f t="shared" ref="B565:G565" si="437">IF(B576=0,0,B573/$H576)</f>
        <v>0</v>
      </c>
      <c r="C565" s="6">
        <f t="shared" si="437"/>
        <v>0</v>
      </c>
      <c r="D565" s="6">
        <f t="shared" si="437"/>
        <v>0</v>
      </c>
      <c r="E565" s="6">
        <f t="shared" si="437"/>
        <v>0</v>
      </c>
      <c r="F565" s="6">
        <f t="shared" si="437"/>
        <v>0</v>
      </c>
      <c r="G565" s="6">
        <f t="shared" si="437"/>
        <v>0</v>
      </c>
      <c r="H565" s="10">
        <f t="shared" si="435"/>
        <v>0</v>
      </c>
      <c r="I565" s="12"/>
      <c r="L565" s="38" t="str">
        <f>L$6</f>
        <v>5 бросков, когда впервые выпал</v>
      </c>
    </row>
    <row r="566" spans="1:12" ht="18.75">
      <c r="A566" s="43">
        <f>A$7</f>
        <v>4</v>
      </c>
      <c r="B566" s="6">
        <f t="shared" ref="B566:G566" si="438">IF(B576=0,0,B574/$H576)</f>
        <v>0</v>
      </c>
      <c r="C566" s="6">
        <f t="shared" si="438"/>
        <v>0</v>
      </c>
      <c r="D566" s="6">
        <f t="shared" si="438"/>
        <v>0</v>
      </c>
      <c r="E566" s="6">
        <f t="shared" si="438"/>
        <v>0</v>
      </c>
      <c r="F566" s="6">
        <f t="shared" si="438"/>
        <v>0</v>
      </c>
      <c r="G566" s="6">
        <f t="shared" si="438"/>
        <v>0</v>
      </c>
      <c r="H566" s="10">
        <f t="shared" si="435"/>
        <v>0</v>
      </c>
      <c r="I566" s="12"/>
      <c r="L566" s="38" t="str">
        <f>L$7</f>
        <v>орел или 0, если были только</v>
      </c>
    </row>
    <row r="567" spans="1:12" ht="18.75">
      <c r="A567" s="43">
        <f>A$8</f>
        <v>5</v>
      </c>
      <c r="B567" s="29">
        <f t="shared" ref="B567:G567" si="439">IF(B576=0,0,B575/$H576)</f>
        <v>0</v>
      </c>
      <c r="C567" s="29">
        <f t="shared" si="439"/>
        <v>0</v>
      </c>
      <c r="D567" s="29">
        <f t="shared" si="439"/>
        <v>0</v>
      </c>
      <c r="E567" s="29">
        <f t="shared" si="439"/>
        <v>0</v>
      </c>
      <c r="F567" s="29">
        <f t="shared" si="439"/>
        <v>0</v>
      </c>
      <c r="G567" s="29">
        <f t="shared" si="439"/>
        <v>0</v>
      </c>
      <c r="H567" s="10">
        <f t="shared" si="435"/>
        <v>0</v>
      </c>
      <c r="L567" s="38" t="str">
        <f>L$8</f>
        <v>решки</v>
      </c>
    </row>
    <row r="568" spans="1:12" ht="18.75">
      <c r="A568" s="42" t="str">
        <f>A$9</f>
        <v>w(Y=yj)</v>
      </c>
      <c r="B568" s="28">
        <f t="shared" ref="B568:G568" si="440">SUM(B562:B567)</f>
        <v>0</v>
      </c>
      <c r="C568" s="28">
        <f t="shared" si="440"/>
        <v>0</v>
      </c>
      <c r="D568" s="28">
        <f t="shared" si="440"/>
        <v>0</v>
      </c>
      <c r="E568" s="28">
        <f t="shared" si="440"/>
        <v>0</v>
      </c>
      <c r="F568" s="28">
        <f t="shared" si="440"/>
        <v>0</v>
      </c>
      <c r="G568" s="28">
        <f t="shared" si="440"/>
        <v>0</v>
      </c>
      <c r="H568" s="10">
        <f t="shared" si="435"/>
        <v>0</v>
      </c>
      <c r="L568" s="1">
        <f>L$9</f>
        <v>0</v>
      </c>
    </row>
    <row r="569" spans="1:12" ht="19.5" thickBot="1">
      <c r="A569" s="44" t="str">
        <f>A$11</f>
        <v>X\Y</v>
      </c>
      <c r="B569" s="36">
        <v>0</v>
      </c>
      <c r="C569" s="33">
        <v>1</v>
      </c>
      <c r="D569" s="33">
        <v>2</v>
      </c>
      <c r="E569" s="33">
        <v>3</v>
      </c>
      <c r="F569" s="33">
        <v>4</v>
      </c>
      <c r="G569" s="34">
        <v>5</v>
      </c>
      <c r="H569" s="10"/>
      <c r="L569" s="1" t="str">
        <f>L$29</f>
        <v>Найдите регрессию Y по X, регрессию X по Y,</v>
      </c>
    </row>
    <row r="570" spans="1:12" ht="18.75">
      <c r="A570" s="43">
        <f>A$12</f>
        <v>0</v>
      </c>
      <c r="B570" s="30"/>
      <c r="C570" s="30"/>
      <c r="D570" s="30"/>
      <c r="E570" s="30"/>
      <c r="F570" s="30"/>
      <c r="G570" s="30"/>
      <c r="H570" s="10">
        <f t="shared" ref="H570:H576" si="441">SUM(B570:G570)</f>
        <v>0</v>
      </c>
      <c r="L570" s="1" t="str">
        <f>L$30</f>
        <v xml:space="preserve">выборочный корреляционый момент, </v>
      </c>
    </row>
    <row r="571" spans="1:12" ht="18.75">
      <c r="A571" s="43">
        <f>A$13</f>
        <v>1</v>
      </c>
      <c r="B571" s="35"/>
      <c r="C571" s="35"/>
      <c r="D571" s="35"/>
      <c r="E571" s="35"/>
      <c r="F571" s="35"/>
      <c r="G571" s="35"/>
      <c r="H571" s="10">
        <f t="shared" si="441"/>
        <v>0</v>
      </c>
      <c r="L571" s="1" t="str">
        <f>L$31</f>
        <v>выборочный коэффициент корреляции,</v>
      </c>
    </row>
    <row r="572" spans="1:12" ht="18.75">
      <c r="A572" s="43">
        <f>A$14</f>
        <v>2</v>
      </c>
      <c r="B572" s="35"/>
      <c r="C572" s="35"/>
      <c r="D572" s="35"/>
      <c r="E572" s="35"/>
      <c r="F572" s="35"/>
      <c r="G572" s="35"/>
      <c r="H572" s="10">
        <f t="shared" si="441"/>
        <v>0</v>
      </c>
      <c r="L572" s="1" t="str">
        <f>L$32</f>
        <v>средние значения величин X и Y,</v>
      </c>
    </row>
    <row r="573" spans="1:12" ht="18.75">
      <c r="A573" s="43">
        <f>A$15</f>
        <v>3</v>
      </c>
      <c r="B573" s="35"/>
      <c r="C573" s="35"/>
      <c r="D573" s="35"/>
      <c r="E573" s="35"/>
      <c r="F573" s="35"/>
      <c r="G573" s="35"/>
      <c r="H573" s="10">
        <f t="shared" si="441"/>
        <v>0</v>
      </c>
      <c r="L573" s="1" t="str">
        <f>L$33</f>
        <v>выборочные дисперсии величин X и Y,</v>
      </c>
    </row>
    <row r="574" spans="1:12" ht="18.75">
      <c r="A574" s="43">
        <f>A$16</f>
        <v>4</v>
      </c>
      <c r="B574" s="35"/>
      <c r="C574" s="35"/>
      <c r="D574" s="35"/>
      <c r="E574" s="35"/>
      <c r="F574" s="35"/>
      <c r="G574" s="35"/>
      <c r="H574" s="10">
        <f t="shared" si="441"/>
        <v>0</v>
      </c>
      <c r="L574" s="1" t="str">
        <f>L$34</f>
        <v>занесите из на лист "Регрессия X-Y".</v>
      </c>
    </row>
    <row r="575" spans="1:12" ht="19.5" thickBot="1">
      <c r="A575" s="46">
        <f>A$17</f>
        <v>5</v>
      </c>
      <c r="B575" s="37"/>
      <c r="C575" s="37"/>
      <c r="D575" s="37"/>
      <c r="E575" s="37"/>
      <c r="F575" s="37"/>
      <c r="G575" s="37"/>
      <c r="H575" s="10">
        <f t="shared" si="441"/>
        <v>0</v>
      </c>
      <c r="L575" s="1" t="str">
        <f>L$35</f>
        <v>Оцените адекватность результата вычислений</v>
      </c>
    </row>
    <row r="576" spans="1:12" ht="19.5" thickTop="1">
      <c r="A576" s="42" t="str">
        <f>A$18</f>
        <v>n(Y=yj)</v>
      </c>
      <c r="B576" s="32">
        <f>SUM(B570:B575)</f>
        <v>0</v>
      </c>
      <c r="C576" s="32">
        <f t="shared" ref="C576" si="442">SUM(C570:C575)</f>
        <v>0</v>
      </c>
      <c r="D576" s="32">
        <f t="shared" ref="D576" si="443">SUM(D570:D575)</f>
        <v>0</v>
      </c>
      <c r="E576" s="32">
        <f t="shared" ref="E576" si="444">SUM(E570:E575)</f>
        <v>0</v>
      </c>
      <c r="F576" s="32">
        <f t="shared" ref="F576" si="445">SUM(F570:F575)</f>
        <v>0</v>
      </c>
      <c r="G576" s="32">
        <f t="shared" ref="G576" si="446">SUM(G570:G575)</f>
        <v>0</v>
      </c>
      <c r="H576" s="10">
        <f t="shared" si="441"/>
        <v>0</v>
      </c>
      <c r="L576" s="1" t="str">
        <f>L$36</f>
        <v>с помощью диаграммы</v>
      </c>
    </row>
    <row r="577" spans="1:12">
      <c r="L577" s="1">
        <f>L$37</f>
        <v>0</v>
      </c>
    </row>
    <row r="578" spans="1:12" ht="19.5" thickBot="1">
      <c r="A578" s="7">
        <f>'Название и список группы'!A33</f>
        <v>32</v>
      </c>
      <c r="B578" s="86">
        <f>'Название и список группы'!B33</f>
        <v>0</v>
      </c>
      <c r="C578" s="86"/>
      <c r="D578" s="86"/>
      <c r="E578" s="86"/>
      <c r="F578" s="86"/>
      <c r="G578" s="86"/>
      <c r="H578" s="86"/>
      <c r="I578" s="86"/>
      <c r="J578" s="86"/>
    </row>
    <row r="579" spans="1:12" ht="18.75" thickBot="1">
      <c r="A579" s="44" t="str">
        <f>A$2</f>
        <v>X\Y</v>
      </c>
      <c r="B579" s="22">
        <v>0</v>
      </c>
      <c r="C579" s="23">
        <v>1</v>
      </c>
      <c r="D579" s="23">
        <v>2</v>
      </c>
      <c r="E579" s="23">
        <v>3</v>
      </c>
      <c r="F579" s="23">
        <v>4</v>
      </c>
      <c r="G579" s="24">
        <v>5</v>
      </c>
      <c r="H579" s="25" t="str">
        <f>H$2</f>
        <v>w(X=xi)</v>
      </c>
      <c r="I579" s="2"/>
      <c r="J579" s="3" t="s">
        <v>3</v>
      </c>
      <c r="L579" s="4" t="str">
        <f>L$2</f>
        <v>10 серий по 5 бросков монеты</v>
      </c>
    </row>
    <row r="580" spans="1:12" ht="18.75">
      <c r="A580" s="43">
        <f>A$3</f>
        <v>0</v>
      </c>
      <c r="B580" s="26">
        <f t="shared" ref="B580:G580" si="447">IF(B594=0,0,B588/$H594)</f>
        <v>0</v>
      </c>
      <c r="C580" s="26">
        <f t="shared" si="447"/>
        <v>0</v>
      </c>
      <c r="D580" s="26">
        <f t="shared" si="447"/>
        <v>0</v>
      </c>
      <c r="E580" s="26">
        <f t="shared" si="447"/>
        <v>0</v>
      </c>
      <c r="F580" s="26">
        <f t="shared" si="447"/>
        <v>0</v>
      </c>
      <c r="G580" s="26">
        <f t="shared" si="447"/>
        <v>0</v>
      </c>
      <c r="H580" s="10"/>
      <c r="I580" s="10"/>
      <c r="J580" s="21">
        <f>IF(SUM(B588:G593)&gt;0,1,10^(-5))</f>
        <v>1.0000000000000001E-5</v>
      </c>
      <c r="L580" s="39" t="str">
        <f>L$3</f>
        <v>X — число выпавших орлов в</v>
      </c>
    </row>
    <row r="581" spans="1:12" ht="18.75">
      <c r="A581" s="43">
        <f>A$4</f>
        <v>1</v>
      </c>
      <c r="B581" s="6">
        <f t="shared" ref="B581:G581" si="448">IF(B594=0,0,B589/$H594)</f>
        <v>0</v>
      </c>
      <c r="C581" s="6">
        <f t="shared" si="448"/>
        <v>0</v>
      </c>
      <c r="D581" s="6">
        <f t="shared" si="448"/>
        <v>0</v>
      </c>
      <c r="E581" s="6">
        <f t="shared" si="448"/>
        <v>0</v>
      </c>
      <c r="F581" s="6">
        <f t="shared" si="448"/>
        <v>0</v>
      </c>
      <c r="G581" s="6">
        <f t="shared" si="448"/>
        <v>0</v>
      </c>
      <c r="H581" s="10">
        <f t="shared" ref="H581:H586" si="449">SUM(B581:G581)</f>
        <v>0</v>
      </c>
      <c r="I581" s="10"/>
      <c r="L581" s="39" t="str">
        <f>L$4</f>
        <v>серии из 5 бросков</v>
      </c>
    </row>
    <row r="582" spans="1:12" ht="18.75">
      <c r="A582" s="43">
        <f>A$5</f>
        <v>2</v>
      </c>
      <c r="B582" s="6">
        <f t="shared" ref="B582:G582" si="450">IF(B594=0,0,B590/$H594)</f>
        <v>0</v>
      </c>
      <c r="C582" s="6">
        <f t="shared" si="450"/>
        <v>0</v>
      </c>
      <c r="D582" s="6">
        <f t="shared" si="450"/>
        <v>0</v>
      </c>
      <c r="E582" s="6">
        <f t="shared" si="450"/>
        <v>0</v>
      </c>
      <c r="F582" s="6">
        <f t="shared" si="450"/>
        <v>0</v>
      </c>
      <c r="G582" s="6">
        <f t="shared" si="450"/>
        <v>0</v>
      </c>
      <c r="H582" s="10">
        <f t="shared" si="449"/>
        <v>0</v>
      </c>
      <c r="I582" s="10"/>
      <c r="L582" s="38" t="str">
        <f>L$5</f>
        <v>Y — номер броска  в серии из</v>
      </c>
    </row>
    <row r="583" spans="1:12" ht="18.75">
      <c r="A583" s="43">
        <f>A$6</f>
        <v>3</v>
      </c>
      <c r="B583" s="6">
        <f t="shared" ref="B583:G583" si="451">IF(B594=0,0,B591/$H594)</f>
        <v>0</v>
      </c>
      <c r="C583" s="6">
        <f t="shared" si="451"/>
        <v>0</v>
      </c>
      <c r="D583" s="6">
        <f t="shared" si="451"/>
        <v>0</v>
      </c>
      <c r="E583" s="6">
        <f t="shared" si="451"/>
        <v>0</v>
      </c>
      <c r="F583" s="6">
        <f t="shared" si="451"/>
        <v>0</v>
      </c>
      <c r="G583" s="6">
        <f t="shared" si="451"/>
        <v>0</v>
      </c>
      <c r="H583" s="10">
        <f t="shared" si="449"/>
        <v>0</v>
      </c>
      <c r="I583" s="12"/>
      <c r="L583" s="38" t="str">
        <f>L$6</f>
        <v>5 бросков, когда впервые выпал</v>
      </c>
    </row>
    <row r="584" spans="1:12" ht="18.75">
      <c r="A584" s="43">
        <f>A$7</f>
        <v>4</v>
      </c>
      <c r="B584" s="6">
        <f t="shared" ref="B584:G584" si="452">IF(B594=0,0,B592/$H594)</f>
        <v>0</v>
      </c>
      <c r="C584" s="6">
        <f t="shared" si="452"/>
        <v>0</v>
      </c>
      <c r="D584" s="6">
        <f t="shared" si="452"/>
        <v>0</v>
      </c>
      <c r="E584" s="6">
        <f t="shared" si="452"/>
        <v>0</v>
      </c>
      <c r="F584" s="6">
        <f t="shared" si="452"/>
        <v>0</v>
      </c>
      <c r="G584" s="6">
        <f t="shared" si="452"/>
        <v>0</v>
      </c>
      <c r="H584" s="10">
        <f t="shared" si="449"/>
        <v>0</v>
      </c>
      <c r="I584" s="12"/>
      <c r="L584" s="38" t="str">
        <f>L$7</f>
        <v>орел или 0, если были только</v>
      </c>
    </row>
    <row r="585" spans="1:12" ht="18.75">
      <c r="A585" s="43">
        <f>A$8</f>
        <v>5</v>
      </c>
      <c r="B585" s="29">
        <f t="shared" ref="B585:G585" si="453">IF(B594=0,0,B593/$H594)</f>
        <v>0</v>
      </c>
      <c r="C585" s="29">
        <f t="shared" si="453"/>
        <v>0</v>
      </c>
      <c r="D585" s="29">
        <f t="shared" si="453"/>
        <v>0</v>
      </c>
      <c r="E585" s="29">
        <f t="shared" si="453"/>
        <v>0</v>
      </c>
      <c r="F585" s="29">
        <f t="shared" si="453"/>
        <v>0</v>
      </c>
      <c r="G585" s="29">
        <f t="shared" si="453"/>
        <v>0</v>
      </c>
      <c r="H585" s="10">
        <f t="shared" si="449"/>
        <v>0</v>
      </c>
      <c r="L585" s="38" t="str">
        <f>L$8</f>
        <v>решки</v>
      </c>
    </row>
    <row r="586" spans="1:12" ht="18.75">
      <c r="A586" s="42" t="str">
        <f>A$9</f>
        <v>w(Y=yj)</v>
      </c>
      <c r="B586" s="28">
        <f t="shared" ref="B586:G586" si="454">SUM(B580:B585)</f>
        <v>0</v>
      </c>
      <c r="C586" s="28">
        <f t="shared" si="454"/>
        <v>0</v>
      </c>
      <c r="D586" s="28">
        <f t="shared" si="454"/>
        <v>0</v>
      </c>
      <c r="E586" s="28">
        <f t="shared" si="454"/>
        <v>0</v>
      </c>
      <c r="F586" s="28">
        <f t="shared" si="454"/>
        <v>0</v>
      </c>
      <c r="G586" s="28">
        <f t="shared" si="454"/>
        <v>0</v>
      </c>
      <c r="H586" s="10">
        <f t="shared" si="449"/>
        <v>0</v>
      </c>
      <c r="L586" s="1">
        <f>L$9</f>
        <v>0</v>
      </c>
    </row>
    <row r="587" spans="1:12" ht="19.5" thickBot="1">
      <c r="A587" s="44" t="str">
        <f>A$11</f>
        <v>X\Y</v>
      </c>
      <c r="B587" s="36">
        <v>0</v>
      </c>
      <c r="C587" s="33">
        <v>1</v>
      </c>
      <c r="D587" s="33">
        <v>2</v>
      </c>
      <c r="E587" s="33">
        <v>3</v>
      </c>
      <c r="F587" s="33">
        <v>4</v>
      </c>
      <c r="G587" s="34">
        <v>5</v>
      </c>
      <c r="H587" s="10"/>
      <c r="L587" s="1" t="str">
        <f>L$29</f>
        <v>Найдите регрессию Y по X, регрессию X по Y,</v>
      </c>
    </row>
    <row r="588" spans="1:12" ht="18.75">
      <c r="A588" s="43">
        <f>A$12</f>
        <v>0</v>
      </c>
      <c r="B588" s="30"/>
      <c r="C588" s="30"/>
      <c r="D588" s="30"/>
      <c r="E588" s="30"/>
      <c r="F588" s="30"/>
      <c r="G588" s="30"/>
      <c r="H588" s="10">
        <f t="shared" ref="H588:H594" si="455">SUM(B588:G588)</f>
        <v>0</v>
      </c>
      <c r="L588" s="1" t="str">
        <f>L$30</f>
        <v xml:space="preserve">выборочный корреляционый момент, </v>
      </c>
    </row>
    <row r="589" spans="1:12" ht="18.75">
      <c r="A589" s="43">
        <f>A$13</f>
        <v>1</v>
      </c>
      <c r="B589" s="35"/>
      <c r="C589" s="35"/>
      <c r="D589" s="35"/>
      <c r="E589" s="35"/>
      <c r="F589" s="35"/>
      <c r="G589" s="35"/>
      <c r="H589" s="10">
        <f t="shared" si="455"/>
        <v>0</v>
      </c>
      <c r="L589" s="1" t="str">
        <f>L$31</f>
        <v>выборочный коэффициент корреляции,</v>
      </c>
    </row>
    <row r="590" spans="1:12" ht="18.75">
      <c r="A590" s="43">
        <f>A$14</f>
        <v>2</v>
      </c>
      <c r="B590" s="35"/>
      <c r="C590" s="35"/>
      <c r="D590" s="35"/>
      <c r="E590" s="35"/>
      <c r="F590" s="35"/>
      <c r="G590" s="35"/>
      <c r="H590" s="10">
        <f t="shared" si="455"/>
        <v>0</v>
      </c>
      <c r="L590" s="1" t="str">
        <f>L$32</f>
        <v>средние значения величин X и Y,</v>
      </c>
    </row>
    <row r="591" spans="1:12" ht="18.75">
      <c r="A591" s="43">
        <f>A$15</f>
        <v>3</v>
      </c>
      <c r="B591" s="35"/>
      <c r="C591" s="35"/>
      <c r="D591" s="35"/>
      <c r="E591" s="35"/>
      <c r="F591" s="35"/>
      <c r="G591" s="35"/>
      <c r="H591" s="10">
        <f t="shared" si="455"/>
        <v>0</v>
      </c>
      <c r="L591" s="1" t="str">
        <f>L$33</f>
        <v>выборочные дисперсии величин X и Y,</v>
      </c>
    </row>
    <row r="592" spans="1:12" ht="18.75">
      <c r="A592" s="43">
        <f>A$16</f>
        <v>4</v>
      </c>
      <c r="B592" s="35"/>
      <c r="C592" s="35"/>
      <c r="D592" s="35"/>
      <c r="E592" s="35"/>
      <c r="F592" s="35"/>
      <c r="G592" s="35"/>
      <c r="H592" s="10">
        <f t="shared" si="455"/>
        <v>0</v>
      </c>
      <c r="L592" s="1" t="str">
        <f>L$34</f>
        <v>занесите из на лист "Регрессия X-Y".</v>
      </c>
    </row>
    <row r="593" spans="1:12" ht="19.5" thickBot="1">
      <c r="A593" s="46">
        <f>A$17</f>
        <v>5</v>
      </c>
      <c r="B593" s="37"/>
      <c r="C593" s="37"/>
      <c r="D593" s="37"/>
      <c r="E593" s="37"/>
      <c r="F593" s="37"/>
      <c r="G593" s="37"/>
      <c r="H593" s="10">
        <f t="shared" si="455"/>
        <v>0</v>
      </c>
      <c r="L593" s="1" t="str">
        <f>L$35</f>
        <v>Оцените адекватность результата вычислений</v>
      </c>
    </row>
    <row r="594" spans="1:12" ht="19.5" thickTop="1">
      <c r="A594" s="42" t="str">
        <f>A$18</f>
        <v>n(Y=yj)</v>
      </c>
      <c r="B594" s="32">
        <f>SUM(B588:B593)</f>
        <v>0</v>
      </c>
      <c r="C594" s="32">
        <f t="shared" ref="C594" si="456">SUM(C588:C593)</f>
        <v>0</v>
      </c>
      <c r="D594" s="32">
        <f t="shared" ref="D594" si="457">SUM(D588:D593)</f>
        <v>0</v>
      </c>
      <c r="E594" s="32">
        <f t="shared" ref="E594" si="458">SUM(E588:E593)</f>
        <v>0</v>
      </c>
      <c r="F594" s="32">
        <f t="shared" ref="F594" si="459">SUM(F588:F593)</f>
        <v>0</v>
      </c>
      <c r="G594" s="32">
        <f t="shared" ref="G594" si="460">SUM(G588:G593)</f>
        <v>0</v>
      </c>
      <c r="H594" s="10">
        <f t="shared" si="455"/>
        <v>0</v>
      </c>
      <c r="L594" s="1" t="str">
        <f>L$36</f>
        <v>с помощью диаграммы</v>
      </c>
    </row>
    <row r="595" spans="1:12">
      <c r="L595" s="1">
        <f>L$37</f>
        <v>0</v>
      </c>
    </row>
    <row r="596" spans="1:12" ht="19.5" thickBot="1">
      <c r="A596" s="7">
        <f>'Название и список группы'!A34</f>
        <v>33</v>
      </c>
      <c r="B596" s="86">
        <f>'Название и список группы'!B34</f>
        <v>0</v>
      </c>
      <c r="C596" s="86"/>
      <c r="D596" s="86"/>
      <c r="E596" s="86"/>
      <c r="F596" s="86"/>
      <c r="G596" s="86"/>
      <c r="H596" s="86"/>
      <c r="I596" s="86"/>
      <c r="J596" s="86"/>
    </row>
    <row r="597" spans="1:12" ht="18.75" thickBot="1">
      <c r="A597" s="44" t="str">
        <f>A$2</f>
        <v>X\Y</v>
      </c>
      <c r="B597" s="22">
        <v>0</v>
      </c>
      <c r="C597" s="23">
        <v>1</v>
      </c>
      <c r="D597" s="23">
        <v>2</v>
      </c>
      <c r="E597" s="23">
        <v>3</v>
      </c>
      <c r="F597" s="23">
        <v>4</v>
      </c>
      <c r="G597" s="24">
        <v>5</v>
      </c>
      <c r="H597" s="25" t="str">
        <f>H$2</f>
        <v>w(X=xi)</v>
      </c>
      <c r="I597" s="2"/>
      <c r="J597" s="3" t="s">
        <v>3</v>
      </c>
      <c r="L597" s="4" t="str">
        <f>L$2</f>
        <v>10 серий по 5 бросков монеты</v>
      </c>
    </row>
    <row r="598" spans="1:12" ht="18.75">
      <c r="A598" s="43">
        <f>A$3</f>
        <v>0</v>
      </c>
      <c r="B598" s="26">
        <f t="shared" ref="B598:G598" si="461">IF(B612=0,0,B606/$H612)</f>
        <v>0</v>
      </c>
      <c r="C598" s="26">
        <f t="shared" si="461"/>
        <v>0</v>
      </c>
      <c r="D598" s="26">
        <f t="shared" si="461"/>
        <v>0</v>
      </c>
      <c r="E598" s="26">
        <f t="shared" si="461"/>
        <v>0</v>
      </c>
      <c r="F598" s="26">
        <f t="shared" si="461"/>
        <v>0</v>
      </c>
      <c r="G598" s="26">
        <f t="shared" si="461"/>
        <v>0</v>
      </c>
      <c r="H598" s="10"/>
      <c r="I598" s="10"/>
      <c r="J598" s="21">
        <f>IF(SUM(B606:G611)&gt;0,1,10^(-5))</f>
        <v>1.0000000000000001E-5</v>
      </c>
      <c r="L598" s="39" t="str">
        <f>L$3</f>
        <v>X — число выпавших орлов в</v>
      </c>
    </row>
    <row r="599" spans="1:12" ht="18.75">
      <c r="A599" s="43">
        <f>A$4</f>
        <v>1</v>
      </c>
      <c r="B599" s="6">
        <f t="shared" ref="B599:G599" si="462">IF(B612=0,0,B607/$H612)</f>
        <v>0</v>
      </c>
      <c r="C599" s="6">
        <f t="shared" si="462"/>
        <v>0</v>
      </c>
      <c r="D599" s="6">
        <f t="shared" si="462"/>
        <v>0</v>
      </c>
      <c r="E599" s="6">
        <f t="shared" si="462"/>
        <v>0</v>
      </c>
      <c r="F599" s="6">
        <f t="shared" si="462"/>
        <v>0</v>
      </c>
      <c r="G599" s="6">
        <f t="shared" si="462"/>
        <v>0</v>
      </c>
      <c r="H599" s="10">
        <f t="shared" ref="H599:H604" si="463">SUM(B599:G599)</f>
        <v>0</v>
      </c>
      <c r="I599" s="10"/>
      <c r="L599" s="39" t="str">
        <f>L$4</f>
        <v>серии из 5 бросков</v>
      </c>
    </row>
    <row r="600" spans="1:12" ht="18.75">
      <c r="A600" s="43">
        <f>A$5</f>
        <v>2</v>
      </c>
      <c r="B600" s="6">
        <f t="shared" ref="B600:G600" si="464">IF(B612=0,0,B608/$H612)</f>
        <v>0</v>
      </c>
      <c r="C600" s="6">
        <f t="shared" si="464"/>
        <v>0</v>
      </c>
      <c r="D600" s="6">
        <f t="shared" si="464"/>
        <v>0</v>
      </c>
      <c r="E600" s="6">
        <f t="shared" si="464"/>
        <v>0</v>
      </c>
      <c r="F600" s="6">
        <f t="shared" si="464"/>
        <v>0</v>
      </c>
      <c r="G600" s="6">
        <f t="shared" si="464"/>
        <v>0</v>
      </c>
      <c r="H600" s="10">
        <f t="shared" si="463"/>
        <v>0</v>
      </c>
      <c r="I600" s="10"/>
      <c r="L600" s="38" t="str">
        <f>L$5</f>
        <v>Y — номер броска  в серии из</v>
      </c>
    </row>
    <row r="601" spans="1:12" ht="18.75">
      <c r="A601" s="43">
        <f>A$6</f>
        <v>3</v>
      </c>
      <c r="B601" s="6">
        <f t="shared" ref="B601:G601" si="465">IF(B612=0,0,B609/$H612)</f>
        <v>0</v>
      </c>
      <c r="C601" s="6">
        <f t="shared" si="465"/>
        <v>0</v>
      </c>
      <c r="D601" s="6">
        <f t="shared" si="465"/>
        <v>0</v>
      </c>
      <c r="E601" s="6">
        <f t="shared" si="465"/>
        <v>0</v>
      </c>
      <c r="F601" s="6">
        <f t="shared" si="465"/>
        <v>0</v>
      </c>
      <c r="G601" s="6">
        <f t="shared" si="465"/>
        <v>0</v>
      </c>
      <c r="H601" s="10">
        <f t="shared" si="463"/>
        <v>0</v>
      </c>
      <c r="I601" s="12"/>
      <c r="L601" s="38" t="str">
        <f>L$6</f>
        <v>5 бросков, когда впервые выпал</v>
      </c>
    </row>
    <row r="602" spans="1:12" ht="18.75">
      <c r="A602" s="43">
        <f>A$7</f>
        <v>4</v>
      </c>
      <c r="B602" s="6">
        <f t="shared" ref="B602:G602" si="466">IF(B612=0,0,B610/$H612)</f>
        <v>0</v>
      </c>
      <c r="C602" s="6">
        <f t="shared" si="466"/>
        <v>0</v>
      </c>
      <c r="D602" s="6">
        <f t="shared" si="466"/>
        <v>0</v>
      </c>
      <c r="E602" s="6">
        <f t="shared" si="466"/>
        <v>0</v>
      </c>
      <c r="F602" s="6">
        <f t="shared" si="466"/>
        <v>0</v>
      </c>
      <c r="G602" s="6">
        <f t="shared" si="466"/>
        <v>0</v>
      </c>
      <c r="H602" s="10">
        <f t="shared" si="463"/>
        <v>0</v>
      </c>
      <c r="I602" s="12"/>
      <c r="L602" s="38" t="str">
        <f>L$7</f>
        <v>орел или 0, если были только</v>
      </c>
    </row>
    <row r="603" spans="1:12" ht="18.75">
      <c r="A603" s="43">
        <f>A$8</f>
        <v>5</v>
      </c>
      <c r="B603" s="29">
        <f t="shared" ref="B603:G603" si="467">IF(B612=0,0,B611/$H612)</f>
        <v>0</v>
      </c>
      <c r="C603" s="29">
        <f t="shared" si="467"/>
        <v>0</v>
      </c>
      <c r="D603" s="29">
        <f t="shared" si="467"/>
        <v>0</v>
      </c>
      <c r="E603" s="29">
        <f t="shared" si="467"/>
        <v>0</v>
      </c>
      <c r="F603" s="29">
        <f t="shared" si="467"/>
        <v>0</v>
      </c>
      <c r="G603" s="29">
        <f t="shared" si="467"/>
        <v>0</v>
      </c>
      <c r="H603" s="10">
        <f t="shared" si="463"/>
        <v>0</v>
      </c>
      <c r="L603" s="38" t="str">
        <f>L$8</f>
        <v>решки</v>
      </c>
    </row>
    <row r="604" spans="1:12" ht="18.75">
      <c r="A604" s="42" t="str">
        <f>A$9</f>
        <v>w(Y=yj)</v>
      </c>
      <c r="B604" s="28">
        <f t="shared" ref="B604:G604" si="468">SUM(B598:B603)</f>
        <v>0</v>
      </c>
      <c r="C604" s="28">
        <f t="shared" si="468"/>
        <v>0</v>
      </c>
      <c r="D604" s="28">
        <f t="shared" si="468"/>
        <v>0</v>
      </c>
      <c r="E604" s="28">
        <f t="shared" si="468"/>
        <v>0</v>
      </c>
      <c r="F604" s="28">
        <f t="shared" si="468"/>
        <v>0</v>
      </c>
      <c r="G604" s="28">
        <f t="shared" si="468"/>
        <v>0</v>
      </c>
      <c r="H604" s="10">
        <f t="shared" si="463"/>
        <v>0</v>
      </c>
      <c r="L604" s="1">
        <f>L$9</f>
        <v>0</v>
      </c>
    </row>
    <row r="605" spans="1:12" ht="19.5" thickBot="1">
      <c r="A605" s="44" t="str">
        <f>A$11</f>
        <v>X\Y</v>
      </c>
      <c r="B605" s="36">
        <v>0</v>
      </c>
      <c r="C605" s="33">
        <v>1</v>
      </c>
      <c r="D605" s="33">
        <v>2</v>
      </c>
      <c r="E605" s="33">
        <v>3</v>
      </c>
      <c r="F605" s="33">
        <v>4</v>
      </c>
      <c r="G605" s="34">
        <v>5</v>
      </c>
      <c r="H605" s="10"/>
      <c r="L605" s="1" t="str">
        <f>L$29</f>
        <v>Найдите регрессию Y по X, регрессию X по Y,</v>
      </c>
    </row>
    <row r="606" spans="1:12" ht="18.75">
      <c r="A606" s="43">
        <f>A$12</f>
        <v>0</v>
      </c>
      <c r="B606" s="30"/>
      <c r="C606" s="30"/>
      <c r="D606" s="30"/>
      <c r="E606" s="30"/>
      <c r="F606" s="30"/>
      <c r="G606" s="30"/>
      <c r="H606" s="10">
        <f t="shared" ref="H606:H612" si="469">SUM(B606:G606)</f>
        <v>0</v>
      </c>
      <c r="L606" s="1" t="str">
        <f>L$30</f>
        <v xml:space="preserve">выборочный корреляционый момент, </v>
      </c>
    </row>
    <row r="607" spans="1:12" ht="18.75">
      <c r="A607" s="43">
        <f>A$13</f>
        <v>1</v>
      </c>
      <c r="B607" s="35"/>
      <c r="C607" s="35"/>
      <c r="D607" s="35"/>
      <c r="E607" s="35"/>
      <c r="F607" s="35"/>
      <c r="G607" s="35"/>
      <c r="H607" s="10">
        <f t="shared" si="469"/>
        <v>0</v>
      </c>
      <c r="L607" s="1" t="str">
        <f>L$31</f>
        <v>выборочный коэффициент корреляции,</v>
      </c>
    </row>
    <row r="608" spans="1:12" ht="18.75">
      <c r="A608" s="43">
        <f>A$14</f>
        <v>2</v>
      </c>
      <c r="B608" s="35"/>
      <c r="C608" s="35"/>
      <c r="D608" s="35"/>
      <c r="E608" s="35"/>
      <c r="F608" s="35"/>
      <c r="G608" s="35"/>
      <c r="H608" s="10">
        <f t="shared" si="469"/>
        <v>0</v>
      </c>
      <c r="L608" s="1" t="str">
        <f>L$32</f>
        <v>средние значения величин X и Y,</v>
      </c>
    </row>
    <row r="609" spans="1:12" ht="18.75">
      <c r="A609" s="43">
        <f>A$15</f>
        <v>3</v>
      </c>
      <c r="B609" s="35"/>
      <c r="C609" s="35"/>
      <c r="D609" s="35"/>
      <c r="E609" s="35"/>
      <c r="F609" s="35"/>
      <c r="G609" s="35"/>
      <c r="H609" s="10">
        <f t="shared" si="469"/>
        <v>0</v>
      </c>
      <c r="L609" s="1" t="str">
        <f>L$33</f>
        <v>выборочные дисперсии величин X и Y,</v>
      </c>
    </row>
    <row r="610" spans="1:12" ht="18.75">
      <c r="A610" s="43">
        <f>A$16</f>
        <v>4</v>
      </c>
      <c r="B610" s="35"/>
      <c r="C610" s="35"/>
      <c r="D610" s="35"/>
      <c r="E610" s="35"/>
      <c r="F610" s="35"/>
      <c r="G610" s="35"/>
      <c r="H610" s="10">
        <f t="shared" si="469"/>
        <v>0</v>
      </c>
      <c r="L610" s="1" t="str">
        <f>L$34</f>
        <v>занесите из на лист "Регрессия X-Y".</v>
      </c>
    </row>
    <row r="611" spans="1:12" ht="19.5" thickBot="1">
      <c r="A611" s="46">
        <f>A$17</f>
        <v>5</v>
      </c>
      <c r="B611" s="37"/>
      <c r="C611" s="37"/>
      <c r="D611" s="37"/>
      <c r="E611" s="37"/>
      <c r="F611" s="37"/>
      <c r="G611" s="37"/>
      <c r="H611" s="10">
        <f t="shared" si="469"/>
        <v>0</v>
      </c>
      <c r="L611" s="1" t="str">
        <f>L$35</f>
        <v>Оцените адекватность результата вычислений</v>
      </c>
    </row>
    <row r="612" spans="1:12" ht="19.5" thickTop="1">
      <c r="A612" s="42" t="str">
        <f>A$18</f>
        <v>n(Y=yj)</v>
      </c>
      <c r="B612" s="32">
        <f>SUM(B606:B611)</f>
        <v>0</v>
      </c>
      <c r="C612" s="32">
        <f t="shared" ref="C612" si="470">SUM(C606:C611)</f>
        <v>0</v>
      </c>
      <c r="D612" s="32">
        <f t="shared" ref="D612" si="471">SUM(D606:D611)</f>
        <v>0</v>
      </c>
      <c r="E612" s="32">
        <f t="shared" ref="E612" si="472">SUM(E606:E611)</f>
        <v>0</v>
      </c>
      <c r="F612" s="32">
        <f t="shared" ref="F612" si="473">SUM(F606:F611)</f>
        <v>0</v>
      </c>
      <c r="G612" s="32">
        <f t="shared" ref="G612" si="474">SUM(G606:G611)</f>
        <v>0</v>
      </c>
      <c r="H612" s="10">
        <f t="shared" si="469"/>
        <v>0</v>
      </c>
      <c r="L612" s="1" t="str">
        <f>L$36</f>
        <v>с помощью диаграммы</v>
      </c>
    </row>
    <row r="613" spans="1:12">
      <c r="L613" s="1">
        <f>L$37</f>
        <v>0</v>
      </c>
    </row>
    <row r="614" spans="1:12" ht="19.5" thickBot="1">
      <c r="A614" s="7">
        <f>'Название и список группы'!A35</f>
        <v>34</v>
      </c>
      <c r="B614" s="86">
        <f>'Название и список группы'!B35</f>
        <v>0</v>
      </c>
      <c r="C614" s="86"/>
      <c r="D614" s="86"/>
      <c r="E614" s="86"/>
      <c r="F614" s="86"/>
      <c r="G614" s="86"/>
      <c r="H614" s="86"/>
      <c r="I614" s="86"/>
      <c r="J614" s="86"/>
    </row>
    <row r="615" spans="1:12" ht="18.75" thickBot="1">
      <c r="A615" s="44" t="str">
        <f>A$2</f>
        <v>X\Y</v>
      </c>
      <c r="B615" s="22">
        <v>0</v>
      </c>
      <c r="C615" s="23">
        <v>1</v>
      </c>
      <c r="D615" s="23">
        <v>2</v>
      </c>
      <c r="E615" s="23">
        <v>3</v>
      </c>
      <c r="F615" s="23">
        <v>4</v>
      </c>
      <c r="G615" s="24">
        <v>5</v>
      </c>
      <c r="H615" s="25" t="str">
        <f>H$2</f>
        <v>w(X=xi)</v>
      </c>
      <c r="I615" s="2"/>
      <c r="J615" s="3" t="s">
        <v>3</v>
      </c>
      <c r="L615" s="4" t="str">
        <f>L$2</f>
        <v>10 серий по 5 бросков монеты</v>
      </c>
    </row>
    <row r="616" spans="1:12" ht="18.75">
      <c r="A616" s="43">
        <f>A$3</f>
        <v>0</v>
      </c>
      <c r="B616" s="26">
        <f t="shared" ref="B616:G616" si="475">IF(B630=0,0,B624/$H630)</f>
        <v>0</v>
      </c>
      <c r="C616" s="26">
        <f t="shared" si="475"/>
        <v>0</v>
      </c>
      <c r="D616" s="26">
        <f t="shared" si="475"/>
        <v>0</v>
      </c>
      <c r="E616" s="26">
        <f t="shared" si="475"/>
        <v>0</v>
      </c>
      <c r="F616" s="26">
        <f t="shared" si="475"/>
        <v>0</v>
      </c>
      <c r="G616" s="26">
        <f t="shared" si="475"/>
        <v>0</v>
      </c>
      <c r="H616" s="10"/>
      <c r="I616" s="10"/>
      <c r="J616" s="21">
        <f>IF(SUM(B624:G629)&gt;0,1,10^(-5))</f>
        <v>1.0000000000000001E-5</v>
      </c>
      <c r="L616" s="39" t="str">
        <f>L$3</f>
        <v>X — число выпавших орлов в</v>
      </c>
    </row>
    <row r="617" spans="1:12" ht="18.75">
      <c r="A617" s="43">
        <f>A$4</f>
        <v>1</v>
      </c>
      <c r="B617" s="6">
        <f t="shared" ref="B617:G617" si="476">IF(B630=0,0,B625/$H630)</f>
        <v>0</v>
      </c>
      <c r="C617" s="6">
        <f t="shared" si="476"/>
        <v>0</v>
      </c>
      <c r="D617" s="6">
        <f t="shared" si="476"/>
        <v>0</v>
      </c>
      <c r="E617" s="6">
        <f t="shared" si="476"/>
        <v>0</v>
      </c>
      <c r="F617" s="6">
        <f t="shared" si="476"/>
        <v>0</v>
      </c>
      <c r="G617" s="6">
        <f t="shared" si="476"/>
        <v>0</v>
      </c>
      <c r="H617" s="10">
        <f t="shared" ref="H617:H622" si="477">SUM(B617:G617)</f>
        <v>0</v>
      </c>
      <c r="I617" s="10"/>
      <c r="L617" s="39" t="str">
        <f>L$4</f>
        <v>серии из 5 бросков</v>
      </c>
    </row>
    <row r="618" spans="1:12" ht="18.75">
      <c r="A618" s="43">
        <f>A$5</f>
        <v>2</v>
      </c>
      <c r="B618" s="6">
        <f t="shared" ref="B618:G618" si="478">IF(B630=0,0,B626/$H630)</f>
        <v>0</v>
      </c>
      <c r="C618" s="6">
        <f t="shared" si="478"/>
        <v>0</v>
      </c>
      <c r="D618" s="6">
        <f t="shared" si="478"/>
        <v>0</v>
      </c>
      <c r="E618" s="6">
        <f t="shared" si="478"/>
        <v>0</v>
      </c>
      <c r="F618" s="6">
        <f t="shared" si="478"/>
        <v>0</v>
      </c>
      <c r="G618" s="6">
        <f t="shared" si="478"/>
        <v>0</v>
      </c>
      <c r="H618" s="10">
        <f t="shared" si="477"/>
        <v>0</v>
      </c>
      <c r="I618" s="10"/>
      <c r="L618" s="38" t="str">
        <f>L$5</f>
        <v>Y — номер броска  в серии из</v>
      </c>
    </row>
    <row r="619" spans="1:12" ht="18.75">
      <c r="A619" s="43">
        <f>A$6</f>
        <v>3</v>
      </c>
      <c r="B619" s="6">
        <f t="shared" ref="B619:G619" si="479">IF(B630=0,0,B627/$H630)</f>
        <v>0</v>
      </c>
      <c r="C619" s="6">
        <f t="shared" si="479"/>
        <v>0</v>
      </c>
      <c r="D619" s="6">
        <f t="shared" si="479"/>
        <v>0</v>
      </c>
      <c r="E619" s="6">
        <f t="shared" si="479"/>
        <v>0</v>
      </c>
      <c r="F619" s="6">
        <f t="shared" si="479"/>
        <v>0</v>
      </c>
      <c r="G619" s="6">
        <f t="shared" si="479"/>
        <v>0</v>
      </c>
      <c r="H619" s="10">
        <f t="shared" si="477"/>
        <v>0</v>
      </c>
      <c r="I619" s="12"/>
      <c r="L619" s="38" t="str">
        <f>L$6</f>
        <v>5 бросков, когда впервые выпал</v>
      </c>
    </row>
    <row r="620" spans="1:12" ht="18.75">
      <c r="A620" s="43">
        <f>A$7</f>
        <v>4</v>
      </c>
      <c r="B620" s="6">
        <f t="shared" ref="B620:G620" si="480">IF(B630=0,0,B628/$H630)</f>
        <v>0</v>
      </c>
      <c r="C620" s="6">
        <f t="shared" si="480"/>
        <v>0</v>
      </c>
      <c r="D620" s="6">
        <f t="shared" si="480"/>
        <v>0</v>
      </c>
      <c r="E620" s="6">
        <f t="shared" si="480"/>
        <v>0</v>
      </c>
      <c r="F620" s="6">
        <f t="shared" si="480"/>
        <v>0</v>
      </c>
      <c r="G620" s="6">
        <f t="shared" si="480"/>
        <v>0</v>
      </c>
      <c r="H620" s="10">
        <f t="shared" si="477"/>
        <v>0</v>
      </c>
      <c r="I620" s="12"/>
      <c r="L620" s="38" t="str">
        <f>L$7</f>
        <v>орел или 0, если были только</v>
      </c>
    </row>
    <row r="621" spans="1:12" ht="18.75">
      <c r="A621" s="43">
        <f>A$8</f>
        <v>5</v>
      </c>
      <c r="B621" s="29">
        <f t="shared" ref="B621:G621" si="481">IF(B630=0,0,B629/$H630)</f>
        <v>0</v>
      </c>
      <c r="C621" s="29">
        <f t="shared" si="481"/>
        <v>0</v>
      </c>
      <c r="D621" s="29">
        <f t="shared" si="481"/>
        <v>0</v>
      </c>
      <c r="E621" s="29">
        <f t="shared" si="481"/>
        <v>0</v>
      </c>
      <c r="F621" s="29">
        <f t="shared" si="481"/>
        <v>0</v>
      </c>
      <c r="G621" s="29">
        <f t="shared" si="481"/>
        <v>0</v>
      </c>
      <c r="H621" s="10">
        <f t="shared" si="477"/>
        <v>0</v>
      </c>
      <c r="L621" s="38" t="str">
        <f>L$8</f>
        <v>решки</v>
      </c>
    </row>
    <row r="622" spans="1:12" ht="18.75">
      <c r="A622" s="42" t="str">
        <f>A$9</f>
        <v>w(Y=yj)</v>
      </c>
      <c r="B622" s="28">
        <f t="shared" ref="B622:G622" si="482">SUM(B616:B621)</f>
        <v>0</v>
      </c>
      <c r="C622" s="28">
        <f t="shared" si="482"/>
        <v>0</v>
      </c>
      <c r="D622" s="28">
        <f t="shared" si="482"/>
        <v>0</v>
      </c>
      <c r="E622" s="28">
        <f t="shared" si="482"/>
        <v>0</v>
      </c>
      <c r="F622" s="28">
        <f t="shared" si="482"/>
        <v>0</v>
      </c>
      <c r="G622" s="28">
        <f t="shared" si="482"/>
        <v>0</v>
      </c>
      <c r="H622" s="10">
        <f t="shared" si="477"/>
        <v>0</v>
      </c>
      <c r="L622" s="1">
        <f>L$9</f>
        <v>0</v>
      </c>
    </row>
    <row r="623" spans="1:12" ht="19.5" thickBot="1">
      <c r="A623" s="44" t="str">
        <f>A$11</f>
        <v>X\Y</v>
      </c>
      <c r="B623" s="36">
        <v>0</v>
      </c>
      <c r="C623" s="33">
        <v>1</v>
      </c>
      <c r="D623" s="33">
        <v>2</v>
      </c>
      <c r="E623" s="33">
        <v>3</v>
      </c>
      <c r="F623" s="33">
        <v>4</v>
      </c>
      <c r="G623" s="34">
        <v>5</v>
      </c>
      <c r="H623" s="10"/>
      <c r="L623" s="1" t="str">
        <f>L$29</f>
        <v>Найдите регрессию Y по X, регрессию X по Y,</v>
      </c>
    </row>
    <row r="624" spans="1:12" ht="18.75">
      <c r="A624" s="43">
        <f>A$12</f>
        <v>0</v>
      </c>
      <c r="B624" s="30"/>
      <c r="C624" s="30"/>
      <c r="D624" s="30"/>
      <c r="E624" s="30"/>
      <c r="F624" s="30"/>
      <c r="G624" s="30"/>
      <c r="H624" s="10">
        <f t="shared" ref="H624:H630" si="483">SUM(B624:G624)</f>
        <v>0</v>
      </c>
      <c r="L624" s="1" t="str">
        <f>L$30</f>
        <v xml:space="preserve">выборочный корреляционый момент, </v>
      </c>
    </row>
    <row r="625" spans="1:12" ht="18.75">
      <c r="A625" s="43">
        <f>A$13</f>
        <v>1</v>
      </c>
      <c r="B625" s="35"/>
      <c r="C625" s="35"/>
      <c r="D625" s="35"/>
      <c r="E625" s="35"/>
      <c r="F625" s="35"/>
      <c r="G625" s="35"/>
      <c r="H625" s="10">
        <f t="shared" si="483"/>
        <v>0</v>
      </c>
      <c r="L625" s="1" t="str">
        <f>L$31</f>
        <v>выборочный коэффициент корреляции,</v>
      </c>
    </row>
    <row r="626" spans="1:12" ht="18.75">
      <c r="A626" s="43">
        <f>A$14</f>
        <v>2</v>
      </c>
      <c r="B626" s="35"/>
      <c r="C626" s="35"/>
      <c r="D626" s="35"/>
      <c r="E626" s="35"/>
      <c r="F626" s="35"/>
      <c r="G626" s="35"/>
      <c r="H626" s="10">
        <f t="shared" si="483"/>
        <v>0</v>
      </c>
      <c r="L626" s="1" t="str">
        <f>L$32</f>
        <v>средние значения величин X и Y,</v>
      </c>
    </row>
    <row r="627" spans="1:12" ht="18.75">
      <c r="A627" s="43">
        <f>A$15</f>
        <v>3</v>
      </c>
      <c r="B627" s="35"/>
      <c r="C627" s="35"/>
      <c r="D627" s="35"/>
      <c r="E627" s="35"/>
      <c r="F627" s="35"/>
      <c r="G627" s="35"/>
      <c r="H627" s="10">
        <f t="shared" si="483"/>
        <v>0</v>
      </c>
      <c r="L627" s="1" t="str">
        <f>L$33</f>
        <v>выборочные дисперсии величин X и Y,</v>
      </c>
    </row>
    <row r="628" spans="1:12" ht="18.75">
      <c r="A628" s="43">
        <f>A$16</f>
        <v>4</v>
      </c>
      <c r="B628" s="35"/>
      <c r="C628" s="35"/>
      <c r="D628" s="35"/>
      <c r="E628" s="35"/>
      <c r="F628" s="35"/>
      <c r="G628" s="35"/>
      <c r="H628" s="10">
        <f t="shared" si="483"/>
        <v>0</v>
      </c>
      <c r="L628" s="1" t="str">
        <f>L$34</f>
        <v>занесите из на лист "Регрессия X-Y".</v>
      </c>
    </row>
    <row r="629" spans="1:12" ht="19.5" thickBot="1">
      <c r="A629" s="46">
        <f>A$17</f>
        <v>5</v>
      </c>
      <c r="B629" s="37"/>
      <c r="C629" s="37"/>
      <c r="D629" s="37"/>
      <c r="E629" s="37"/>
      <c r="F629" s="37"/>
      <c r="G629" s="37"/>
      <c r="H629" s="10">
        <f t="shared" si="483"/>
        <v>0</v>
      </c>
      <c r="L629" s="1" t="str">
        <f>L$35</f>
        <v>Оцените адекватность результата вычислений</v>
      </c>
    </row>
    <row r="630" spans="1:12" ht="19.5" thickTop="1">
      <c r="A630" s="42" t="str">
        <f>A$18</f>
        <v>n(Y=yj)</v>
      </c>
      <c r="B630" s="32">
        <f>SUM(B624:B629)</f>
        <v>0</v>
      </c>
      <c r="C630" s="32">
        <f t="shared" ref="C630" si="484">SUM(C624:C629)</f>
        <v>0</v>
      </c>
      <c r="D630" s="32">
        <f t="shared" ref="D630" si="485">SUM(D624:D629)</f>
        <v>0</v>
      </c>
      <c r="E630" s="32">
        <f t="shared" ref="E630" si="486">SUM(E624:E629)</f>
        <v>0</v>
      </c>
      <c r="F630" s="32">
        <f t="shared" ref="F630" si="487">SUM(F624:F629)</f>
        <v>0</v>
      </c>
      <c r="G630" s="32">
        <f t="shared" ref="G630" si="488">SUM(G624:G629)</f>
        <v>0</v>
      </c>
      <c r="H630" s="10">
        <f t="shared" si="483"/>
        <v>0</v>
      </c>
      <c r="L630" s="1" t="str">
        <f>L$36</f>
        <v>с помощью диаграммы</v>
      </c>
    </row>
    <row r="631" spans="1:12">
      <c r="L631" s="1">
        <f>L$37</f>
        <v>0</v>
      </c>
    </row>
    <row r="632" spans="1:12" ht="19.5" thickBot="1">
      <c r="A632" s="7">
        <f>'Название и список группы'!A36</f>
        <v>35</v>
      </c>
      <c r="B632" s="86">
        <f>'Название и список группы'!B36</f>
        <v>0</v>
      </c>
      <c r="C632" s="86"/>
      <c r="D632" s="86"/>
      <c r="E632" s="86"/>
      <c r="F632" s="86"/>
      <c r="G632" s="86"/>
      <c r="H632" s="86"/>
      <c r="I632" s="86"/>
      <c r="J632" s="86"/>
    </row>
    <row r="633" spans="1:12" ht="18.75" thickBot="1">
      <c r="A633" s="44" t="str">
        <f>A$2</f>
        <v>X\Y</v>
      </c>
      <c r="B633" s="22">
        <v>0</v>
      </c>
      <c r="C633" s="23">
        <v>1</v>
      </c>
      <c r="D633" s="23">
        <v>2</v>
      </c>
      <c r="E633" s="23">
        <v>3</v>
      </c>
      <c r="F633" s="23">
        <v>4</v>
      </c>
      <c r="G633" s="24">
        <v>5</v>
      </c>
      <c r="H633" s="25" t="str">
        <f>H$2</f>
        <v>w(X=xi)</v>
      </c>
      <c r="I633" s="2"/>
      <c r="J633" s="3" t="s">
        <v>3</v>
      </c>
      <c r="L633" s="4" t="str">
        <f>L$2</f>
        <v>10 серий по 5 бросков монеты</v>
      </c>
    </row>
    <row r="634" spans="1:12" ht="18.75">
      <c r="A634" s="43">
        <f>A$3</f>
        <v>0</v>
      </c>
      <c r="B634" s="26">
        <f t="shared" ref="B634:G634" si="489">IF(B648=0,0,B642/$H648)</f>
        <v>0</v>
      </c>
      <c r="C634" s="26">
        <f t="shared" si="489"/>
        <v>0</v>
      </c>
      <c r="D634" s="26">
        <f t="shared" si="489"/>
        <v>0</v>
      </c>
      <c r="E634" s="26">
        <f t="shared" si="489"/>
        <v>0</v>
      </c>
      <c r="F634" s="26">
        <f t="shared" si="489"/>
        <v>0</v>
      </c>
      <c r="G634" s="26">
        <f t="shared" si="489"/>
        <v>0</v>
      </c>
      <c r="H634" s="10"/>
      <c r="I634" s="10"/>
      <c r="J634" s="21">
        <f>IF(SUM(B642:G647)&gt;0,1,10^(-5))</f>
        <v>1.0000000000000001E-5</v>
      </c>
      <c r="L634" s="39" t="str">
        <f>L$3</f>
        <v>X — число выпавших орлов в</v>
      </c>
    </row>
    <row r="635" spans="1:12" ht="18.75">
      <c r="A635" s="43">
        <f>A$4</f>
        <v>1</v>
      </c>
      <c r="B635" s="6">
        <f t="shared" ref="B635:G635" si="490">IF(B648=0,0,B643/$H648)</f>
        <v>0</v>
      </c>
      <c r="C635" s="6">
        <f t="shared" si="490"/>
        <v>0</v>
      </c>
      <c r="D635" s="6">
        <f t="shared" si="490"/>
        <v>0</v>
      </c>
      <c r="E635" s="6">
        <f t="shared" si="490"/>
        <v>0</v>
      </c>
      <c r="F635" s="6">
        <f t="shared" si="490"/>
        <v>0</v>
      </c>
      <c r="G635" s="6">
        <f t="shared" si="490"/>
        <v>0</v>
      </c>
      <c r="H635" s="10">
        <f t="shared" ref="H635:H640" si="491">SUM(B635:G635)</f>
        <v>0</v>
      </c>
      <c r="I635" s="10"/>
      <c r="L635" s="39" t="str">
        <f>L$4</f>
        <v>серии из 5 бросков</v>
      </c>
    </row>
    <row r="636" spans="1:12" ht="18.75">
      <c r="A636" s="43">
        <f>A$5</f>
        <v>2</v>
      </c>
      <c r="B636" s="6">
        <f t="shared" ref="B636:G636" si="492">IF(B648=0,0,B644/$H648)</f>
        <v>0</v>
      </c>
      <c r="C636" s="6">
        <f t="shared" si="492"/>
        <v>0</v>
      </c>
      <c r="D636" s="6">
        <f t="shared" si="492"/>
        <v>0</v>
      </c>
      <c r="E636" s="6">
        <f t="shared" si="492"/>
        <v>0</v>
      </c>
      <c r="F636" s="6">
        <f t="shared" si="492"/>
        <v>0</v>
      </c>
      <c r="G636" s="6">
        <f t="shared" si="492"/>
        <v>0</v>
      </c>
      <c r="H636" s="10">
        <f t="shared" si="491"/>
        <v>0</v>
      </c>
      <c r="I636" s="10"/>
      <c r="L636" s="38" t="str">
        <f>L$5</f>
        <v>Y — номер броска  в серии из</v>
      </c>
    </row>
    <row r="637" spans="1:12" ht="18.75">
      <c r="A637" s="43">
        <f>A$6</f>
        <v>3</v>
      </c>
      <c r="B637" s="6">
        <f t="shared" ref="B637:G637" si="493">IF(B648=0,0,B645/$H648)</f>
        <v>0</v>
      </c>
      <c r="C637" s="6">
        <f t="shared" si="493"/>
        <v>0</v>
      </c>
      <c r="D637" s="6">
        <f t="shared" si="493"/>
        <v>0</v>
      </c>
      <c r="E637" s="6">
        <f t="shared" si="493"/>
        <v>0</v>
      </c>
      <c r="F637" s="6">
        <f t="shared" si="493"/>
        <v>0</v>
      </c>
      <c r="G637" s="6">
        <f t="shared" si="493"/>
        <v>0</v>
      </c>
      <c r="H637" s="10">
        <f t="shared" si="491"/>
        <v>0</v>
      </c>
      <c r="I637" s="12"/>
      <c r="L637" s="38" t="str">
        <f>L$6</f>
        <v>5 бросков, когда впервые выпал</v>
      </c>
    </row>
    <row r="638" spans="1:12" ht="18.75">
      <c r="A638" s="43">
        <f>A$7</f>
        <v>4</v>
      </c>
      <c r="B638" s="6">
        <f t="shared" ref="B638:G638" si="494">IF(B648=0,0,B646/$H648)</f>
        <v>0</v>
      </c>
      <c r="C638" s="6">
        <f t="shared" si="494"/>
        <v>0</v>
      </c>
      <c r="D638" s="6">
        <f t="shared" si="494"/>
        <v>0</v>
      </c>
      <c r="E638" s="6">
        <f t="shared" si="494"/>
        <v>0</v>
      </c>
      <c r="F638" s="6">
        <f t="shared" si="494"/>
        <v>0</v>
      </c>
      <c r="G638" s="6">
        <f t="shared" si="494"/>
        <v>0</v>
      </c>
      <c r="H638" s="10">
        <f t="shared" si="491"/>
        <v>0</v>
      </c>
      <c r="I638" s="12"/>
      <c r="L638" s="38" t="str">
        <f>L$7</f>
        <v>орел или 0, если были только</v>
      </c>
    </row>
    <row r="639" spans="1:12" ht="18.75">
      <c r="A639" s="43">
        <f>A$8</f>
        <v>5</v>
      </c>
      <c r="B639" s="29">
        <f t="shared" ref="B639:G639" si="495">IF(B648=0,0,B647/$H648)</f>
        <v>0</v>
      </c>
      <c r="C639" s="29">
        <f t="shared" si="495"/>
        <v>0</v>
      </c>
      <c r="D639" s="29">
        <f t="shared" si="495"/>
        <v>0</v>
      </c>
      <c r="E639" s="29">
        <f t="shared" si="495"/>
        <v>0</v>
      </c>
      <c r="F639" s="29">
        <f t="shared" si="495"/>
        <v>0</v>
      </c>
      <c r="G639" s="29">
        <f t="shared" si="495"/>
        <v>0</v>
      </c>
      <c r="H639" s="10">
        <f t="shared" si="491"/>
        <v>0</v>
      </c>
      <c r="L639" s="38" t="str">
        <f>L$8</f>
        <v>решки</v>
      </c>
    </row>
    <row r="640" spans="1:12" ht="18.75">
      <c r="A640" s="42" t="str">
        <f>A$9</f>
        <v>w(Y=yj)</v>
      </c>
      <c r="B640" s="28">
        <f t="shared" ref="B640:G640" si="496">SUM(B634:B639)</f>
        <v>0</v>
      </c>
      <c r="C640" s="28">
        <f t="shared" si="496"/>
        <v>0</v>
      </c>
      <c r="D640" s="28">
        <f t="shared" si="496"/>
        <v>0</v>
      </c>
      <c r="E640" s="28">
        <f t="shared" si="496"/>
        <v>0</v>
      </c>
      <c r="F640" s="28">
        <f t="shared" si="496"/>
        <v>0</v>
      </c>
      <c r="G640" s="28">
        <f t="shared" si="496"/>
        <v>0</v>
      </c>
      <c r="H640" s="10">
        <f t="shared" si="491"/>
        <v>0</v>
      </c>
      <c r="L640" s="1">
        <f>L$9</f>
        <v>0</v>
      </c>
    </row>
    <row r="641" spans="1:12" ht="19.5" thickBot="1">
      <c r="A641" s="44" t="str">
        <f>A$11</f>
        <v>X\Y</v>
      </c>
      <c r="B641" s="36">
        <v>0</v>
      </c>
      <c r="C641" s="33">
        <v>1</v>
      </c>
      <c r="D641" s="33">
        <v>2</v>
      </c>
      <c r="E641" s="33">
        <v>3</v>
      </c>
      <c r="F641" s="33">
        <v>4</v>
      </c>
      <c r="G641" s="34">
        <v>5</v>
      </c>
      <c r="H641" s="10"/>
      <c r="L641" s="1" t="str">
        <f>L$29</f>
        <v>Найдите регрессию Y по X, регрессию X по Y,</v>
      </c>
    </row>
    <row r="642" spans="1:12" ht="18.75">
      <c r="A642" s="43">
        <f>A$12</f>
        <v>0</v>
      </c>
      <c r="B642" s="30"/>
      <c r="C642" s="30"/>
      <c r="D642" s="30"/>
      <c r="E642" s="30"/>
      <c r="F642" s="30"/>
      <c r="G642" s="30"/>
      <c r="H642" s="10">
        <f t="shared" ref="H642:H648" si="497">SUM(B642:G642)</f>
        <v>0</v>
      </c>
      <c r="L642" s="1" t="str">
        <f>L$30</f>
        <v xml:space="preserve">выборочный корреляционый момент, </v>
      </c>
    </row>
    <row r="643" spans="1:12" ht="18.75">
      <c r="A643" s="43">
        <f>A$13</f>
        <v>1</v>
      </c>
      <c r="B643" s="35"/>
      <c r="C643" s="35"/>
      <c r="D643" s="35"/>
      <c r="E643" s="35"/>
      <c r="F643" s="35"/>
      <c r="G643" s="35"/>
      <c r="H643" s="10">
        <f t="shared" si="497"/>
        <v>0</v>
      </c>
      <c r="L643" s="1" t="str">
        <f>L$31</f>
        <v>выборочный коэффициент корреляции,</v>
      </c>
    </row>
    <row r="644" spans="1:12" ht="18.75">
      <c r="A644" s="43">
        <f>A$14</f>
        <v>2</v>
      </c>
      <c r="B644" s="35"/>
      <c r="C644" s="35"/>
      <c r="D644" s="35"/>
      <c r="E644" s="35"/>
      <c r="F644" s="35"/>
      <c r="G644" s="35"/>
      <c r="H644" s="10">
        <f t="shared" si="497"/>
        <v>0</v>
      </c>
      <c r="L644" s="1" t="str">
        <f>L$32</f>
        <v>средние значения величин X и Y,</v>
      </c>
    </row>
    <row r="645" spans="1:12" ht="18.75">
      <c r="A645" s="43">
        <f>A$15</f>
        <v>3</v>
      </c>
      <c r="B645" s="35"/>
      <c r="C645" s="35"/>
      <c r="D645" s="35"/>
      <c r="E645" s="35"/>
      <c r="F645" s="35"/>
      <c r="G645" s="35"/>
      <c r="H645" s="10">
        <f t="shared" si="497"/>
        <v>0</v>
      </c>
      <c r="L645" s="1" t="str">
        <f>L$33</f>
        <v>выборочные дисперсии величин X и Y,</v>
      </c>
    </row>
    <row r="646" spans="1:12" ht="18.75">
      <c r="A646" s="43">
        <f>A$16</f>
        <v>4</v>
      </c>
      <c r="B646" s="35"/>
      <c r="C646" s="35"/>
      <c r="D646" s="35"/>
      <c r="E646" s="35"/>
      <c r="F646" s="35"/>
      <c r="G646" s="35"/>
      <c r="H646" s="10">
        <f t="shared" si="497"/>
        <v>0</v>
      </c>
      <c r="L646" s="1" t="str">
        <f>L$34</f>
        <v>занесите из на лист "Регрессия X-Y".</v>
      </c>
    </row>
    <row r="647" spans="1:12" ht="19.5" thickBot="1">
      <c r="A647" s="46">
        <f>A$17</f>
        <v>5</v>
      </c>
      <c r="B647" s="37"/>
      <c r="C647" s="37"/>
      <c r="D647" s="37"/>
      <c r="E647" s="37"/>
      <c r="F647" s="37"/>
      <c r="G647" s="37"/>
      <c r="H647" s="10">
        <f t="shared" si="497"/>
        <v>0</v>
      </c>
      <c r="L647" s="1" t="str">
        <f>L$35</f>
        <v>Оцените адекватность результата вычислений</v>
      </c>
    </row>
    <row r="648" spans="1:12" ht="19.5" thickTop="1">
      <c r="A648" s="42" t="str">
        <f>A$18</f>
        <v>n(Y=yj)</v>
      </c>
      <c r="B648" s="32">
        <f>SUM(B642:B647)</f>
        <v>0</v>
      </c>
      <c r="C648" s="32">
        <f t="shared" ref="C648" si="498">SUM(C642:C647)</f>
        <v>0</v>
      </c>
      <c r="D648" s="32">
        <f t="shared" ref="D648" si="499">SUM(D642:D647)</f>
        <v>0</v>
      </c>
      <c r="E648" s="32">
        <f t="shared" ref="E648" si="500">SUM(E642:E647)</f>
        <v>0</v>
      </c>
      <c r="F648" s="32">
        <f t="shared" ref="F648" si="501">SUM(F642:F647)</f>
        <v>0</v>
      </c>
      <c r="G648" s="32">
        <f t="shared" ref="G648" si="502">SUM(G642:G647)</f>
        <v>0</v>
      </c>
      <c r="H648" s="10">
        <f t="shared" si="497"/>
        <v>0</v>
      </c>
      <c r="L648" s="1" t="str">
        <f>L$36</f>
        <v>с помощью диаграммы</v>
      </c>
    </row>
    <row r="649" spans="1:12">
      <c r="L649" s="1">
        <f>L$37</f>
        <v>0</v>
      </c>
    </row>
    <row r="650" spans="1:12" ht="19.5" thickBot="1">
      <c r="A650" s="7">
        <f>'Название и список группы'!A37</f>
        <v>36</v>
      </c>
      <c r="B650" s="86">
        <f>'Название и список группы'!B37</f>
        <v>0</v>
      </c>
      <c r="C650" s="86"/>
      <c r="D650" s="86"/>
      <c r="E650" s="86"/>
      <c r="F650" s="86"/>
      <c r="G650" s="86"/>
      <c r="H650" s="86"/>
      <c r="I650" s="86"/>
      <c r="J650" s="86"/>
    </row>
    <row r="651" spans="1:12" ht="18.75" thickBot="1">
      <c r="A651" s="44" t="str">
        <f>A$2</f>
        <v>X\Y</v>
      </c>
      <c r="B651" s="22">
        <v>0</v>
      </c>
      <c r="C651" s="23">
        <v>1</v>
      </c>
      <c r="D651" s="23">
        <v>2</v>
      </c>
      <c r="E651" s="23">
        <v>3</v>
      </c>
      <c r="F651" s="23">
        <v>4</v>
      </c>
      <c r="G651" s="24">
        <v>5</v>
      </c>
      <c r="H651" s="25" t="str">
        <f>H$2</f>
        <v>w(X=xi)</v>
      </c>
      <c r="I651" s="2"/>
      <c r="J651" s="3" t="s">
        <v>3</v>
      </c>
      <c r="L651" s="4" t="str">
        <f>L$2</f>
        <v>10 серий по 5 бросков монеты</v>
      </c>
    </row>
    <row r="652" spans="1:12" ht="18.75">
      <c r="A652" s="43">
        <f>A$3</f>
        <v>0</v>
      </c>
      <c r="B652" s="26">
        <f t="shared" ref="B652:G652" si="503">IF(B666=0,0,B660/$H666)</f>
        <v>0</v>
      </c>
      <c r="C652" s="26">
        <f t="shared" si="503"/>
        <v>0</v>
      </c>
      <c r="D652" s="26">
        <f t="shared" si="503"/>
        <v>0</v>
      </c>
      <c r="E652" s="26">
        <f t="shared" si="503"/>
        <v>0</v>
      </c>
      <c r="F652" s="26">
        <f t="shared" si="503"/>
        <v>0</v>
      </c>
      <c r="G652" s="26">
        <f t="shared" si="503"/>
        <v>0</v>
      </c>
      <c r="H652" s="10"/>
      <c r="I652" s="10"/>
      <c r="J652" s="21">
        <f>IF(SUM(B660:G665)&gt;0,1,10^(-5))</f>
        <v>1.0000000000000001E-5</v>
      </c>
      <c r="L652" s="39" t="str">
        <f>L$3</f>
        <v>X — число выпавших орлов в</v>
      </c>
    </row>
    <row r="653" spans="1:12" ht="18.75">
      <c r="A653" s="43">
        <f>A$4</f>
        <v>1</v>
      </c>
      <c r="B653" s="6">
        <f t="shared" ref="B653:G653" si="504">IF(B666=0,0,B661/$H666)</f>
        <v>0</v>
      </c>
      <c r="C653" s="6">
        <f t="shared" si="504"/>
        <v>0</v>
      </c>
      <c r="D653" s="6">
        <f t="shared" si="504"/>
        <v>0</v>
      </c>
      <c r="E653" s="6">
        <f t="shared" si="504"/>
        <v>0</v>
      </c>
      <c r="F653" s="6">
        <f t="shared" si="504"/>
        <v>0</v>
      </c>
      <c r="G653" s="6">
        <f t="shared" si="504"/>
        <v>0</v>
      </c>
      <c r="H653" s="10">
        <f t="shared" ref="H653:H658" si="505">SUM(B653:G653)</f>
        <v>0</v>
      </c>
      <c r="I653" s="10"/>
      <c r="L653" s="39" t="str">
        <f>L$4</f>
        <v>серии из 5 бросков</v>
      </c>
    </row>
    <row r="654" spans="1:12" ht="18.75">
      <c r="A654" s="43">
        <f>A$5</f>
        <v>2</v>
      </c>
      <c r="B654" s="6">
        <f t="shared" ref="B654:G654" si="506">IF(B666=0,0,B662/$H666)</f>
        <v>0</v>
      </c>
      <c r="C654" s="6">
        <f t="shared" si="506"/>
        <v>0</v>
      </c>
      <c r="D654" s="6">
        <f t="shared" si="506"/>
        <v>0</v>
      </c>
      <c r="E654" s="6">
        <f t="shared" si="506"/>
        <v>0</v>
      </c>
      <c r="F654" s="6">
        <f t="shared" si="506"/>
        <v>0</v>
      </c>
      <c r="G654" s="6">
        <f t="shared" si="506"/>
        <v>0</v>
      </c>
      <c r="H654" s="10">
        <f t="shared" si="505"/>
        <v>0</v>
      </c>
      <c r="I654" s="10"/>
      <c r="L654" s="38" t="str">
        <f>L$5</f>
        <v>Y — номер броска  в серии из</v>
      </c>
    </row>
    <row r="655" spans="1:12" ht="18.75">
      <c r="A655" s="43">
        <f>A$6</f>
        <v>3</v>
      </c>
      <c r="B655" s="6">
        <f t="shared" ref="B655:G655" si="507">IF(B666=0,0,B663/$H666)</f>
        <v>0</v>
      </c>
      <c r="C655" s="6">
        <f t="shared" si="507"/>
        <v>0</v>
      </c>
      <c r="D655" s="6">
        <f t="shared" si="507"/>
        <v>0</v>
      </c>
      <c r="E655" s="6">
        <f t="shared" si="507"/>
        <v>0</v>
      </c>
      <c r="F655" s="6">
        <f t="shared" si="507"/>
        <v>0</v>
      </c>
      <c r="G655" s="6">
        <f t="shared" si="507"/>
        <v>0</v>
      </c>
      <c r="H655" s="10">
        <f t="shared" si="505"/>
        <v>0</v>
      </c>
      <c r="I655" s="12"/>
      <c r="L655" s="38" t="str">
        <f>L$6</f>
        <v>5 бросков, когда впервые выпал</v>
      </c>
    </row>
    <row r="656" spans="1:12" ht="18.75">
      <c r="A656" s="43">
        <f>A$7</f>
        <v>4</v>
      </c>
      <c r="B656" s="6">
        <f t="shared" ref="B656:G656" si="508">IF(B666=0,0,B664/$H666)</f>
        <v>0</v>
      </c>
      <c r="C656" s="6">
        <f t="shared" si="508"/>
        <v>0</v>
      </c>
      <c r="D656" s="6">
        <f t="shared" si="508"/>
        <v>0</v>
      </c>
      <c r="E656" s="6">
        <f t="shared" si="508"/>
        <v>0</v>
      </c>
      <c r="F656" s="6">
        <f t="shared" si="508"/>
        <v>0</v>
      </c>
      <c r="G656" s="6">
        <f t="shared" si="508"/>
        <v>0</v>
      </c>
      <c r="H656" s="10">
        <f t="shared" si="505"/>
        <v>0</v>
      </c>
      <c r="I656" s="12"/>
      <c r="L656" s="38" t="str">
        <f>L$7</f>
        <v>орел или 0, если были только</v>
      </c>
    </row>
    <row r="657" spans="1:12" ht="18.75">
      <c r="A657" s="43">
        <f>A$8</f>
        <v>5</v>
      </c>
      <c r="B657" s="29">
        <f t="shared" ref="B657:G657" si="509">IF(B666=0,0,B665/$H666)</f>
        <v>0</v>
      </c>
      <c r="C657" s="29">
        <f t="shared" si="509"/>
        <v>0</v>
      </c>
      <c r="D657" s="29">
        <f t="shared" si="509"/>
        <v>0</v>
      </c>
      <c r="E657" s="29">
        <f t="shared" si="509"/>
        <v>0</v>
      </c>
      <c r="F657" s="29">
        <f t="shared" si="509"/>
        <v>0</v>
      </c>
      <c r="G657" s="29">
        <f t="shared" si="509"/>
        <v>0</v>
      </c>
      <c r="H657" s="10">
        <f t="shared" si="505"/>
        <v>0</v>
      </c>
      <c r="L657" s="38" t="str">
        <f>L$8</f>
        <v>решки</v>
      </c>
    </row>
    <row r="658" spans="1:12" ht="18.75">
      <c r="A658" s="42" t="str">
        <f>A$9</f>
        <v>w(Y=yj)</v>
      </c>
      <c r="B658" s="28">
        <f t="shared" ref="B658:G658" si="510">SUM(B652:B657)</f>
        <v>0</v>
      </c>
      <c r="C658" s="28">
        <f t="shared" si="510"/>
        <v>0</v>
      </c>
      <c r="D658" s="28">
        <f t="shared" si="510"/>
        <v>0</v>
      </c>
      <c r="E658" s="28">
        <f t="shared" si="510"/>
        <v>0</v>
      </c>
      <c r="F658" s="28">
        <f t="shared" si="510"/>
        <v>0</v>
      </c>
      <c r="G658" s="28">
        <f t="shared" si="510"/>
        <v>0</v>
      </c>
      <c r="H658" s="10">
        <f t="shared" si="505"/>
        <v>0</v>
      </c>
      <c r="L658" s="1">
        <f>L$9</f>
        <v>0</v>
      </c>
    </row>
    <row r="659" spans="1:12" ht="19.5" thickBot="1">
      <c r="A659" s="44" t="str">
        <f>A$11</f>
        <v>X\Y</v>
      </c>
      <c r="B659" s="36">
        <v>0</v>
      </c>
      <c r="C659" s="33">
        <v>1</v>
      </c>
      <c r="D659" s="33">
        <v>2</v>
      </c>
      <c r="E659" s="33">
        <v>3</v>
      </c>
      <c r="F659" s="33">
        <v>4</v>
      </c>
      <c r="G659" s="34">
        <v>5</v>
      </c>
      <c r="H659" s="10"/>
      <c r="L659" s="1" t="str">
        <f>L$29</f>
        <v>Найдите регрессию Y по X, регрессию X по Y,</v>
      </c>
    </row>
    <row r="660" spans="1:12" ht="18.75">
      <c r="A660" s="43">
        <f>A$12</f>
        <v>0</v>
      </c>
      <c r="B660" s="30"/>
      <c r="C660" s="30"/>
      <c r="D660" s="30"/>
      <c r="E660" s="30"/>
      <c r="F660" s="30"/>
      <c r="G660" s="30"/>
      <c r="H660" s="10">
        <f t="shared" ref="H660:H666" si="511">SUM(B660:G660)</f>
        <v>0</v>
      </c>
      <c r="L660" s="1" t="str">
        <f>L$30</f>
        <v xml:space="preserve">выборочный корреляционый момент, </v>
      </c>
    </row>
    <row r="661" spans="1:12" ht="18.75">
      <c r="A661" s="43">
        <f>A$13</f>
        <v>1</v>
      </c>
      <c r="B661" s="35"/>
      <c r="C661" s="35"/>
      <c r="D661" s="35"/>
      <c r="E661" s="35"/>
      <c r="F661" s="35"/>
      <c r="G661" s="35"/>
      <c r="H661" s="10">
        <f t="shared" si="511"/>
        <v>0</v>
      </c>
      <c r="L661" s="1" t="str">
        <f>L$31</f>
        <v>выборочный коэффициент корреляции,</v>
      </c>
    </row>
    <row r="662" spans="1:12" ht="18.75">
      <c r="A662" s="43">
        <f>A$14</f>
        <v>2</v>
      </c>
      <c r="B662" s="35"/>
      <c r="C662" s="35"/>
      <c r="D662" s="35"/>
      <c r="E662" s="35"/>
      <c r="F662" s="35"/>
      <c r="G662" s="35"/>
      <c r="H662" s="10">
        <f t="shared" si="511"/>
        <v>0</v>
      </c>
      <c r="L662" s="1" t="str">
        <f>L$32</f>
        <v>средние значения величин X и Y,</v>
      </c>
    </row>
    <row r="663" spans="1:12" ht="18.75">
      <c r="A663" s="43">
        <f>A$15</f>
        <v>3</v>
      </c>
      <c r="B663" s="35"/>
      <c r="C663" s="35"/>
      <c r="D663" s="35"/>
      <c r="E663" s="35"/>
      <c r="F663" s="35"/>
      <c r="G663" s="35"/>
      <c r="H663" s="10">
        <f t="shared" si="511"/>
        <v>0</v>
      </c>
      <c r="L663" s="1" t="str">
        <f>L$33</f>
        <v>выборочные дисперсии величин X и Y,</v>
      </c>
    </row>
    <row r="664" spans="1:12" ht="18.75">
      <c r="A664" s="43">
        <f>A$16</f>
        <v>4</v>
      </c>
      <c r="B664" s="35"/>
      <c r="C664" s="35"/>
      <c r="D664" s="35"/>
      <c r="E664" s="35"/>
      <c r="F664" s="35"/>
      <c r="G664" s="35"/>
      <c r="H664" s="10">
        <f t="shared" si="511"/>
        <v>0</v>
      </c>
      <c r="L664" s="1" t="str">
        <f>L$34</f>
        <v>занесите из на лист "Регрессия X-Y".</v>
      </c>
    </row>
    <row r="665" spans="1:12" ht="19.5" thickBot="1">
      <c r="A665" s="46">
        <f>A$17</f>
        <v>5</v>
      </c>
      <c r="B665" s="37"/>
      <c r="C665" s="37"/>
      <c r="D665" s="37"/>
      <c r="E665" s="37"/>
      <c r="F665" s="37"/>
      <c r="G665" s="37"/>
      <c r="H665" s="10">
        <f t="shared" si="511"/>
        <v>0</v>
      </c>
      <c r="L665" s="1" t="str">
        <f>L$35</f>
        <v>Оцените адекватность результата вычислений</v>
      </c>
    </row>
    <row r="666" spans="1:12" ht="19.5" thickTop="1">
      <c r="A666" s="42" t="str">
        <f>A$18</f>
        <v>n(Y=yj)</v>
      </c>
      <c r="B666" s="32">
        <f>SUM(B660:B665)</f>
        <v>0</v>
      </c>
      <c r="C666" s="32">
        <f t="shared" ref="C666" si="512">SUM(C660:C665)</f>
        <v>0</v>
      </c>
      <c r="D666" s="32">
        <f t="shared" ref="D666" si="513">SUM(D660:D665)</f>
        <v>0</v>
      </c>
      <c r="E666" s="32">
        <f t="shared" ref="E666" si="514">SUM(E660:E665)</f>
        <v>0</v>
      </c>
      <c r="F666" s="32">
        <f t="shared" ref="F666" si="515">SUM(F660:F665)</f>
        <v>0</v>
      </c>
      <c r="G666" s="32">
        <f t="shared" ref="G666" si="516">SUM(G660:G665)</f>
        <v>0</v>
      </c>
      <c r="H666" s="10">
        <f t="shared" si="511"/>
        <v>0</v>
      </c>
      <c r="L666" s="1" t="str">
        <f>L$36</f>
        <v>с помощью диаграммы</v>
      </c>
    </row>
    <row r="667" spans="1:12">
      <c r="L667" s="1">
        <f>L$37</f>
        <v>0</v>
      </c>
    </row>
    <row r="668" spans="1:12" ht="19.5" thickBot="1">
      <c r="A668" s="7">
        <f>'Название и список группы'!A38</f>
        <v>37</v>
      </c>
      <c r="B668" s="86">
        <f>'Название и список группы'!B38</f>
        <v>0</v>
      </c>
      <c r="C668" s="86"/>
      <c r="D668" s="86"/>
      <c r="E668" s="86"/>
      <c r="F668" s="86"/>
      <c r="G668" s="86"/>
      <c r="H668" s="86"/>
      <c r="I668" s="86"/>
      <c r="J668" s="86"/>
    </row>
    <row r="669" spans="1:12" ht="18.75" thickBot="1">
      <c r="A669" s="44" t="str">
        <f>A$2</f>
        <v>X\Y</v>
      </c>
      <c r="B669" s="22">
        <v>0</v>
      </c>
      <c r="C669" s="23">
        <v>1</v>
      </c>
      <c r="D669" s="23">
        <v>2</v>
      </c>
      <c r="E669" s="23">
        <v>3</v>
      </c>
      <c r="F669" s="23">
        <v>4</v>
      </c>
      <c r="G669" s="24">
        <v>5</v>
      </c>
      <c r="H669" s="25" t="str">
        <f>H$2</f>
        <v>w(X=xi)</v>
      </c>
      <c r="I669" s="2"/>
      <c r="J669" s="3" t="s">
        <v>3</v>
      </c>
      <c r="L669" s="4" t="str">
        <f>L$2</f>
        <v>10 серий по 5 бросков монеты</v>
      </c>
    </row>
    <row r="670" spans="1:12" ht="18.75">
      <c r="A670" s="43">
        <f>A$3</f>
        <v>0</v>
      </c>
      <c r="B670" s="26">
        <f t="shared" ref="B670:G670" si="517">IF(B684=0,0,B678/$H684)</f>
        <v>0</v>
      </c>
      <c r="C670" s="26">
        <f t="shared" si="517"/>
        <v>0</v>
      </c>
      <c r="D670" s="26">
        <f t="shared" si="517"/>
        <v>0</v>
      </c>
      <c r="E670" s="26">
        <f t="shared" si="517"/>
        <v>0</v>
      </c>
      <c r="F670" s="26">
        <f t="shared" si="517"/>
        <v>0</v>
      </c>
      <c r="G670" s="26">
        <f t="shared" si="517"/>
        <v>0</v>
      </c>
      <c r="H670" s="10"/>
      <c r="I670" s="10"/>
      <c r="J670" s="21">
        <f>IF(SUM(B678:G683)&gt;0,1,10^(-5))</f>
        <v>1.0000000000000001E-5</v>
      </c>
      <c r="L670" s="39" t="str">
        <f>L$3</f>
        <v>X — число выпавших орлов в</v>
      </c>
    </row>
    <row r="671" spans="1:12" ht="18.75">
      <c r="A671" s="43">
        <f>A$4</f>
        <v>1</v>
      </c>
      <c r="B671" s="6">
        <f t="shared" ref="B671:G671" si="518">IF(B684=0,0,B679/$H684)</f>
        <v>0</v>
      </c>
      <c r="C671" s="6">
        <f t="shared" si="518"/>
        <v>0</v>
      </c>
      <c r="D671" s="6">
        <f t="shared" si="518"/>
        <v>0</v>
      </c>
      <c r="E671" s="6">
        <f t="shared" si="518"/>
        <v>0</v>
      </c>
      <c r="F671" s="6">
        <f t="shared" si="518"/>
        <v>0</v>
      </c>
      <c r="G671" s="6">
        <f t="shared" si="518"/>
        <v>0</v>
      </c>
      <c r="H671" s="10">
        <f t="shared" ref="H671:H676" si="519">SUM(B671:G671)</f>
        <v>0</v>
      </c>
      <c r="I671" s="10"/>
      <c r="L671" s="39" t="str">
        <f>L$4</f>
        <v>серии из 5 бросков</v>
      </c>
    </row>
    <row r="672" spans="1:12" ht="18.75">
      <c r="A672" s="43">
        <f>A$5</f>
        <v>2</v>
      </c>
      <c r="B672" s="6">
        <f t="shared" ref="B672:G672" si="520">IF(B684=0,0,B680/$H684)</f>
        <v>0</v>
      </c>
      <c r="C672" s="6">
        <f t="shared" si="520"/>
        <v>0</v>
      </c>
      <c r="D672" s="6">
        <f t="shared" si="520"/>
        <v>0</v>
      </c>
      <c r="E672" s="6">
        <f t="shared" si="520"/>
        <v>0</v>
      </c>
      <c r="F672" s="6">
        <f t="shared" si="520"/>
        <v>0</v>
      </c>
      <c r="G672" s="6">
        <f t="shared" si="520"/>
        <v>0</v>
      </c>
      <c r="H672" s="10">
        <f t="shared" si="519"/>
        <v>0</v>
      </c>
      <c r="I672" s="10"/>
      <c r="L672" s="38" t="str">
        <f>L$5</f>
        <v>Y — номер броска  в серии из</v>
      </c>
    </row>
    <row r="673" spans="1:12" ht="18.75">
      <c r="A673" s="43">
        <f>A$6</f>
        <v>3</v>
      </c>
      <c r="B673" s="6">
        <f t="shared" ref="B673:G673" si="521">IF(B684=0,0,B681/$H684)</f>
        <v>0</v>
      </c>
      <c r="C673" s="6">
        <f t="shared" si="521"/>
        <v>0</v>
      </c>
      <c r="D673" s="6">
        <f t="shared" si="521"/>
        <v>0</v>
      </c>
      <c r="E673" s="6">
        <f t="shared" si="521"/>
        <v>0</v>
      </c>
      <c r="F673" s="6">
        <f t="shared" si="521"/>
        <v>0</v>
      </c>
      <c r="G673" s="6">
        <f t="shared" si="521"/>
        <v>0</v>
      </c>
      <c r="H673" s="10">
        <f t="shared" si="519"/>
        <v>0</v>
      </c>
      <c r="I673" s="12"/>
      <c r="L673" s="38" t="str">
        <f>L$6</f>
        <v>5 бросков, когда впервые выпал</v>
      </c>
    </row>
    <row r="674" spans="1:12" ht="18.75">
      <c r="A674" s="43">
        <f>A$7</f>
        <v>4</v>
      </c>
      <c r="B674" s="6">
        <f t="shared" ref="B674:G674" si="522">IF(B684=0,0,B682/$H684)</f>
        <v>0</v>
      </c>
      <c r="C674" s="6">
        <f t="shared" si="522"/>
        <v>0</v>
      </c>
      <c r="D674" s="6">
        <f t="shared" si="522"/>
        <v>0</v>
      </c>
      <c r="E674" s="6">
        <f t="shared" si="522"/>
        <v>0</v>
      </c>
      <c r="F674" s="6">
        <f t="shared" si="522"/>
        <v>0</v>
      </c>
      <c r="G674" s="6">
        <f t="shared" si="522"/>
        <v>0</v>
      </c>
      <c r="H674" s="10">
        <f t="shared" si="519"/>
        <v>0</v>
      </c>
      <c r="I674" s="12"/>
      <c r="L674" s="38" t="str">
        <f>L$7</f>
        <v>орел или 0, если были только</v>
      </c>
    </row>
    <row r="675" spans="1:12" ht="18.75">
      <c r="A675" s="43">
        <f>A$8</f>
        <v>5</v>
      </c>
      <c r="B675" s="29">
        <f t="shared" ref="B675:G675" si="523">IF(B684=0,0,B683/$H684)</f>
        <v>0</v>
      </c>
      <c r="C675" s="29">
        <f t="shared" si="523"/>
        <v>0</v>
      </c>
      <c r="D675" s="29">
        <f t="shared" si="523"/>
        <v>0</v>
      </c>
      <c r="E675" s="29">
        <f t="shared" si="523"/>
        <v>0</v>
      </c>
      <c r="F675" s="29">
        <f t="shared" si="523"/>
        <v>0</v>
      </c>
      <c r="G675" s="29">
        <f t="shared" si="523"/>
        <v>0</v>
      </c>
      <c r="H675" s="10">
        <f t="shared" si="519"/>
        <v>0</v>
      </c>
      <c r="L675" s="38" t="str">
        <f>L$8</f>
        <v>решки</v>
      </c>
    </row>
    <row r="676" spans="1:12" ht="18.75">
      <c r="A676" s="42" t="str">
        <f>A$9</f>
        <v>w(Y=yj)</v>
      </c>
      <c r="B676" s="28">
        <f t="shared" ref="B676:G676" si="524">SUM(B670:B675)</f>
        <v>0</v>
      </c>
      <c r="C676" s="28">
        <f t="shared" si="524"/>
        <v>0</v>
      </c>
      <c r="D676" s="28">
        <f t="shared" si="524"/>
        <v>0</v>
      </c>
      <c r="E676" s="28">
        <f t="shared" si="524"/>
        <v>0</v>
      </c>
      <c r="F676" s="28">
        <f t="shared" si="524"/>
        <v>0</v>
      </c>
      <c r="G676" s="28">
        <f t="shared" si="524"/>
        <v>0</v>
      </c>
      <c r="H676" s="10">
        <f t="shared" si="519"/>
        <v>0</v>
      </c>
      <c r="L676" s="1">
        <f>L$9</f>
        <v>0</v>
      </c>
    </row>
    <row r="677" spans="1:12" ht="19.5" thickBot="1">
      <c r="A677" s="44" t="str">
        <f>A$11</f>
        <v>X\Y</v>
      </c>
      <c r="B677" s="36">
        <v>0</v>
      </c>
      <c r="C677" s="33">
        <v>1</v>
      </c>
      <c r="D677" s="33">
        <v>2</v>
      </c>
      <c r="E677" s="33">
        <v>3</v>
      </c>
      <c r="F677" s="33">
        <v>4</v>
      </c>
      <c r="G677" s="34">
        <v>5</v>
      </c>
      <c r="H677" s="10"/>
      <c r="L677" s="1" t="str">
        <f>L$29</f>
        <v>Найдите регрессию Y по X, регрессию X по Y,</v>
      </c>
    </row>
    <row r="678" spans="1:12" ht="18.75">
      <c r="A678" s="43">
        <f>A$12</f>
        <v>0</v>
      </c>
      <c r="B678" s="30"/>
      <c r="C678" s="30"/>
      <c r="D678" s="30"/>
      <c r="E678" s="30"/>
      <c r="F678" s="30"/>
      <c r="G678" s="30"/>
      <c r="H678" s="10">
        <f t="shared" ref="H678:H684" si="525">SUM(B678:G678)</f>
        <v>0</v>
      </c>
      <c r="L678" s="1" t="str">
        <f>L$30</f>
        <v xml:space="preserve">выборочный корреляционый момент, </v>
      </c>
    </row>
    <row r="679" spans="1:12" ht="18.75">
      <c r="A679" s="43">
        <f>A$13</f>
        <v>1</v>
      </c>
      <c r="B679" s="35"/>
      <c r="C679" s="35"/>
      <c r="D679" s="35"/>
      <c r="E679" s="35"/>
      <c r="F679" s="35"/>
      <c r="G679" s="35"/>
      <c r="H679" s="10">
        <f t="shared" si="525"/>
        <v>0</v>
      </c>
      <c r="L679" s="1" t="str">
        <f>L$31</f>
        <v>выборочный коэффициент корреляции,</v>
      </c>
    </row>
    <row r="680" spans="1:12" ht="18.75">
      <c r="A680" s="43">
        <f>A$14</f>
        <v>2</v>
      </c>
      <c r="B680" s="35"/>
      <c r="C680" s="35"/>
      <c r="D680" s="35"/>
      <c r="E680" s="35"/>
      <c r="F680" s="35"/>
      <c r="G680" s="35"/>
      <c r="H680" s="10">
        <f t="shared" si="525"/>
        <v>0</v>
      </c>
      <c r="L680" s="1" t="str">
        <f>L$32</f>
        <v>средние значения величин X и Y,</v>
      </c>
    </row>
    <row r="681" spans="1:12" ht="18.75">
      <c r="A681" s="43">
        <f>A$15</f>
        <v>3</v>
      </c>
      <c r="B681" s="35"/>
      <c r="C681" s="35"/>
      <c r="D681" s="35"/>
      <c r="E681" s="35"/>
      <c r="F681" s="35"/>
      <c r="G681" s="35"/>
      <c r="H681" s="10">
        <f t="shared" si="525"/>
        <v>0</v>
      </c>
      <c r="L681" s="1" t="str">
        <f>L$33</f>
        <v>выборочные дисперсии величин X и Y,</v>
      </c>
    </row>
    <row r="682" spans="1:12" ht="18.75">
      <c r="A682" s="43">
        <f>A$16</f>
        <v>4</v>
      </c>
      <c r="B682" s="35"/>
      <c r="C682" s="35"/>
      <c r="D682" s="35"/>
      <c r="E682" s="35"/>
      <c r="F682" s="35"/>
      <c r="G682" s="35"/>
      <c r="H682" s="10">
        <f t="shared" si="525"/>
        <v>0</v>
      </c>
      <c r="L682" s="1" t="str">
        <f>L$34</f>
        <v>занесите из на лист "Регрессия X-Y".</v>
      </c>
    </row>
    <row r="683" spans="1:12" ht="19.5" thickBot="1">
      <c r="A683" s="46">
        <f>A$17</f>
        <v>5</v>
      </c>
      <c r="B683" s="37"/>
      <c r="C683" s="37"/>
      <c r="D683" s="37"/>
      <c r="E683" s="37"/>
      <c r="F683" s="37"/>
      <c r="G683" s="37"/>
      <c r="H683" s="10">
        <f t="shared" si="525"/>
        <v>0</v>
      </c>
      <c r="L683" s="1" t="str">
        <f>L$35</f>
        <v>Оцените адекватность результата вычислений</v>
      </c>
    </row>
    <row r="684" spans="1:12" ht="19.5" thickTop="1">
      <c r="A684" s="42" t="str">
        <f>A$18</f>
        <v>n(Y=yj)</v>
      </c>
      <c r="B684" s="32">
        <f>SUM(B678:B683)</f>
        <v>0</v>
      </c>
      <c r="C684" s="32">
        <f t="shared" ref="C684" si="526">SUM(C678:C683)</f>
        <v>0</v>
      </c>
      <c r="D684" s="32">
        <f t="shared" ref="D684" si="527">SUM(D678:D683)</f>
        <v>0</v>
      </c>
      <c r="E684" s="32">
        <f t="shared" ref="E684" si="528">SUM(E678:E683)</f>
        <v>0</v>
      </c>
      <c r="F684" s="32">
        <f t="shared" ref="F684" si="529">SUM(F678:F683)</f>
        <v>0</v>
      </c>
      <c r="G684" s="32">
        <f t="shared" ref="G684" si="530">SUM(G678:G683)</f>
        <v>0</v>
      </c>
      <c r="H684" s="10">
        <f t="shared" si="525"/>
        <v>0</v>
      </c>
      <c r="L684" s="1" t="str">
        <f>L$36</f>
        <v>с помощью диаграммы</v>
      </c>
    </row>
    <row r="685" spans="1:12">
      <c r="L685" s="1">
        <f>L$37</f>
        <v>0</v>
      </c>
    </row>
    <row r="686" spans="1:12" ht="19.5" thickBot="1">
      <c r="A686" s="7">
        <f>'Название и список группы'!A39</f>
        <v>38</v>
      </c>
      <c r="B686" s="86">
        <f>'Название и список группы'!B39</f>
        <v>0</v>
      </c>
      <c r="C686" s="86"/>
      <c r="D686" s="86"/>
      <c r="E686" s="86"/>
      <c r="F686" s="86"/>
      <c r="G686" s="86"/>
      <c r="H686" s="86"/>
      <c r="I686" s="86"/>
      <c r="J686" s="86"/>
    </row>
    <row r="687" spans="1:12" ht="18.75" thickBot="1">
      <c r="A687" s="44" t="str">
        <f>A$2</f>
        <v>X\Y</v>
      </c>
      <c r="B687" s="22">
        <v>0</v>
      </c>
      <c r="C687" s="23">
        <v>1</v>
      </c>
      <c r="D687" s="23">
        <v>2</v>
      </c>
      <c r="E687" s="23">
        <v>3</v>
      </c>
      <c r="F687" s="23">
        <v>4</v>
      </c>
      <c r="G687" s="24">
        <v>5</v>
      </c>
      <c r="H687" s="25" t="str">
        <f>H$2</f>
        <v>w(X=xi)</v>
      </c>
      <c r="I687" s="2"/>
      <c r="J687" s="3" t="s">
        <v>3</v>
      </c>
      <c r="L687" s="4" t="str">
        <f>L$2</f>
        <v>10 серий по 5 бросков монеты</v>
      </c>
    </row>
    <row r="688" spans="1:12" ht="18.75">
      <c r="A688" s="43">
        <f>A$3</f>
        <v>0</v>
      </c>
      <c r="B688" s="26">
        <f t="shared" ref="B688:G688" si="531">IF(B702=0,0,B696/$H702)</f>
        <v>0</v>
      </c>
      <c r="C688" s="26">
        <f t="shared" si="531"/>
        <v>0</v>
      </c>
      <c r="D688" s="26">
        <f t="shared" si="531"/>
        <v>0</v>
      </c>
      <c r="E688" s="26">
        <f t="shared" si="531"/>
        <v>0</v>
      </c>
      <c r="F688" s="26">
        <f t="shared" si="531"/>
        <v>0</v>
      </c>
      <c r="G688" s="26">
        <f t="shared" si="531"/>
        <v>0</v>
      </c>
      <c r="H688" s="10"/>
      <c r="I688" s="10"/>
      <c r="J688" s="21">
        <f>IF(SUM(B696:G701)&gt;0,1,10^(-5))</f>
        <v>1.0000000000000001E-5</v>
      </c>
      <c r="L688" s="39" t="str">
        <f>L$3</f>
        <v>X — число выпавших орлов в</v>
      </c>
    </row>
    <row r="689" spans="1:12" ht="18.75">
      <c r="A689" s="43">
        <f>A$4</f>
        <v>1</v>
      </c>
      <c r="B689" s="6">
        <f t="shared" ref="B689:G689" si="532">IF(B702=0,0,B697/$H702)</f>
        <v>0</v>
      </c>
      <c r="C689" s="6">
        <f t="shared" si="532"/>
        <v>0</v>
      </c>
      <c r="D689" s="6">
        <f t="shared" si="532"/>
        <v>0</v>
      </c>
      <c r="E689" s="6">
        <f t="shared" si="532"/>
        <v>0</v>
      </c>
      <c r="F689" s="6">
        <f t="shared" si="532"/>
        <v>0</v>
      </c>
      <c r="G689" s="6">
        <f t="shared" si="532"/>
        <v>0</v>
      </c>
      <c r="H689" s="10">
        <f t="shared" ref="H689:H694" si="533">SUM(B689:G689)</f>
        <v>0</v>
      </c>
      <c r="I689" s="10"/>
      <c r="L689" s="39" t="str">
        <f>L$4</f>
        <v>серии из 5 бросков</v>
      </c>
    </row>
    <row r="690" spans="1:12" ht="18.75">
      <c r="A690" s="43">
        <f>A$5</f>
        <v>2</v>
      </c>
      <c r="B690" s="6">
        <f t="shared" ref="B690:G690" si="534">IF(B702=0,0,B698/$H702)</f>
        <v>0</v>
      </c>
      <c r="C690" s="6">
        <f t="shared" si="534"/>
        <v>0</v>
      </c>
      <c r="D690" s="6">
        <f t="shared" si="534"/>
        <v>0</v>
      </c>
      <c r="E690" s="6">
        <f t="shared" si="534"/>
        <v>0</v>
      </c>
      <c r="F690" s="6">
        <f t="shared" si="534"/>
        <v>0</v>
      </c>
      <c r="G690" s="6">
        <f t="shared" si="534"/>
        <v>0</v>
      </c>
      <c r="H690" s="10">
        <f t="shared" si="533"/>
        <v>0</v>
      </c>
      <c r="I690" s="10"/>
      <c r="L690" s="38" t="str">
        <f>L$5</f>
        <v>Y — номер броска  в серии из</v>
      </c>
    </row>
    <row r="691" spans="1:12" ht="18.75">
      <c r="A691" s="43">
        <f>A$6</f>
        <v>3</v>
      </c>
      <c r="B691" s="6">
        <f t="shared" ref="B691:G691" si="535">IF(B702=0,0,B699/$H702)</f>
        <v>0</v>
      </c>
      <c r="C691" s="6">
        <f t="shared" si="535"/>
        <v>0</v>
      </c>
      <c r="D691" s="6">
        <f t="shared" si="535"/>
        <v>0</v>
      </c>
      <c r="E691" s="6">
        <f t="shared" si="535"/>
        <v>0</v>
      </c>
      <c r="F691" s="6">
        <f t="shared" si="535"/>
        <v>0</v>
      </c>
      <c r="G691" s="6">
        <f t="shared" si="535"/>
        <v>0</v>
      </c>
      <c r="H691" s="10">
        <f t="shared" si="533"/>
        <v>0</v>
      </c>
      <c r="I691" s="12"/>
      <c r="L691" s="38" t="str">
        <f>L$6</f>
        <v>5 бросков, когда впервые выпал</v>
      </c>
    </row>
    <row r="692" spans="1:12" ht="18.75">
      <c r="A692" s="43">
        <f>A$7</f>
        <v>4</v>
      </c>
      <c r="B692" s="6">
        <f t="shared" ref="B692:G692" si="536">IF(B702=0,0,B700/$H702)</f>
        <v>0</v>
      </c>
      <c r="C692" s="6">
        <f t="shared" si="536"/>
        <v>0</v>
      </c>
      <c r="D692" s="6">
        <f t="shared" si="536"/>
        <v>0</v>
      </c>
      <c r="E692" s="6">
        <f t="shared" si="536"/>
        <v>0</v>
      </c>
      <c r="F692" s="6">
        <f t="shared" si="536"/>
        <v>0</v>
      </c>
      <c r="G692" s="6">
        <f t="shared" si="536"/>
        <v>0</v>
      </c>
      <c r="H692" s="10">
        <f t="shared" si="533"/>
        <v>0</v>
      </c>
      <c r="I692" s="12"/>
      <c r="L692" s="38" t="str">
        <f>L$7</f>
        <v>орел или 0, если были только</v>
      </c>
    </row>
    <row r="693" spans="1:12" ht="18.75">
      <c r="A693" s="43">
        <f>A$8</f>
        <v>5</v>
      </c>
      <c r="B693" s="29">
        <f t="shared" ref="B693:G693" si="537">IF(B702=0,0,B701/$H702)</f>
        <v>0</v>
      </c>
      <c r="C693" s="29">
        <f t="shared" si="537"/>
        <v>0</v>
      </c>
      <c r="D693" s="29">
        <f t="shared" si="537"/>
        <v>0</v>
      </c>
      <c r="E693" s="29">
        <f t="shared" si="537"/>
        <v>0</v>
      </c>
      <c r="F693" s="29">
        <f t="shared" si="537"/>
        <v>0</v>
      </c>
      <c r="G693" s="29">
        <f t="shared" si="537"/>
        <v>0</v>
      </c>
      <c r="H693" s="10">
        <f t="shared" si="533"/>
        <v>0</v>
      </c>
      <c r="L693" s="38" t="str">
        <f>L$8</f>
        <v>решки</v>
      </c>
    </row>
    <row r="694" spans="1:12" ht="18.75">
      <c r="A694" s="42" t="str">
        <f>A$9</f>
        <v>w(Y=yj)</v>
      </c>
      <c r="B694" s="28">
        <f t="shared" ref="B694:G694" si="538">SUM(B688:B693)</f>
        <v>0</v>
      </c>
      <c r="C694" s="28">
        <f t="shared" si="538"/>
        <v>0</v>
      </c>
      <c r="D694" s="28">
        <f t="shared" si="538"/>
        <v>0</v>
      </c>
      <c r="E694" s="28">
        <f t="shared" si="538"/>
        <v>0</v>
      </c>
      <c r="F694" s="28">
        <f t="shared" si="538"/>
        <v>0</v>
      </c>
      <c r="G694" s="28">
        <f t="shared" si="538"/>
        <v>0</v>
      </c>
      <c r="H694" s="10">
        <f t="shared" si="533"/>
        <v>0</v>
      </c>
      <c r="L694" s="1">
        <f>L$9</f>
        <v>0</v>
      </c>
    </row>
    <row r="695" spans="1:12" ht="19.5" thickBot="1">
      <c r="A695" s="44" t="str">
        <f>A$11</f>
        <v>X\Y</v>
      </c>
      <c r="B695" s="36">
        <v>0</v>
      </c>
      <c r="C695" s="33">
        <v>1</v>
      </c>
      <c r="D695" s="33">
        <v>2</v>
      </c>
      <c r="E695" s="33">
        <v>3</v>
      </c>
      <c r="F695" s="33">
        <v>4</v>
      </c>
      <c r="G695" s="34">
        <v>5</v>
      </c>
      <c r="H695" s="10"/>
      <c r="L695" s="1" t="str">
        <f>L$29</f>
        <v>Найдите регрессию Y по X, регрессию X по Y,</v>
      </c>
    </row>
    <row r="696" spans="1:12" ht="18.75">
      <c r="A696" s="43">
        <f>A$12</f>
        <v>0</v>
      </c>
      <c r="B696" s="30"/>
      <c r="C696" s="30"/>
      <c r="D696" s="30"/>
      <c r="E696" s="30"/>
      <c r="F696" s="30"/>
      <c r="G696" s="30"/>
      <c r="H696" s="10">
        <f t="shared" ref="H696:H702" si="539">SUM(B696:G696)</f>
        <v>0</v>
      </c>
      <c r="L696" s="1" t="str">
        <f>L$30</f>
        <v xml:space="preserve">выборочный корреляционый момент, </v>
      </c>
    </row>
    <row r="697" spans="1:12" ht="18.75">
      <c r="A697" s="43">
        <f>A$13</f>
        <v>1</v>
      </c>
      <c r="B697" s="35"/>
      <c r="C697" s="35"/>
      <c r="D697" s="35"/>
      <c r="E697" s="35"/>
      <c r="F697" s="35"/>
      <c r="G697" s="35"/>
      <c r="H697" s="10">
        <f t="shared" si="539"/>
        <v>0</v>
      </c>
      <c r="L697" s="1" t="str">
        <f>L$31</f>
        <v>выборочный коэффициент корреляции,</v>
      </c>
    </row>
    <row r="698" spans="1:12" ht="18.75">
      <c r="A698" s="43">
        <f>A$14</f>
        <v>2</v>
      </c>
      <c r="B698" s="35"/>
      <c r="C698" s="35"/>
      <c r="D698" s="35"/>
      <c r="E698" s="35"/>
      <c r="F698" s="35"/>
      <c r="G698" s="35"/>
      <c r="H698" s="10">
        <f t="shared" si="539"/>
        <v>0</v>
      </c>
      <c r="L698" s="1" t="str">
        <f>L$32</f>
        <v>средние значения величин X и Y,</v>
      </c>
    </row>
    <row r="699" spans="1:12" ht="18.75">
      <c r="A699" s="43">
        <f>A$15</f>
        <v>3</v>
      </c>
      <c r="B699" s="35"/>
      <c r="C699" s="35"/>
      <c r="D699" s="35"/>
      <c r="E699" s="35"/>
      <c r="F699" s="35"/>
      <c r="G699" s="35"/>
      <c r="H699" s="10">
        <f t="shared" si="539"/>
        <v>0</v>
      </c>
      <c r="L699" s="1" t="str">
        <f>L$33</f>
        <v>выборочные дисперсии величин X и Y,</v>
      </c>
    </row>
    <row r="700" spans="1:12" ht="18.75">
      <c r="A700" s="43">
        <f>A$16</f>
        <v>4</v>
      </c>
      <c r="B700" s="35"/>
      <c r="C700" s="35"/>
      <c r="D700" s="35"/>
      <c r="E700" s="35"/>
      <c r="F700" s="35"/>
      <c r="G700" s="35"/>
      <c r="H700" s="10">
        <f t="shared" si="539"/>
        <v>0</v>
      </c>
      <c r="L700" s="1" t="str">
        <f>L$34</f>
        <v>занесите из на лист "Регрессия X-Y".</v>
      </c>
    </row>
    <row r="701" spans="1:12" ht="19.5" thickBot="1">
      <c r="A701" s="46">
        <f>A$17</f>
        <v>5</v>
      </c>
      <c r="B701" s="37"/>
      <c r="C701" s="37"/>
      <c r="D701" s="37"/>
      <c r="E701" s="37"/>
      <c r="F701" s="37"/>
      <c r="G701" s="37"/>
      <c r="H701" s="10">
        <f t="shared" si="539"/>
        <v>0</v>
      </c>
      <c r="L701" s="1" t="str">
        <f>L$35</f>
        <v>Оцените адекватность результата вычислений</v>
      </c>
    </row>
    <row r="702" spans="1:12" ht="19.5" thickTop="1">
      <c r="A702" s="42" t="str">
        <f>A$18</f>
        <v>n(Y=yj)</v>
      </c>
      <c r="B702" s="32">
        <f>SUM(B696:B701)</f>
        <v>0</v>
      </c>
      <c r="C702" s="32">
        <f t="shared" ref="C702" si="540">SUM(C696:C701)</f>
        <v>0</v>
      </c>
      <c r="D702" s="32">
        <f t="shared" ref="D702" si="541">SUM(D696:D701)</f>
        <v>0</v>
      </c>
      <c r="E702" s="32">
        <f t="shared" ref="E702" si="542">SUM(E696:E701)</f>
        <v>0</v>
      </c>
      <c r="F702" s="32">
        <f t="shared" ref="F702" si="543">SUM(F696:F701)</f>
        <v>0</v>
      </c>
      <c r="G702" s="32">
        <f t="shared" ref="G702" si="544">SUM(G696:G701)</f>
        <v>0</v>
      </c>
      <c r="H702" s="10">
        <f t="shared" si="539"/>
        <v>0</v>
      </c>
      <c r="L702" s="1" t="str">
        <f>L$36</f>
        <v>с помощью диаграммы</v>
      </c>
    </row>
    <row r="703" spans="1:12">
      <c r="L703" s="1">
        <f>L$37</f>
        <v>0</v>
      </c>
    </row>
    <row r="704" spans="1:12" ht="19.5" thickBot="1">
      <c r="A704" s="7">
        <f>'Название и список группы'!A40</f>
        <v>39</v>
      </c>
      <c r="B704" s="86">
        <f>'Название и список группы'!B40</f>
        <v>0</v>
      </c>
      <c r="C704" s="86"/>
      <c r="D704" s="86"/>
      <c r="E704" s="86"/>
      <c r="F704" s="86"/>
      <c r="G704" s="86"/>
      <c r="H704" s="86"/>
      <c r="I704" s="86"/>
      <c r="J704" s="86"/>
    </row>
    <row r="705" spans="1:12" ht="18.75" thickBot="1">
      <c r="A705" s="44" t="str">
        <f>A$2</f>
        <v>X\Y</v>
      </c>
      <c r="B705" s="22">
        <v>0</v>
      </c>
      <c r="C705" s="23">
        <v>1</v>
      </c>
      <c r="D705" s="23">
        <v>2</v>
      </c>
      <c r="E705" s="23">
        <v>3</v>
      </c>
      <c r="F705" s="23">
        <v>4</v>
      </c>
      <c r="G705" s="24">
        <v>5</v>
      </c>
      <c r="H705" s="25" t="str">
        <f>H$2</f>
        <v>w(X=xi)</v>
      </c>
      <c r="I705" s="2"/>
      <c r="J705" s="3" t="s">
        <v>3</v>
      </c>
      <c r="L705" s="4" t="str">
        <f>L$2</f>
        <v>10 серий по 5 бросков монеты</v>
      </c>
    </row>
    <row r="706" spans="1:12" ht="18.75">
      <c r="A706" s="43">
        <f>A$3</f>
        <v>0</v>
      </c>
      <c r="B706" s="26">
        <f t="shared" ref="B706:G706" si="545">IF(B720=0,0,B714/$H720)</f>
        <v>0</v>
      </c>
      <c r="C706" s="26">
        <f t="shared" si="545"/>
        <v>0</v>
      </c>
      <c r="D706" s="26">
        <f t="shared" si="545"/>
        <v>0</v>
      </c>
      <c r="E706" s="26">
        <f t="shared" si="545"/>
        <v>0</v>
      </c>
      <c r="F706" s="26">
        <f t="shared" si="545"/>
        <v>0</v>
      </c>
      <c r="G706" s="26">
        <f t="shared" si="545"/>
        <v>0</v>
      </c>
      <c r="H706" s="10"/>
      <c r="I706" s="10"/>
      <c r="J706" s="21">
        <f>IF(SUM(B714:G719)&gt;0,1,10^(-5))</f>
        <v>1.0000000000000001E-5</v>
      </c>
      <c r="L706" s="39" t="str">
        <f>L$3</f>
        <v>X — число выпавших орлов в</v>
      </c>
    </row>
    <row r="707" spans="1:12" ht="18.75">
      <c r="A707" s="43">
        <f>A$4</f>
        <v>1</v>
      </c>
      <c r="B707" s="6">
        <f t="shared" ref="B707:G707" si="546">IF(B720=0,0,B715/$H720)</f>
        <v>0</v>
      </c>
      <c r="C707" s="6">
        <f t="shared" si="546"/>
        <v>0</v>
      </c>
      <c r="D707" s="6">
        <f t="shared" si="546"/>
        <v>0</v>
      </c>
      <c r="E707" s="6">
        <f t="shared" si="546"/>
        <v>0</v>
      </c>
      <c r="F707" s="6">
        <f t="shared" si="546"/>
        <v>0</v>
      </c>
      <c r="G707" s="6">
        <f t="shared" si="546"/>
        <v>0</v>
      </c>
      <c r="H707" s="10">
        <f t="shared" ref="H707:H712" si="547">SUM(B707:G707)</f>
        <v>0</v>
      </c>
      <c r="I707" s="10"/>
      <c r="L707" s="39" t="str">
        <f>L$4</f>
        <v>серии из 5 бросков</v>
      </c>
    </row>
    <row r="708" spans="1:12" ht="18.75">
      <c r="A708" s="43">
        <f>A$5</f>
        <v>2</v>
      </c>
      <c r="B708" s="6">
        <f t="shared" ref="B708:G708" si="548">IF(B720=0,0,B716/$H720)</f>
        <v>0</v>
      </c>
      <c r="C708" s="6">
        <f t="shared" si="548"/>
        <v>0</v>
      </c>
      <c r="D708" s="6">
        <f t="shared" si="548"/>
        <v>0</v>
      </c>
      <c r="E708" s="6">
        <f t="shared" si="548"/>
        <v>0</v>
      </c>
      <c r="F708" s="6">
        <f t="shared" si="548"/>
        <v>0</v>
      </c>
      <c r="G708" s="6">
        <f t="shared" si="548"/>
        <v>0</v>
      </c>
      <c r="H708" s="10">
        <f t="shared" si="547"/>
        <v>0</v>
      </c>
      <c r="I708" s="10"/>
      <c r="L708" s="38" t="str">
        <f>L$5</f>
        <v>Y — номер броска  в серии из</v>
      </c>
    </row>
    <row r="709" spans="1:12" ht="18.75">
      <c r="A709" s="43">
        <f>A$6</f>
        <v>3</v>
      </c>
      <c r="B709" s="6">
        <f t="shared" ref="B709:G709" si="549">IF(B720=0,0,B717/$H720)</f>
        <v>0</v>
      </c>
      <c r="C709" s="6">
        <f t="shared" si="549"/>
        <v>0</v>
      </c>
      <c r="D709" s="6">
        <f t="shared" si="549"/>
        <v>0</v>
      </c>
      <c r="E709" s="6">
        <f t="shared" si="549"/>
        <v>0</v>
      </c>
      <c r="F709" s="6">
        <f t="shared" si="549"/>
        <v>0</v>
      </c>
      <c r="G709" s="6">
        <f t="shared" si="549"/>
        <v>0</v>
      </c>
      <c r="H709" s="10">
        <f t="shared" si="547"/>
        <v>0</v>
      </c>
      <c r="I709" s="12"/>
      <c r="L709" s="38" t="str">
        <f>L$6</f>
        <v>5 бросков, когда впервые выпал</v>
      </c>
    </row>
    <row r="710" spans="1:12" ht="18.75">
      <c r="A710" s="43">
        <f>A$7</f>
        <v>4</v>
      </c>
      <c r="B710" s="6">
        <f t="shared" ref="B710:G710" si="550">IF(B720=0,0,B718/$H720)</f>
        <v>0</v>
      </c>
      <c r="C710" s="6">
        <f t="shared" si="550"/>
        <v>0</v>
      </c>
      <c r="D710" s="6">
        <f t="shared" si="550"/>
        <v>0</v>
      </c>
      <c r="E710" s="6">
        <f t="shared" si="550"/>
        <v>0</v>
      </c>
      <c r="F710" s="6">
        <f t="shared" si="550"/>
        <v>0</v>
      </c>
      <c r="G710" s="6">
        <f t="shared" si="550"/>
        <v>0</v>
      </c>
      <c r="H710" s="10">
        <f t="shared" si="547"/>
        <v>0</v>
      </c>
      <c r="I710" s="12"/>
      <c r="L710" s="38" t="str">
        <f>L$7</f>
        <v>орел или 0, если были только</v>
      </c>
    </row>
    <row r="711" spans="1:12" ht="18.75">
      <c r="A711" s="43">
        <f>A$8</f>
        <v>5</v>
      </c>
      <c r="B711" s="29">
        <f t="shared" ref="B711:G711" si="551">IF(B720=0,0,B719/$H720)</f>
        <v>0</v>
      </c>
      <c r="C711" s="29">
        <f t="shared" si="551"/>
        <v>0</v>
      </c>
      <c r="D711" s="29">
        <f t="shared" si="551"/>
        <v>0</v>
      </c>
      <c r="E711" s="29">
        <f t="shared" si="551"/>
        <v>0</v>
      </c>
      <c r="F711" s="29">
        <f t="shared" si="551"/>
        <v>0</v>
      </c>
      <c r="G711" s="29">
        <f t="shared" si="551"/>
        <v>0</v>
      </c>
      <c r="H711" s="10">
        <f t="shared" si="547"/>
        <v>0</v>
      </c>
      <c r="L711" s="38" t="str">
        <f>L$8</f>
        <v>решки</v>
      </c>
    </row>
    <row r="712" spans="1:12" ht="18.75">
      <c r="A712" s="42" t="str">
        <f>A$9</f>
        <v>w(Y=yj)</v>
      </c>
      <c r="B712" s="28">
        <f t="shared" ref="B712:G712" si="552">SUM(B706:B711)</f>
        <v>0</v>
      </c>
      <c r="C712" s="28">
        <f t="shared" si="552"/>
        <v>0</v>
      </c>
      <c r="D712" s="28">
        <f t="shared" si="552"/>
        <v>0</v>
      </c>
      <c r="E712" s="28">
        <f t="shared" si="552"/>
        <v>0</v>
      </c>
      <c r="F712" s="28">
        <f t="shared" si="552"/>
        <v>0</v>
      </c>
      <c r="G712" s="28">
        <f t="shared" si="552"/>
        <v>0</v>
      </c>
      <c r="H712" s="10">
        <f t="shared" si="547"/>
        <v>0</v>
      </c>
      <c r="L712" s="1">
        <f>L$9</f>
        <v>0</v>
      </c>
    </row>
    <row r="713" spans="1:12" ht="19.5" thickBot="1">
      <c r="A713" s="44" t="str">
        <f>A$11</f>
        <v>X\Y</v>
      </c>
      <c r="B713" s="36">
        <v>0</v>
      </c>
      <c r="C713" s="33">
        <v>1</v>
      </c>
      <c r="D713" s="33">
        <v>2</v>
      </c>
      <c r="E713" s="33">
        <v>3</v>
      </c>
      <c r="F713" s="33">
        <v>4</v>
      </c>
      <c r="G713" s="34">
        <v>5</v>
      </c>
      <c r="H713" s="10"/>
      <c r="L713" s="1" t="str">
        <f>L$29</f>
        <v>Найдите регрессию Y по X, регрессию X по Y,</v>
      </c>
    </row>
    <row r="714" spans="1:12" ht="18.75">
      <c r="A714" s="43">
        <f>A$12</f>
        <v>0</v>
      </c>
      <c r="B714" s="30"/>
      <c r="C714" s="30"/>
      <c r="D714" s="30"/>
      <c r="E714" s="30"/>
      <c r="F714" s="30"/>
      <c r="G714" s="30"/>
      <c r="H714" s="10">
        <f t="shared" ref="H714:H720" si="553">SUM(B714:G714)</f>
        <v>0</v>
      </c>
      <c r="L714" s="1" t="str">
        <f>L$30</f>
        <v xml:space="preserve">выборочный корреляционый момент, </v>
      </c>
    </row>
    <row r="715" spans="1:12" ht="18.75">
      <c r="A715" s="43">
        <f>A$13</f>
        <v>1</v>
      </c>
      <c r="B715" s="35"/>
      <c r="C715" s="35"/>
      <c r="D715" s="35"/>
      <c r="E715" s="35"/>
      <c r="F715" s="35"/>
      <c r="G715" s="35"/>
      <c r="H715" s="10">
        <f t="shared" si="553"/>
        <v>0</v>
      </c>
      <c r="L715" s="1" t="str">
        <f>L$31</f>
        <v>выборочный коэффициент корреляции,</v>
      </c>
    </row>
    <row r="716" spans="1:12" ht="18.75">
      <c r="A716" s="43">
        <f>A$14</f>
        <v>2</v>
      </c>
      <c r="B716" s="35"/>
      <c r="C716" s="35"/>
      <c r="D716" s="35"/>
      <c r="E716" s="35"/>
      <c r="F716" s="35"/>
      <c r="G716" s="35"/>
      <c r="H716" s="10">
        <f t="shared" si="553"/>
        <v>0</v>
      </c>
      <c r="L716" s="1" t="str">
        <f>L$32</f>
        <v>средние значения величин X и Y,</v>
      </c>
    </row>
    <row r="717" spans="1:12" ht="18.75">
      <c r="A717" s="43">
        <f>A$15</f>
        <v>3</v>
      </c>
      <c r="B717" s="35"/>
      <c r="C717" s="35"/>
      <c r="D717" s="35"/>
      <c r="E717" s="35"/>
      <c r="F717" s="35"/>
      <c r="G717" s="35"/>
      <c r="H717" s="10">
        <f t="shared" si="553"/>
        <v>0</v>
      </c>
      <c r="L717" s="1" t="str">
        <f>L$33</f>
        <v>выборочные дисперсии величин X и Y,</v>
      </c>
    </row>
    <row r="718" spans="1:12" ht="18.75">
      <c r="A718" s="43">
        <f>A$16</f>
        <v>4</v>
      </c>
      <c r="B718" s="35"/>
      <c r="C718" s="35"/>
      <c r="D718" s="35"/>
      <c r="E718" s="35"/>
      <c r="F718" s="35"/>
      <c r="G718" s="35"/>
      <c r="H718" s="10">
        <f t="shared" si="553"/>
        <v>0</v>
      </c>
      <c r="L718" s="1" t="str">
        <f>L$34</f>
        <v>занесите из на лист "Регрессия X-Y".</v>
      </c>
    </row>
    <row r="719" spans="1:12" ht="19.5" thickBot="1">
      <c r="A719" s="46">
        <f>A$17</f>
        <v>5</v>
      </c>
      <c r="B719" s="37"/>
      <c r="C719" s="37"/>
      <c r="D719" s="37"/>
      <c r="E719" s="37"/>
      <c r="F719" s="37"/>
      <c r="G719" s="37"/>
      <c r="H719" s="10">
        <f t="shared" si="553"/>
        <v>0</v>
      </c>
      <c r="L719" s="1" t="str">
        <f>L$35</f>
        <v>Оцените адекватность результата вычислений</v>
      </c>
    </row>
    <row r="720" spans="1:12" ht="19.5" thickTop="1">
      <c r="A720" s="42" t="str">
        <f>A$18</f>
        <v>n(Y=yj)</v>
      </c>
      <c r="B720" s="32">
        <f>SUM(B714:B719)</f>
        <v>0</v>
      </c>
      <c r="C720" s="32">
        <f t="shared" ref="C720" si="554">SUM(C714:C719)</f>
        <v>0</v>
      </c>
      <c r="D720" s="32">
        <f t="shared" ref="D720" si="555">SUM(D714:D719)</f>
        <v>0</v>
      </c>
      <c r="E720" s="32">
        <f t="shared" ref="E720" si="556">SUM(E714:E719)</f>
        <v>0</v>
      </c>
      <c r="F720" s="32">
        <f t="shared" ref="F720" si="557">SUM(F714:F719)</f>
        <v>0</v>
      </c>
      <c r="G720" s="32">
        <f t="shared" ref="G720" si="558">SUM(G714:G719)</f>
        <v>0</v>
      </c>
      <c r="H720" s="10">
        <f t="shared" si="553"/>
        <v>0</v>
      </c>
      <c r="L720" s="1" t="str">
        <f>L$36</f>
        <v>с помощью диаграммы</v>
      </c>
    </row>
    <row r="721" spans="1:12">
      <c r="L721" s="1">
        <f>L$37</f>
        <v>0</v>
      </c>
    </row>
    <row r="722" spans="1:12" ht="19.5" thickBot="1">
      <c r="A722" s="7">
        <f>'Название и список группы'!A41</f>
        <v>40</v>
      </c>
      <c r="B722" s="86">
        <f>'Название и список группы'!B41</f>
        <v>0</v>
      </c>
      <c r="C722" s="86"/>
      <c r="D722" s="86"/>
      <c r="E722" s="86"/>
      <c r="F722" s="86"/>
      <c r="G722" s="86"/>
      <c r="H722" s="86"/>
      <c r="I722" s="86"/>
      <c r="J722" s="86"/>
    </row>
    <row r="723" spans="1:12" ht="18.75" thickBot="1">
      <c r="A723" s="44" t="str">
        <f>A$2</f>
        <v>X\Y</v>
      </c>
      <c r="B723" s="22">
        <v>0</v>
      </c>
      <c r="C723" s="23">
        <v>1</v>
      </c>
      <c r="D723" s="23">
        <v>2</v>
      </c>
      <c r="E723" s="23">
        <v>3</v>
      </c>
      <c r="F723" s="23">
        <v>4</v>
      </c>
      <c r="G723" s="24">
        <v>5</v>
      </c>
      <c r="H723" s="25" t="str">
        <f>H$2</f>
        <v>w(X=xi)</v>
      </c>
      <c r="I723" s="2"/>
      <c r="J723" s="3" t="s">
        <v>3</v>
      </c>
      <c r="L723" s="4" t="str">
        <f>L$2</f>
        <v>10 серий по 5 бросков монеты</v>
      </c>
    </row>
    <row r="724" spans="1:12" ht="18.75">
      <c r="A724" s="43">
        <f>A$3</f>
        <v>0</v>
      </c>
      <c r="B724" s="26">
        <f t="shared" ref="B724:G724" si="559">IF(B738=0,0,B732/$H738)</f>
        <v>0</v>
      </c>
      <c r="C724" s="26">
        <f t="shared" si="559"/>
        <v>0</v>
      </c>
      <c r="D724" s="26">
        <f t="shared" si="559"/>
        <v>0</v>
      </c>
      <c r="E724" s="26">
        <f t="shared" si="559"/>
        <v>0</v>
      </c>
      <c r="F724" s="26">
        <f t="shared" si="559"/>
        <v>0</v>
      </c>
      <c r="G724" s="26">
        <f t="shared" si="559"/>
        <v>0</v>
      </c>
      <c r="H724" s="10"/>
      <c r="I724" s="10"/>
      <c r="J724" s="21">
        <f>IF(SUM(B732:G737)&gt;0,1,10^(-5))</f>
        <v>1.0000000000000001E-5</v>
      </c>
      <c r="L724" s="39" t="str">
        <f>L$3</f>
        <v>X — число выпавших орлов в</v>
      </c>
    </row>
    <row r="725" spans="1:12" ht="18.75">
      <c r="A725" s="43">
        <f>A$4</f>
        <v>1</v>
      </c>
      <c r="B725" s="6">
        <f t="shared" ref="B725:G725" si="560">IF(B738=0,0,B733/$H738)</f>
        <v>0</v>
      </c>
      <c r="C725" s="6">
        <f t="shared" si="560"/>
        <v>0</v>
      </c>
      <c r="D725" s="6">
        <f t="shared" si="560"/>
        <v>0</v>
      </c>
      <c r="E725" s="6">
        <f t="shared" si="560"/>
        <v>0</v>
      </c>
      <c r="F725" s="6">
        <f t="shared" si="560"/>
        <v>0</v>
      </c>
      <c r="G725" s="6">
        <f t="shared" si="560"/>
        <v>0</v>
      </c>
      <c r="H725" s="10">
        <f t="shared" ref="H725:H730" si="561">SUM(B725:G725)</f>
        <v>0</v>
      </c>
      <c r="I725" s="10"/>
      <c r="L725" s="39" t="str">
        <f>L$4</f>
        <v>серии из 5 бросков</v>
      </c>
    </row>
    <row r="726" spans="1:12" ht="18.75">
      <c r="A726" s="43">
        <f>A$5</f>
        <v>2</v>
      </c>
      <c r="B726" s="6">
        <f t="shared" ref="B726:G726" si="562">IF(B738=0,0,B734/$H738)</f>
        <v>0</v>
      </c>
      <c r="C726" s="6">
        <f t="shared" si="562"/>
        <v>0</v>
      </c>
      <c r="D726" s="6">
        <f t="shared" si="562"/>
        <v>0</v>
      </c>
      <c r="E726" s="6">
        <f t="shared" si="562"/>
        <v>0</v>
      </c>
      <c r="F726" s="6">
        <f t="shared" si="562"/>
        <v>0</v>
      </c>
      <c r="G726" s="6">
        <f t="shared" si="562"/>
        <v>0</v>
      </c>
      <c r="H726" s="10">
        <f t="shared" si="561"/>
        <v>0</v>
      </c>
      <c r="I726" s="10"/>
      <c r="L726" s="38" t="str">
        <f>L$5</f>
        <v>Y — номер броска  в серии из</v>
      </c>
    </row>
    <row r="727" spans="1:12" ht="18.75">
      <c r="A727" s="43">
        <f>A$6</f>
        <v>3</v>
      </c>
      <c r="B727" s="6">
        <f t="shared" ref="B727:G727" si="563">IF(B738=0,0,B735/$H738)</f>
        <v>0</v>
      </c>
      <c r="C727" s="6">
        <f t="shared" si="563"/>
        <v>0</v>
      </c>
      <c r="D727" s="6">
        <f t="shared" si="563"/>
        <v>0</v>
      </c>
      <c r="E727" s="6">
        <f t="shared" si="563"/>
        <v>0</v>
      </c>
      <c r="F727" s="6">
        <f t="shared" si="563"/>
        <v>0</v>
      </c>
      <c r="G727" s="6">
        <f t="shared" si="563"/>
        <v>0</v>
      </c>
      <c r="H727" s="10">
        <f t="shared" si="561"/>
        <v>0</v>
      </c>
      <c r="I727" s="12"/>
      <c r="L727" s="38" t="str">
        <f>L$6</f>
        <v>5 бросков, когда впервые выпал</v>
      </c>
    </row>
    <row r="728" spans="1:12" ht="18.75">
      <c r="A728" s="43">
        <f>A$7</f>
        <v>4</v>
      </c>
      <c r="B728" s="6">
        <f t="shared" ref="B728:G728" si="564">IF(B738=0,0,B736/$H738)</f>
        <v>0</v>
      </c>
      <c r="C728" s="6">
        <f t="shared" si="564"/>
        <v>0</v>
      </c>
      <c r="D728" s="6">
        <f t="shared" si="564"/>
        <v>0</v>
      </c>
      <c r="E728" s="6">
        <f t="shared" si="564"/>
        <v>0</v>
      </c>
      <c r="F728" s="6">
        <f t="shared" si="564"/>
        <v>0</v>
      </c>
      <c r="G728" s="6">
        <f t="shared" si="564"/>
        <v>0</v>
      </c>
      <c r="H728" s="10">
        <f t="shared" si="561"/>
        <v>0</v>
      </c>
      <c r="I728" s="12"/>
      <c r="L728" s="38" t="str">
        <f>L$7</f>
        <v>орел или 0, если были только</v>
      </c>
    </row>
    <row r="729" spans="1:12" ht="18.75">
      <c r="A729" s="43">
        <f>A$8</f>
        <v>5</v>
      </c>
      <c r="B729" s="29">
        <f t="shared" ref="B729:G729" si="565">IF(B738=0,0,B737/$H738)</f>
        <v>0</v>
      </c>
      <c r="C729" s="29">
        <f t="shared" si="565"/>
        <v>0</v>
      </c>
      <c r="D729" s="29">
        <f t="shared" si="565"/>
        <v>0</v>
      </c>
      <c r="E729" s="29">
        <f t="shared" si="565"/>
        <v>0</v>
      </c>
      <c r="F729" s="29">
        <f t="shared" si="565"/>
        <v>0</v>
      </c>
      <c r="G729" s="29">
        <f t="shared" si="565"/>
        <v>0</v>
      </c>
      <c r="H729" s="10">
        <f t="shared" si="561"/>
        <v>0</v>
      </c>
      <c r="L729" s="38" t="str">
        <f>L$8</f>
        <v>решки</v>
      </c>
    </row>
    <row r="730" spans="1:12" ht="18.75">
      <c r="A730" s="42" t="str">
        <f>A$9</f>
        <v>w(Y=yj)</v>
      </c>
      <c r="B730" s="28">
        <f t="shared" ref="B730:G730" si="566">SUM(B724:B729)</f>
        <v>0</v>
      </c>
      <c r="C730" s="28">
        <f t="shared" si="566"/>
        <v>0</v>
      </c>
      <c r="D730" s="28">
        <f t="shared" si="566"/>
        <v>0</v>
      </c>
      <c r="E730" s="28">
        <f t="shared" si="566"/>
        <v>0</v>
      </c>
      <c r="F730" s="28">
        <f t="shared" si="566"/>
        <v>0</v>
      </c>
      <c r="G730" s="28">
        <f t="shared" si="566"/>
        <v>0</v>
      </c>
      <c r="H730" s="10">
        <f t="shared" si="561"/>
        <v>0</v>
      </c>
      <c r="L730" s="1">
        <f>L$9</f>
        <v>0</v>
      </c>
    </row>
    <row r="731" spans="1:12" ht="19.5" thickBot="1">
      <c r="A731" s="44" t="str">
        <f>A$11</f>
        <v>X\Y</v>
      </c>
      <c r="B731" s="36">
        <v>0</v>
      </c>
      <c r="C731" s="33">
        <v>1</v>
      </c>
      <c r="D731" s="33">
        <v>2</v>
      </c>
      <c r="E731" s="33">
        <v>3</v>
      </c>
      <c r="F731" s="33">
        <v>4</v>
      </c>
      <c r="G731" s="34">
        <v>5</v>
      </c>
      <c r="H731" s="10"/>
      <c r="L731" s="1" t="str">
        <f>L$29</f>
        <v>Найдите регрессию Y по X, регрессию X по Y,</v>
      </c>
    </row>
    <row r="732" spans="1:12" ht="18.75">
      <c r="A732" s="43">
        <f>A$12</f>
        <v>0</v>
      </c>
      <c r="B732" s="30"/>
      <c r="C732" s="30"/>
      <c r="D732" s="30"/>
      <c r="E732" s="30"/>
      <c r="F732" s="30"/>
      <c r="G732" s="30"/>
      <c r="H732" s="10">
        <f t="shared" ref="H732:H738" si="567">SUM(B732:G732)</f>
        <v>0</v>
      </c>
      <c r="L732" s="1" t="str">
        <f>L$30</f>
        <v xml:space="preserve">выборочный корреляционый момент, </v>
      </c>
    </row>
    <row r="733" spans="1:12" ht="18.75">
      <c r="A733" s="43">
        <f>A$13</f>
        <v>1</v>
      </c>
      <c r="B733" s="35"/>
      <c r="C733" s="35"/>
      <c r="D733" s="35"/>
      <c r="E733" s="35"/>
      <c r="F733" s="35"/>
      <c r="G733" s="35"/>
      <c r="H733" s="10">
        <f t="shared" si="567"/>
        <v>0</v>
      </c>
      <c r="L733" s="1" t="str">
        <f>L$31</f>
        <v>выборочный коэффициент корреляции,</v>
      </c>
    </row>
    <row r="734" spans="1:12" ht="18.75">
      <c r="A734" s="43">
        <f>A$14</f>
        <v>2</v>
      </c>
      <c r="B734" s="35"/>
      <c r="C734" s="35"/>
      <c r="D734" s="35"/>
      <c r="E734" s="35"/>
      <c r="F734" s="35"/>
      <c r="G734" s="35"/>
      <c r="H734" s="10">
        <f t="shared" si="567"/>
        <v>0</v>
      </c>
      <c r="L734" s="1" t="str">
        <f>L$32</f>
        <v>средние значения величин X и Y,</v>
      </c>
    </row>
    <row r="735" spans="1:12" ht="18.75">
      <c r="A735" s="43">
        <f>A$15</f>
        <v>3</v>
      </c>
      <c r="B735" s="35"/>
      <c r="C735" s="35"/>
      <c r="D735" s="35"/>
      <c r="E735" s="35"/>
      <c r="F735" s="35"/>
      <c r="G735" s="35"/>
      <c r="H735" s="10">
        <f t="shared" si="567"/>
        <v>0</v>
      </c>
      <c r="L735" s="1" t="str">
        <f>L$33</f>
        <v>выборочные дисперсии величин X и Y,</v>
      </c>
    </row>
    <row r="736" spans="1:12" ht="18.75">
      <c r="A736" s="43">
        <f>A$16</f>
        <v>4</v>
      </c>
      <c r="B736" s="35"/>
      <c r="C736" s="35"/>
      <c r="D736" s="35"/>
      <c r="E736" s="35"/>
      <c r="F736" s="35"/>
      <c r="G736" s="35"/>
      <c r="H736" s="10">
        <f t="shared" si="567"/>
        <v>0</v>
      </c>
      <c r="L736" s="1" t="str">
        <f>L$34</f>
        <v>занесите из на лист "Регрессия X-Y".</v>
      </c>
    </row>
    <row r="737" spans="1:12" ht="19.5" thickBot="1">
      <c r="A737" s="46">
        <f>A$17</f>
        <v>5</v>
      </c>
      <c r="B737" s="37"/>
      <c r="C737" s="37"/>
      <c r="D737" s="37"/>
      <c r="E737" s="37"/>
      <c r="F737" s="37"/>
      <c r="G737" s="37"/>
      <c r="H737" s="10">
        <f t="shared" si="567"/>
        <v>0</v>
      </c>
      <c r="L737" s="1" t="str">
        <f>L$35</f>
        <v>Оцените адекватность результата вычислений</v>
      </c>
    </row>
    <row r="738" spans="1:12" ht="19.5" thickTop="1">
      <c r="A738" s="42" t="str">
        <f>A$18</f>
        <v>n(Y=yj)</v>
      </c>
      <c r="B738" s="32">
        <f>SUM(B732:B737)</f>
        <v>0</v>
      </c>
      <c r="C738" s="32">
        <f t="shared" ref="C738" si="568">SUM(C732:C737)</f>
        <v>0</v>
      </c>
      <c r="D738" s="32">
        <f t="shared" ref="D738" si="569">SUM(D732:D737)</f>
        <v>0</v>
      </c>
      <c r="E738" s="32">
        <f t="shared" ref="E738" si="570">SUM(E732:E737)</f>
        <v>0</v>
      </c>
      <c r="F738" s="32">
        <f t="shared" ref="F738" si="571">SUM(F732:F737)</f>
        <v>0</v>
      </c>
      <c r="G738" s="32">
        <f t="shared" ref="G738" si="572">SUM(G732:G737)</f>
        <v>0</v>
      </c>
      <c r="H738" s="10">
        <f t="shared" si="567"/>
        <v>0</v>
      </c>
      <c r="L738" s="1" t="str">
        <f>L$36</f>
        <v>с помощью диаграммы</v>
      </c>
    </row>
    <row r="739" spans="1:12">
      <c r="L739" s="1">
        <f>L$37</f>
        <v>0</v>
      </c>
    </row>
    <row r="740" spans="1:12">
      <c r="A740" s="70" t="s">
        <v>50</v>
      </c>
    </row>
    <row r="741" spans="1:12">
      <c r="A741" s="44" t="str">
        <f>A$2</f>
        <v>X\Y</v>
      </c>
      <c r="B741" s="22">
        <v>0</v>
      </c>
      <c r="C741" s="23">
        <v>1</v>
      </c>
      <c r="D741" s="23">
        <v>2</v>
      </c>
      <c r="E741" s="23">
        <v>3</v>
      </c>
      <c r="F741" s="23">
        <v>4</v>
      </c>
      <c r="G741" s="24">
        <v>5</v>
      </c>
      <c r="H741" s="25" t="str">
        <f>H$2</f>
        <v>w(X=xi)</v>
      </c>
      <c r="L741" s="4" t="str">
        <f>L$2</f>
        <v>10 серий по 5 бросков монеты</v>
      </c>
    </row>
    <row r="742" spans="1:12" ht="18.75">
      <c r="A742" s="43">
        <f>A$3</f>
        <v>0</v>
      </c>
      <c r="B742" s="26">
        <f t="shared" ref="B742:G742" si="573">IF(B756=0,0,B750/$H756)</f>
        <v>0.1111111111111111</v>
      </c>
      <c r="C742" s="26">
        <f t="shared" si="573"/>
        <v>0</v>
      </c>
      <c r="D742" s="26">
        <f t="shared" si="573"/>
        <v>0</v>
      </c>
      <c r="E742" s="26">
        <f t="shared" si="573"/>
        <v>0</v>
      </c>
      <c r="F742" s="26">
        <f t="shared" si="573"/>
        <v>0</v>
      </c>
      <c r="G742" s="26">
        <f t="shared" si="573"/>
        <v>0</v>
      </c>
      <c r="H742" s="10"/>
      <c r="L742" s="39" t="str">
        <f>L$3</f>
        <v>X — число выпавших орлов в</v>
      </c>
    </row>
    <row r="743" spans="1:12" ht="18.75">
      <c r="A743" s="43">
        <f>A$4</f>
        <v>1</v>
      </c>
      <c r="B743" s="6">
        <f t="shared" ref="B743:G743" si="574">IF(B756=0,0,B751/$H756)</f>
        <v>0</v>
      </c>
      <c r="C743" s="6">
        <f t="shared" si="574"/>
        <v>0.1111111111111111</v>
      </c>
      <c r="D743" s="6">
        <f t="shared" si="574"/>
        <v>0.22222222222222221</v>
      </c>
      <c r="E743" s="6">
        <f t="shared" si="574"/>
        <v>0</v>
      </c>
      <c r="F743" s="6">
        <f t="shared" si="574"/>
        <v>0.22222222222222221</v>
      </c>
      <c r="G743" s="6">
        <f t="shared" si="574"/>
        <v>0.1111111111111111</v>
      </c>
      <c r="H743" s="10">
        <f t="shared" ref="H743:H748" si="575">SUM(B743:G743)</f>
        <v>0.66666666666666674</v>
      </c>
      <c r="L743" s="39" t="str">
        <f>L$4</f>
        <v>серии из 5 бросков</v>
      </c>
    </row>
    <row r="744" spans="1:12" ht="18.75">
      <c r="A744" s="43">
        <f>A$5</f>
        <v>2</v>
      </c>
      <c r="B744" s="6">
        <f t="shared" ref="B744:G744" si="576">IF(B756=0,0,B752/$H756)</f>
        <v>0</v>
      </c>
      <c r="C744" s="6">
        <f t="shared" si="576"/>
        <v>0</v>
      </c>
      <c r="D744" s="6">
        <f t="shared" si="576"/>
        <v>0</v>
      </c>
      <c r="E744" s="6">
        <f t="shared" si="576"/>
        <v>0.1111111111111111</v>
      </c>
      <c r="F744" s="6">
        <f t="shared" si="576"/>
        <v>0</v>
      </c>
      <c r="G744" s="6">
        <f t="shared" si="576"/>
        <v>0</v>
      </c>
      <c r="H744" s="10">
        <f t="shared" si="575"/>
        <v>0.1111111111111111</v>
      </c>
      <c r="L744" s="38" t="str">
        <f>L$5</f>
        <v>Y — номер броска  в серии из</v>
      </c>
    </row>
    <row r="745" spans="1:12" ht="18.75">
      <c r="A745" s="43">
        <f>A$6</f>
        <v>3</v>
      </c>
      <c r="B745" s="6">
        <f t="shared" ref="B745:G745" si="577">IF(B756=0,0,B753/$H756)</f>
        <v>0</v>
      </c>
      <c r="C745" s="6">
        <f t="shared" si="577"/>
        <v>0.1111111111111111</v>
      </c>
      <c r="D745" s="6">
        <f t="shared" si="577"/>
        <v>0</v>
      </c>
      <c r="E745" s="6">
        <f t="shared" si="577"/>
        <v>0</v>
      </c>
      <c r="F745" s="6">
        <f t="shared" si="577"/>
        <v>0</v>
      </c>
      <c r="G745" s="6">
        <f t="shared" si="577"/>
        <v>0</v>
      </c>
      <c r="H745" s="10">
        <f t="shared" si="575"/>
        <v>0.1111111111111111</v>
      </c>
      <c r="L745" s="38" t="str">
        <f>L$6</f>
        <v>5 бросков, когда впервые выпал</v>
      </c>
    </row>
    <row r="746" spans="1:12" ht="18.75">
      <c r="A746" s="43">
        <f>A$7</f>
        <v>4</v>
      </c>
      <c r="B746" s="6">
        <f t="shared" ref="B746:G746" si="578">IF(B756=0,0,B754/$H756)</f>
        <v>0</v>
      </c>
      <c r="C746" s="6">
        <f t="shared" si="578"/>
        <v>0</v>
      </c>
      <c r="D746" s="6">
        <f t="shared" si="578"/>
        <v>0</v>
      </c>
      <c r="E746" s="6">
        <f t="shared" si="578"/>
        <v>0</v>
      </c>
      <c r="F746" s="6">
        <f t="shared" si="578"/>
        <v>0</v>
      </c>
      <c r="G746" s="6">
        <f t="shared" si="578"/>
        <v>0</v>
      </c>
      <c r="H746" s="10">
        <f t="shared" si="575"/>
        <v>0</v>
      </c>
      <c r="L746" s="38" t="str">
        <f>L$7</f>
        <v>орел или 0, если были только</v>
      </c>
    </row>
    <row r="747" spans="1:12" ht="18.75">
      <c r="A747" s="43">
        <f>A$8</f>
        <v>5</v>
      </c>
      <c r="B747" s="29">
        <f t="shared" ref="B747:G747" si="579">IF(B756=0,0,B755/$H756)</f>
        <v>0</v>
      </c>
      <c r="C747" s="29">
        <f t="shared" si="579"/>
        <v>0</v>
      </c>
      <c r="D747" s="29">
        <f t="shared" si="579"/>
        <v>0</v>
      </c>
      <c r="E747" s="29">
        <f t="shared" si="579"/>
        <v>0</v>
      </c>
      <c r="F747" s="29">
        <f t="shared" si="579"/>
        <v>0</v>
      </c>
      <c r="G747" s="29">
        <f t="shared" si="579"/>
        <v>0</v>
      </c>
      <c r="H747" s="10">
        <f t="shared" si="575"/>
        <v>0</v>
      </c>
      <c r="L747" s="38" t="str">
        <f>L$8</f>
        <v>решки</v>
      </c>
    </row>
    <row r="748" spans="1:12" ht="18.75">
      <c r="A748" s="42" t="str">
        <f>A$9</f>
        <v>w(Y=yj)</v>
      </c>
      <c r="B748" s="28">
        <f t="shared" ref="B748:G748" si="580">SUM(B742:B747)</f>
        <v>0.1111111111111111</v>
      </c>
      <c r="C748" s="28">
        <f t="shared" si="580"/>
        <v>0.22222222222222221</v>
      </c>
      <c r="D748" s="28">
        <f t="shared" si="580"/>
        <v>0.22222222222222221</v>
      </c>
      <c r="E748" s="28">
        <f t="shared" si="580"/>
        <v>0.1111111111111111</v>
      </c>
      <c r="F748" s="28">
        <f t="shared" si="580"/>
        <v>0.22222222222222221</v>
      </c>
      <c r="G748" s="28">
        <f t="shared" si="580"/>
        <v>0.1111111111111111</v>
      </c>
      <c r="H748" s="10">
        <f t="shared" si="575"/>
        <v>1</v>
      </c>
      <c r="L748" s="1">
        <f>L$9</f>
        <v>0</v>
      </c>
    </row>
    <row r="749" spans="1:12" ht="18.75">
      <c r="A749" s="44" t="str">
        <f>A$11</f>
        <v>X\Y</v>
      </c>
      <c r="B749" s="36">
        <v>0</v>
      </c>
      <c r="C749" s="33">
        <v>1</v>
      </c>
      <c r="D749" s="33">
        <v>2</v>
      </c>
      <c r="E749" s="33">
        <v>3</v>
      </c>
      <c r="F749" s="33">
        <v>4</v>
      </c>
      <c r="G749" s="34">
        <v>5</v>
      </c>
      <c r="H749" s="10"/>
      <c r="L749" s="1" t="str">
        <f>L$29</f>
        <v>Найдите регрессию Y по X, регрессию X по Y,</v>
      </c>
    </row>
    <row r="750" spans="1:12" ht="18.75">
      <c r="A750" s="43">
        <f>A$12</f>
        <v>0</v>
      </c>
      <c r="B750" s="30">
        <v>1</v>
      </c>
      <c r="C750" s="30"/>
      <c r="D750" s="30"/>
      <c r="E750" s="30"/>
      <c r="F750" s="30"/>
      <c r="G750" s="30"/>
      <c r="H750" s="10">
        <f t="shared" ref="H750:H756" si="581">SUM(B750:G750)</f>
        <v>1</v>
      </c>
      <c r="L750" s="1" t="str">
        <f>L$30</f>
        <v xml:space="preserve">выборочный корреляционый момент, </v>
      </c>
    </row>
    <row r="751" spans="1:12" ht="18.75">
      <c r="A751" s="43">
        <f>A$13</f>
        <v>1</v>
      </c>
      <c r="B751" s="35"/>
      <c r="C751" s="35">
        <v>1</v>
      </c>
      <c r="D751" s="35">
        <v>2</v>
      </c>
      <c r="E751" s="35"/>
      <c r="F751" s="35">
        <v>2</v>
      </c>
      <c r="G751" s="35">
        <v>1</v>
      </c>
      <c r="H751" s="10">
        <f t="shared" si="581"/>
        <v>6</v>
      </c>
      <c r="L751" s="1" t="str">
        <f>L$31</f>
        <v>выборочный коэффициент корреляции,</v>
      </c>
    </row>
    <row r="752" spans="1:12" ht="18.75">
      <c r="A752" s="43">
        <f>A$14</f>
        <v>2</v>
      </c>
      <c r="B752" s="35"/>
      <c r="C752" s="35"/>
      <c r="D752" s="35"/>
      <c r="E752" s="35">
        <v>1</v>
      </c>
      <c r="F752" s="35"/>
      <c r="G752" s="35"/>
      <c r="H752" s="10">
        <f t="shared" si="581"/>
        <v>1</v>
      </c>
      <c r="L752" s="1" t="str">
        <f>L$32</f>
        <v>средние значения величин X и Y,</v>
      </c>
    </row>
    <row r="753" spans="1:12" ht="18.75">
      <c r="A753" s="43">
        <f>A$15</f>
        <v>3</v>
      </c>
      <c r="B753" s="35"/>
      <c r="C753" s="35">
        <v>1</v>
      </c>
      <c r="D753" s="35"/>
      <c r="E753" s="35"/>
      <c r="F753" s="35"/>
      <c r="G753" s="35"/>
      <c r="H753" s="10">
        <f t="shared" si="581"/>
        <v>1</v>
      </c>
      <c r="L753" s="1" t="str">
        <f>L$33</f>
        <v>выборочные дисперсии величин X и Y,</v>
      </c>
    </row>
    <row r="754" spans="1:12" ht="18.75">
      <c r="A754" s="43">
        <f>A$16</f>
        <v>4</v>
      </c>
      <c r="B754" s="35"/>
      <c r="C754" s="35"/>
      <c r="D754" s="35"/>
      <c r="E754" s="35"/>
      <c r="F754" s="35"/>
      <c r="G754" s="35"/>
      <c r="H754" s="10">
        <f t="shared" si="581"/>
        <v>0</v>
      </c>
      <c r="L754" s="1" t="str">
        <f>L$34</f>
        <v>занесите из на лист "Регрессия X-Y".</v>
      </c>
    </row>
    <row r="755" spans="1:12" ht="18.75">
      <c r="A755" s="46">
        <f>A$17</f>
        <v>5</v>
      </c>
      <c r="B755" s="37"/>
      <c r="C755" s="37"/>
      <c r="D755" s="37"/>
      <c r="E755" s="37"/>
      <c r="F755" s="37"/>
      <c r="G755" s="37"/>
      <c r="H755" s="10">
        <f t="shared" si="581"/>
        <v>0</v>
      </c>
      <c r="L755" s="1" t="str">
        <f>L$35</f>
        <v>Оцените адекватность результата вычислений</v>
      </c>
    </row>
    <row r="756" spans="1:12" ht="18.75">
      <c r="A756" s="42" t="str">
        <f>A$18</f>
        <v>n(Y=yj)</v>
      </c>
      <c r="B756" s="32">
        <f>SUM(B750:B755)</f>
        <v>1</v>
      </c>
      <c r="C756" s="32">
        <f t="shared" ref="C756:G756" si="582">SUM(C750:C755)</f>
        <v>2</v>
      </c>
      <c r="D756" s="32">
        <f t="shared" si="582"/>
        <v>2</v>
      </c>
      <c r="E756" s="32">
        <f t="shared" si="582"/>
        <v>1</v>
      </c>
      <c r="F756" s="32">
        <f t="shared" si="582"/>
        <v>2</v>
      </c>
      <c r="G756" s="32">
        <f t="shared" si="582"/>
        <v>1</v>
      </c>
      <c r="H756" s="10">
        <f t="shared" si="581"/>
        <v>9</v>
      </c>
      <c r="L756" s="1" t="str">
        <f>L$36</f>
        <v>с помощью диаграммы</v>
      </c>
    </row>
    <row r="757" spans="1:12">
      <c r="L757" s="1">
        <f>L$37</f>
        <v>0</v>
      </c>
    </row>
  </sheetData>
  <mergeCells count="41">
    <mergeCell ref="B1:G1"/>
    <mergeCell ref="B20:J20"/>
    <mergeCell ref="B38:J38"/>
    <mergeCell ref="B56:J56"/>
    <mergeCell ref="B74:J74"/>
    <mergeCell ref="B92:J92"/>
    <mergeCell ref="B110:J110"/>
    <mergeCell ref="B128:J128"/>
    <mergeCell ref="B146:J146"/>
    <mergeCell ref="B164:J164"/>
    <mergeCell ref="B182:J182"/>
    <mergeCell ref="B200:J200"/>
    <mergeCell ref="B218:J218"/>
    <mergeCell ref="B236:J236"/>
    <mergeCell ref="B254:J254"/>
    <mergeCell ref="B272:J272"/>
    <mergeCell ref="B290:J290"/>
    <mergeCell ref="B308:J308"/>
    <mergeCell ref="B326:J326"/>
    <mergeCell ref="B344:J344"/>
    <mergeCell ref="B362:J362"/>
    <mergeCell ref="B380:J380"/>
    <mergeCell ref="B398:J398"/>
    <mergeCell ref="B416:J416"/>
    <mergeCell ref="B434:J434"/>
    <mergeCell ref="B452:J452"/>
    <mergeCell ref="B470:J470"/>
    <mergeCell ref="B488:J488"/>
    <mergeCell ref="B506:J506"/>
    <mergeCell ref="B524:J524"/>
    <mergeCell ref="B542:J542"/>
    <mergeCell ref="B560:J560"/>
    <mergeCell ref="B578:J578"/>
    <mergeCell ref="B596:J596"/>
    <mergeCell ref="B614:J614"/>
    <mergeCell ref="B722:J722"/>
    <mergeCell ref="B632:J632"/>
    <mergeCell ref="B650:J650"/>
    <mergeCell ref="B668:J668"/>
    <mergeCell ref="B686:J686"/>
    <mergeCell ref="B704:J704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4F8C-1A81-4C09-9436-BAF179226685}">
  <dimension ref="A1:S757"/>
  <sheetViews>
    <sheetView topLeftCell="B670" workbookViewId="0">
      <selection activeCell="B670" sqref="B670:G673"/>
    </sheetView>
  </sheetViews>
  <sheetFormatPr defaultRowHeight="12.75"/>
  <cols>
    <col min="1" max="1" width="20.42578125" customWidth="1"/>
    <col min="2" max="7" width="4.7109375" customWidth="1"/>
    <col min="8" max="8" width="15" customWidth="1"/>
    <col min="9" max="9" width="5.42578125" customWidth="1"/>
    <col min="12" max="12" width="10" customWidth="1"/>
    <col min="13" max="13" width="8" customWidth="1"/>
  </cols>
  <sheetData>
    <row r="1" spans="1:13">
      <c r="A1" s="91" t="str">
        <f>'Закон X-Y'!A1</f>
        <v>ИВТ19-3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>
      <c r="A2" t="str">
        <f>'Закон X-Y'!A2</f>
        <v>X\Y</v>
      </c>
      <c r="B2" s="71">
        <f>'Закон X-Y'!B2</f>
        <v>0</v>
      </c>
      <c r="C2" s="72">
        <f>'Закон X-Y'!C2</f>
        <v>1</v>
      </c>
      <c r="D2" s="72">
        <f>'Закон X-Y'!D2</f>
        <v>2</v>
      </c>
      <c r="E2" s="72">
        <f>'Закон X-Y'!E2</f>
        <v>3</v>
      </c>
      <c r="F2" s="72">
        <f>'Закон X-Y'!F2</f>
        <v>4</v>
      </c>
      <c r="G2" s="73">
        <f>'Закон X-Y'!G2</f>
        <v>5</v>
      </c>
      <c r="H2" t="s">
        <v>66</v>
      </c>
      <c r="I2" s="54"/>
      <c r="J2" s="68" t="str">
        <f>'Закон X-Y'!J2</f>
        <v>N</v>
      </c>
      <c r="K2" s="89"/>
      <c r="L2" s="90"/>
    </row>
    <row r="3" spans="1:13">
      <c r="A3" s="79">
        <f>'Закон X-Y'!A3</f>
        <v>0</v>
      </c>
      <c r="B3" s="63">
        <f>IF('Закон X-Y'!H3=0,0,SUMPRODUCT('Закон X-Y'!$B2:'Закон X-Y'!$G2,'Закон X-Y'!B3:'Закон X-Y'!G3)/'Закон X-Y'!H3)</f>
        <v>0</v>
      </c>
      <c r="C3" s="54">
        <f>IF('Закон X-Y'!H4=0,0,SUMPRODUCT('Закон X-Y'!$B2:'Закон X-Y'!$G2,'Закон X-Y'!B4:'Закон X-Y'!G4)/'Закон X-Y'!H4)</f>
        <v>0</v>
      </c>
      <c r="D3" s="54">
        <f>IF('Закон X-Y'!H5=0,0,SUMPRODUCT('Закон X-Y'!$B2:'Закон X-Y'!$G2,'Закон X-Y'!B5:'Закон X-Y'!G5)/'Закон X-Y'!H5)</f>
        <v>0</v>
      </c>
      <c r="E3" s="54">
        <f>IF('Закон X-Y'!H6=0,0,SUMPRODUCT('Закон X-Y'!$B2:'Закон X-Y'!$G2,'Закон X-Y'!B6:'Закон X-Y'!G6)/'Закон X-Y'!H6)</f>
        <v>0</v>
      </c>
      <c r="F3" s="54">
        <f>IF('Закон X-Y'!H7=0,0,SUMPRODUCT('Закон X-Y'!$B2:'Закон X-Y'!$G2,'Закон X-Y'!B7:'Закон X-Y'!G7)/'Закон X-Y'!H7)</f>
        <v>0</v>
      </c>
      <c r="G3" s="64">
        <f>IF('Закон X-Y'!H8=0,0,SUMPRODUCT('Закон X-Y'!$B2:'Закон X-Y'!$G2,'Закон X-Y'!B8:'Закон X-Y'!G8)/'Закон X-Y'!H8)</f>
        <v>0</v>
      </c>
      <c r="H3" t="s">
        <v>67</v>
      </c>
      <c r="I3" s="54"/>
      <c r="J3" s="69">
        <f>'Закон X-Y'!J3</f>
        <v>4.0000000000000002E-4</v>
      </c>
      <c r="K3" s="58"/>
      <c r="L3" t="s">
        <v>68</v>
      </c>
    </row>
    <row r="4" spans="1:13">
      <c r="A4" s="79">
        <f>'Закон X-Y'!A4</f>
        <v>1</v>
      </c>
      <c r="B4" s="63">
        <f>K9*(B2-K4)+K5</f>
        <v>0</v>
      </c>
      <c r="C4" s="54">
        <f>K9*(C2-K4)+K5</f>
        <v>0</v>
      </c>
      <c r="D4" s="54">
        <f>K9*(D2-K4)+K5</f>
        <v>0</v>
      </c>
      <c r="E4" s="54">
        <f>K9*(E2-K4)+K5</f>
        <v>0</v>
      </c>
      <c r="F4" s="54">
        <f>K9*(F2-K4)+K5</f>
        <v>0</v>
      </c>
      <c r="G4" s="64">
        <f>K9*(G2-K4)+K5</f>
        <v>0</v>
      </c>
      <c r="H4" t="s">
        <v>69</v>
      </c>
      <c r="I4" s="54"/>
      <c r="J4" s="57" t="s">
        <v>54</v>
      </c>
      <c r="K4" s="58">
        <f>IF('Закон X-Y'!B9=0,0,SUMPRODUCT('Закон X-Y'!A3:A8,'Закон X-Y'!H3:H8))</f>
        <v>0</v>
      </c>
      <c r="L4" s="57" t="s">
        <v>70</v>
      </c>
      <c r="M4">
        <f>0*1/32+1*5/32+2*10/32+3*10/32+4*5/32+5*1/32</f>
        <v>2.5</v>
      </c>
    </row>
    <row r="5" spans="1:13">
      <c r="A5" s="79">
        <f>'Закон X-Y'!A5</f>
        <v>2</v>
      </c>
      <c r="B5" s="63">
        <f>IF('Закон X-Y'!B9=0,0,SUMPRODUCT('Закон X-Y'!$A3:'Закон X-Y'!$A8,'Закон X-Y'!B3:'Закон X-Y'!B8)/'Закон X-Y'!B9)</f>
        <v>0</v>
      </c>
      <c r="C5" s="54">
        <f>IF('Закон X-Y'!C9=0,0,SUMPRODUCT('Закон X-Y'!$A3:'Закон X-Y'!$A8,'Закон X-Y'!C3:'Закон X-Y'!C8)/'Закон X-Y'!C9)</f>
        <v>0</v>
      </c>
      <c r="D5" s="54">
        <f>IF('Закон X-Y'!D9=0,0,SUMPRODUCT('Закон X-Y'!$A3:'Закон X-Y'!$A8,'Закон X-Y'!D3:'Закон X-Y'!D8)/'Закон X-Y'!D9)</f>
        <v>0</v>
      </c>
      <c r="E5" s="54">
        <f>IF('Закон X-Y'!E9=0,0,SUMPRODUCT('Закон X-Y'!$A3:'Закон X-Y'!$A8,'Закон X-Y'!E3:'Закон X-Y'!E8)/'Закон X-Y'!E9)</f>
        <v>0</v>
      </c>
      <c r="F5" s="54">
        <f>IF('Закон X-Y'!F9=0,0,SUMPRODUCT('Закон X-Y'!$A3:'Закон X-Y'!$A8,'Закон X-Y'!F3:'Закон X-Y'!F8)/'Закон X-Y'!F9)</f>
        <v>0</v>
      </c>
      <c r="G5" s="64">
        <f>IF('Закон X-Y'!G9=0,0,SUMPRODUCT('Закон X-Y'!$A3:'Закон X-Y'!$A8,'Закон X-Y'!G3:'Закон X-Y'!G8)/'Закон X-Y'!G9)</f>
        <v>0</v>
      </c>
      <c r="H5" t="s">
        <v>71</v>
      </c>
      <c r="I5" s="54"/>
      <c r="J5" s="57" t="s">
        <v>55</v>
      </c>
      <c r="K5" s="58">
        <f>IF('Закон X-Y'!B9=0,0,SUMPRODUCT('Закон X-Y'!B2:G2,'Закон X-Y'!B9:G9))</f>
        <v>0</v>
      </c>
      <c r="L5" s="57" t="s">
        <v>72</v>
      </c>
      <c r="M5">
        <f>0*1/32+1*16/32+2*8/32+3*4/32+4*2/32+5*1/32</f>
        <v>1.78125</v>
      </c>
    </row>
    <row r="6" spans="1:13">
      <c r="A6" s="79">
        <f>'Закон X-Y'!A6</f>
        <v>3</v>
      </c>
      <c r="B6" s="63">
        <f>K10*(B2-K5)+K4</f>
        <v>0</v>
      </c>
      <c r="C6" s="54">
        <f>K10*(C2-K5)+K4</f>
        <v>0</v>
      </c>
      <c r="D6" s="54">
        <f>K10*(D2-K5)+K4</f>
        <v>0</v>
      </c>
      <c r="E6" s="54">
        <f>K10*(E2-K5)+K4</f>
        <v>0</v>
      </c>
      <c r="F6" s="54">
        <f>K10*(F2-K5)+K4</f>
        <v>0</v>
      </c>
      <c r="G6" s="64">
        <f>K10*(G2-K5)+K4</f>
        <v>0</v>
      </c>
      <c r="H6" t="s">
        <v>73</v>
      </c>
      <c r="I6" s="54"/>
      <c r="J6" s="57" t="s">
        <v>56</v>
      </c>
      <c r="K6" s="58">
        <f>IF('Закон X-Y'!B9=0,0,'Закон X-Y'!B2*SUMPRODUCT('Закон X-Y'!A3:A8,'Закон X-Y'!B3:B8)+'Закон X-Y'!C2*SUMPRODUCT('Закон X-Y'!A3:A8,'Закон X-Y'!C3:C8)+'Закон X-Y'!D2*SUMPRODUCT('Закон X-Y'!A3:A8,'Закон X-Y'!D3:D8)+'Закон X-Y'!E2*SUMPRODUCT('Закон X-Y'!A3:A8,'Закон X-Y'!E3:E8)+'Закон X-Y'!F2*SUMPRODUCT('Закон X-Y'!A3:A8,'Закон X-Y'!F3:F8)+'Закон X-Y'!G2*SUMPRODUCT('Закон X-Y'!A3:A8,'Закон X-Y'!G3:G8))</f>
        <v>0</v>
      </c>
      <c r="L6" s="57" t="s">
        <v>74</v>
      </c>
      <c r="M6">
        <f>15/21+2*(4/32+6/32+6/32+4/32)+3*(6/32+6/32+3/32)+4*(4/32+2/32)+5/32</f>
        <v>4.2767857142857144</v>
      </c>
    </row>
    <row r="7" spans="1:13">
      <c r="A7" s="79">
        <f>'Закон X-Y'!A7</f>
        <v>4</v>
      </c>
      <c r="B7" s="74">
        <f>'Закон X-Y'!B2</f>
        <v>0</v>
      </c>
      <c r="C7" s="75">
        <f>'Закон X-Y'!C2</f>
        <v>1</v>
      </c>
      <c r="D7" s="75">
        <f>'Закон X-Y'!D2</f>
        <v>2</v>
      </c>
      <c r="E7" s="75">
        <f>'Закон X-Y'!E2</f>
        <v>3</v>
      </c>
      <c r="F7" s="75">
        <f>'Закон X-Y'!F2</f>
        <v>4</v>
      </c>
      <c r="G7" s="76">
        <f>'Закон X-Y'!G2</f>
        <v>5</v>
      </c>
      <c r="H7" t="s">
        <v>68</v>
      </c>
      <c r="I7" s="54"/>
      <c r="J7" s="57" t="s">
        <v>57</v>
      </c>
      <c r="K7" s="58">
        <f>IF('Закон X-Y'!B9=0,0,SUMPRODUCT('Закон X-Y'!A3:A8,'Закон X-Y'!A3:A8,'Закон X-Y'!H3:H8)-K4*K4)</f>
        <v>0</v>
      </c>
      <c r="L7" s="57" t="s">
        <v>75</v>
      </c>
      <c r="M7">
        <f>0*1/32+1*5/32+4*10/32+9*10/32+16*5/32+25*1/32-M4*M4</f>
        <v>1.25</v>
      </c>
    </row>
    <row r="8" spans="1:13">
      <c r="A8" s="79">
        <f>'Закон X-Y'!A8</f>
        <v>5</v>
      </c>
      <c r="B8" s="60">
        <v>0</v>
      </c>
      <c r="C8" s="61">
        <f>(1/32+2/32+3/32+4/32+5/32)/(5/32)</f>
        <v>3</v>
      </c>
      <c r="D8" s="61">
        <f>(1*4/32+2*3/32+3*2/32+4/32)/(10/32)</f>
        <v>2</v>
      </c>
      <c r="E8" s="61">
        <f>(1*6/32+2*3/32+3*1/32)/(10/32)</f>
        <v>1.5</v>
      </c>
      <c r="F8" s="61">
        <f>(1*4/32+2*1/32)/(5/32)</f>
        <v>1.2</v>
      </c>
      <c r="G8" s="62">
        <v>1</v>
      </c>
      <c r="H8" t="s">
        <v>67</v>
      </c>
      <c r="I8" s="54"/>
      <c r="J8" s="57" t="s">
        <v>59</v>
      </c>
      <c r="K8" s="58">
        <f>IF('Закон X-Y'!B9=0,0,SUMPRODUCT('Закон X-Y'!B2:G2,'Закон X-Y'!B2:G2,'Закон X-Y'!B9:G9)-K5*K5)</f>
        <v>0</v>
      </c>
      <c r="L8" s="57" t="s">
        <v>76</v>
      </c>
      <c r="M8">
        <f>0*1/32+1*16/32+4*8/32+9*4/32+16*2/32+25*1/32-M5*M5</f>
        <v>1.2333984375</v>
      </c>
    </row>
    <row r="9" spans="1:13">
      <c r="A9" t="str">
        <f>'Закон X-Y'!A9</f>
        <v>w(Y=yj)</v>
      </c>
      <c r="B9" s="63">
        <f>M9*(B7-M4)+M5</f>
        <v>2.1339285714285712</v>
      </c>
      <c r="C9" s="54">
        <f>M9*(C7-M4)+M5</f>
        <v>1.9928571428571427</v>
      </c>
      <c r="D9" s="54">
        <f>M9*(D7-M4)+M5</f>
        <v>1.8517857142857141</v>
      </c>
      <c r="E9" s="54">
        <f>M9*(E7-M4)+M5</f>
        <v>1.7107142857142859</v>
      </c>
      <c r="F9" s="54">
        <f>M9*(F7-M4)+M5</f>
        <v>1.5696428571428573</v>
      </c>
      <c r="G9" s="64">
        <f>M9*(G7-M4)+M5</f>
        <v>1.4285714285714288</v>
      </c>
      <c r="H9" t="s">
        <v>69</v>
      </c>
      <c r="J9" s="57" t="s">
        <v>62</v>
      </c>
      <c r="K9" s="58">
        <f>IF('Закон X-Y'!B9=0,0,(K6-K4*K5)/K7)</f>
        <v>0</v>
      </c>
      <c r="L9" s="57" t="s">
        <v>62</v>
      </c>
      <c r="M9">
        <f>(M6-M4*M5)/M7</f>
        <v>-0.14107142857142846</v>
      </c>
    </row>
    <row r="10" spans="1:13">
      <c r="A10" t="str">
        <f>'Закон X-Y'!A10</f>
        <v>Xср/Y=yj</v>
      </c>
      <c r="B10" s="63">
        <v>0</v>
      </c>
      <c r="C10" s="54">
        <f>(1/32+2*4/32+3*6/32+4*4/32+5/32)/(16/32)</f>
        <v>3</v>
      </c>
      <c r="D10" s="54">
        <f>(1/32+2*3/32+3*3/32+4*1/32)/(8/32)</f>
        <v>2.5</v>
      </c>
      <c r="E10" s="54">
        <f>(1/32+2*2/32+3*1/32)/(4/32)</f>
        <v>2</v>
      </c>
      <c r="F10" s="54">
        <f>(1/32+2*1/32)/(2/32)</f>
        <v>1.5</v>
      </c>
      <c r="G10" s="64">
        <v>1</v>
      </c>
      <c r="H10" t="s">
        <v>71</v>
      </c>
      <c r="J10" s="57" t="s">
        <v>64</v>
      </c>
      <c r="K10" s="58">
        <f>IF('Закон X-Y'!B9=0,0,(K6-K4*K5)/K8)</f>
        <v>0</v>
      </c>
      <c r="L10" s="57" t="s">
        <v>64</v>
      </c>
      <c r="M10">
        <f>(M6-M4*M5)/M8</f>
        <v>-0.14297025223391008</v>
      </c>
    </row>
    <row r="11" spans="1:13">
      <c r="B11" s="65">
        <f>M10*(B2-M5)+M4</f>
        <v>2.7546657617916521</v>
      </c>
      <c r="C11" s="66">
        <f>M10*(C2-M5)+M4</f>
        <v>2.6116955095577423</v>
      </c>
      <c r="D11" s="66">
        <f>M10*(D2-M5)+M4</f>
        <v>2.4687252573238321</v>
      </c>
      <c r="E11" s="66">
        <f>M10*(E2-M5)+M4</f>
        <v>2.3257550050899223</v>
      </c>
      <c r="F11" s="66">
        <f>M10*(F2-M5)+M4</f>
        <v>2.182784752856012</v>
      </c>
      <c r="G11" s="67">
        <f>M10*(G2-M5)+M4</f>
        <v>2.0398145006221018</v>
      </c>
      <c r="H11" t="s">
        <v>73</v>
      </c>
    </row>
    <row r="12" spans="1:13">
      <c r="A12" s="79"/>
    </row>
    <row r="13" spans="1:13">
      <c r="A13" s="79"/>
    </row>
    <row r="14" spans="1:13">
      <c r="A14" s="79"/>
    </row>
    <row r="15" spans="1:13">
      <c r="A15" s="79"/>
    </row>
    <row r="16" spans="1:13">
      <c r="A16" s="79"/>
    </row>
    <row r="17" spans="1:13">
      <c r="A17" s="79"/>
    </row>
    <row r="20" spans="1:13">
      <c r="A20" s="78" t="str">
        <f>'Закон X-Y'!A20</f>
        <v>Ахаррам</v>
      </c>
      <c r="B20" s="88" t="str">
        <f>'Закон X-Y'!B20</f>
        <v>Юнесс</v>
      </c>
      <c r="C20" s="88"/>
      <c r="D20" s="88"/>
      <c r="E20" s="88"/>
      <c r="F20" s="88"/>
      <c r="G20" s="88"/>
      <c r="H20" s="88"/>
      <c r="I20" s="88"/>
      <c r="J20" s="88"/>
      <c r="K20" s="88"/>
    </row>
    <row r="21" spans="1:13">
      <c r="A21" t="str">
        <f>'Закон X-Y'!A21</f>
        <v>X\Y</v>
      </c>
      <c r="B21" s="71">
        <f>'Закон X-Y'!B21</f>
        <v>0</v>
      </c>
      <c r="C21" s="72">
        <f>'Закон X-Y'!C21</f>
        <v>1</v>
      </c>
      <c r="D21" s="72">
        <f>'Закон X-Y'!D21</f>
        <v>2</v>
      </c>
      <c r="E21" s="72">
        <f>'Закон X-Y'!E21</f>
        <v>3</v>
      </c>
      <c r="F21" s="72">
        <f>'Закон X-Y'!F21</f>
        <v>4</v>
      </c>
      <c r="G21" s="73">
        <f>'Закон X-Y'!G21</f>
        <v>5</v>
      </c>
      <c r="H21" t="s">
        <v>66</v>
      </c>
      <c r="I21" s="54"/>
      <c r="J21" s="68" t="str">
        <f>'Закон X-Y'!J21</f>
        <v>N</v>
      </c>
      <c r="K21" s="89"/>
      <c r="L21" s="90"/>
    </row>
    <row r="22" spans="1:13">
      <c r="A22" s="79">
        <f>'Закон X-Y'!A22</f>
        <v>0</v>
      </c>
      <c r="B22" s="81"/>
      <c r="C22" s="82"/>
      <c r="D22" s="82"/>
      <c r="E22" s="82"/>
      <c r="F22" s="82"/>
      <c r="G22" s="83"/>
      <c r="H22" t="s">
        <v>67</v>
      </c>
      <c r="I22" s="54"/>
      <c r="J22" s="69">
        <f>'Закон X-Y'!J22</f>
        <v>1.0000000000000001E-5</v>
      </c>
      <c r="K22" s="58"/>
      <c r="L22" t="s">
        <v>68</v>
      </c>
    </row>
    <row r="23" spans="1:13">
      <c r="A23" s="79">
        <f>'Закон X-Y'!A23</f>
        <v>1</v>
      </c>
      <c r="B23" s="63">
        <f>K28*(B21-K23)+K24</f>
        <v>0</v>
      </c>
      <c r="C23" s="54">
        <f>K28*(C21-K23)+K24</f>
        <v>0</v>
      </c>
      <c r="D23" s="54">
        <f>K28*(D21-K23)+K24</f>
        <v>0</v>
      </c>
      <c r="E23" s="54">
        <f>K28*(E21-K23)+K24</f>
        <v>0</v>
      </c>
      <c r="F23" s="54">
        <f>K28*(F21-K23)+K24</f>
        <v>0</v>
      </c>
      <c r="G23" s="64">
        <f>K28*(G21-K23)+K24</f>
        <v>0</v>
      </c>
      <c r="H23" t="s">
        <v>69</v>
      </c>
      <c r="I23" s="54"/>
      <c r="J23" s="57" t="s">
        <v>54</v>
      </c>
      <c r="K23" s="80"/>
      <c r="L23" s="57" t="s">
        <v>70</v>
      </c>
      <c r="M23">
        <f>0*1/32+1*5/32+2*10/32+3*10/32+4*5/32+5*1/32</f>
        <v>2.5</v>
      </c>
    </row>
    <row r="24" spans="1:13">
      <c r="A24" s="79">
        <f>'Закон X-Y'!A24</f>
        <v>2</v>
      </c>
      <c r="B24" s="81"/>
      <c r="C24" s="82"/>
      <c r="D24" s="82"/>
      <c r="E24" s="82"/>
      <c r="F24" s="82"/>
      <c r="G24" s="83"/>
      <c r="H24" t="s">
        <v>71</v>
      </c>
      <c r="I24" s="54"/>
      <c r="J24" s="57" t="s">
        <v>55</v>
      </c>
      <c r="K24" s="80"/>
      <c r="L24" s="57" t="s">
        <v>72</v>
      </c>
      <c r="M24">
        <f>0*1/32+1*16/32+2*8/32+3*4/32+4*2/32+5*1/32</f>
        <v>1.78125</v>
      </c>
    </row>
    <row r="25" spans="1:13">
      <c r="A25" s="79">
        <f>'Закон X-Y'!A25</f>
        <v>3</v>
      </c>
      <c r="B25" s="63">
        <f>K29*(B21-K24)+K23</f>
        <v>0</v>
      </c>
      <c r="C25" s="54">
        <f>K29*(C21-K24)+K23</f>
        <v>0</v>
      </c>
      <c r="D25" s="54">
        <f>K29*(D21-K24)+K23</f>
        <v>0</v>
      </c>
      <c r="E25" s="54">
        <f>K29*(E21-K24)+K23</f>
        <v>0</v>
      </c>
      <c r="F25" s="54">
        <f>K29*(F21-K24)+K23</f>
        <v>0</v>
      </c>
      <c r="G25" s="64">
        <f>K29*(G21-K24)+K23</f>
        <v>0</v>
      </c>
      <c r="H25" t="s">
        <v>73</v>
      </c>
      <c r="I25" s="54"/>
      <c r="J25" s="57" t="s">
        <v>56</v>
      </c>
      <c r="K25" s="80"/>
      <c r="L25" s="57" t="s">
        <v>74</v>
      </c>
      <c r="M25">
        <f>5/21+2*(4/32+6/32+6/32+4/32)+3*(6/32+6/32+3/32)+4*(4/32+2/32)+5/32</f>
        <v>3.8005952380952381</v>
      </c>
    </row>
    <row r="26" spans="1:13">
      <c r="A26" s="79">
        <f>'Закон X-Y'!A26</f>
        <v>4</v>
      </c>
      <c r="B26" s="74">
        <f>'Закон X-Y'!B21</f>
        <v>0</v>
      </c>
      <c r="C26" s="75">
        <f>'Закон X-Y'!C21</f>
        <v>1</v>
      </c>
      <c r="D26" s="75">
        <f>'Закон X-Y'!D21</f>
        <v>2</v>
      </c>
      <c r="E26" s="75">
        <f>'Закон X-Y'!E21</f>
        <v>3</v>
      </c>
      <c r="F26" s="75">
        <f>'Закон X-Y'!F21</f>
        <v>4</v>
      </c>
      <c r="G26" s="76">
        <f>'Закон X-Y'!G21</f>
        <v>5</v>
      </c>
      <c r="H26" t="s">
        <v>68</v>
      </c>
      <c r="I26" s="54"/>
      <c r="J26" s="57" t="s">
        <v>57</v>
      </c>
      <c r="K26" s="80"/>
      <c r="L26" s="57" t="s">
        <v>75</v>
      </c>
      <c r="M26">
        <f>0*1/32+1*5/32+4*10/32+9*10/32+16*5/32+25*1/32-M23*M23</f>
        <v>1.25</v>
      </c>
    </row>
    <row r="27" spans="1:13">
      <c r="A27" s="79">
        <f>'Закон X-Y'!A27</f>
        <v>5</v>
      </c>
      <c r="B27" s="60">
        <v>0</v>
      </c>
      <c r="C27" s="61">
        <f>(1/32+2/32+3/32+4/32+5/32)/(5/32)</f>
        <v>3</v>
      </c>
      <c r="D27" s="61">
        <f>(1*4/32+2*3/32+3*2/32+4/32)/(10/32)</f>
        <v>2</v>
      </c>
      <c r="E27" s="61">
        <f>(1*6/32+2*3/32+3*1/32)/(10/32)</f>
        <v>1.5</v>
      </c>
      <c r="F27" s="61">
        <f>(1*4/32+2*1/32)/(5/32)</f>
        <v>1.2</v>
      </c>
      <c r="G27" s="62">
        <v>1</v>
      </c>
      <c r="H27" t="s">
        <v>67</v>
      </c>
      <c r="I27" s="54"/>
      <c r="J27" s="57" t="s">
        <v>59</v>
      </c>
      <c r="K27" s="80"/>
      <c r="L27" s="57" t="s">
        <v>76</v>
      </c>
      <c r="M27">
        <f>0*1/32+1*16/32+4*8/32+9*4/32+16*2/32+25*1/32-M24*M24</f>
        <v>1.2333984375</v>
      </c>
    </row>
    <row r="28" spans="1:13">
      <c r="B28" s="63">
        <f>M28*(B26-M23)+M24</f>
        <v>3.0863095238095237</v>
      </c>
      <c r="C28" s="54">
        <f>M28*(C26-M23)+M24</f>
        <v>2.5642857142857141</v>
      </c>
      <c r="D28" s="54">
        <f>M28*(D26-M23)+M24</f>
        <v>2.0422619047619048</v>
      </c>
      <c r="E28" s="54">
        <f>M28*(E26-M23)+M24</f>
        <v>1.5202380952380952</v>
      </c>
      <c r="F28" s="54">
        <f>M28*(F26-M23)+M24</f>
        <v>0.99821428571428583</v>
      </c>
      <c r="G28" s="64">
        <f>M28*(G26-M23)+M24</f>
        <v>0.47619047619047628</v>
      </c>
      <c r="H28" t="s">
        <v>69</v>
      </c>
      <c r="J28" s="57" t="s">
        <v>62</v>
      </c>
      <c r="K28" s="80"/>
      <c r="L28" s="57" t="s">
        <v>62</v>
      </c>
      <c r="M28">
        <f>(M25-M23*M24)/M26</f>
        <v>-0.52202380952380945</v>
      </c>
    </row>
    <row r="29" spans="1:13">
      <c r="B29" s="63">
        <v>0</v>
      </c>
      <c r="C29" s="54">
        <f>(1/32+2*4/32+3*6/32+4*4/32+5/32)/(16/32)</f>
        <v>3</v>
      </c>
      <c r="D29" s="54">
        <f>(1/32+2*3/32+3*3/32+4*1/32)/(8/32)</f>
        <v>2.5</v>
      </c>
      <c r="E29" s="54">
        <f>(1/32+2*2/32+3*1/32)/(4/32)</f>
        <v>2</v>
      </c>
      <c r="F29" s="54">
        <f>(1/32+2*1/32)/(2/32)</f>
        <v>1.5</v>
      </c>
      <c r="G29" s="64">
        <v>1</v>
      </c>
      <c r="H29" t="s">
        <v>71</v>
      </c>
      <c r="J29" s="57" t="s">
        <v>64</v>
      </c>
      <c r="K29" s="80"/>
      <c r="L29" s="57" t="s">
        <v>64</v>
      </c>
      <c r="M29">
        <f>(M25-M23*M24)/M27</f>
        <v>-0.52905025826641028</v>
      </c>
    </row>
    <row r="30" spans="1:13">
      <c r="B30" s="65">
        <f>M29*(B21-M24)+M23</f>
        <v>3.4423707725370432</v>
      </c>
      <c r="C30" s="66">
        <f>M29*(C21-M24)+M23</f>
        <v>2.9133205142706329</v>
      </c>
      <c r="D30" s="66">
        <f>M29*(D21-M24)+M23</f>
        <v>2.3842702560042226</v>
      </c>
      <c r="E30" s="66">
        <f>M29*(E21-M24)+M23</f>
        <v>1.8552199977378123</v>
      </c>
      <c r="F30" s="66">
        <f>M29*(F21-M24)+M23</f>
        <v>1.3261697394714023</v>
      </c>
      <c r="G30" s="67">
        <f>M29*(G21-M24)+M23</f>
        <v>0.79711948120499199</v>
      </c>
      <c r="H30" t="s">
        <v>73</v>
      </c>
    </row>
    <row r="31" spans="1:13">
      <c r="A31" s="79"/>
    </row>
    <row r="32" spans="1:13">
      <c r="A32" s="79"/>
    </row>
    <row r="37" spans="1:19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>
      <c r="A38" s="78" t="str">
        <f>'Закон X-Y'!A38</f>
        <v>Дауд</v>
      </c>
      <c r="B38" s="88" t="str">
        <f>'Закон X-Y'!B38</f>
        <v>Мохамед Оссама Мохамед Абдраббу</v>
      </c>
      <c r="C38" s="88"/>
      <c r="D38" s="88"/>
      <c r="E38" s="88"/>
      <c r="F38" s="88"/>
      <c r="G38" s="88"/>
      <c r="H38" s="88"/>
      <c r="I38" s="88"/>
      <c r="J38" s="88"/>
      <c r="K38" s="88"/>
    </row>
    <row r="39" spans="1:19">
      <c r="A39" t="str">
        <f>'Закон X-Y'!A39</f>
        <v>X\Y</v>
      </c>
      <c r="B39" s="71">
        <f>'Закон X-Y'!B39</f>
        <v>0</v>
      </c>
      <c r="C39" s="72">
        <f>'Закон X-Y'!C39</f>
        <v>1</v>
      </c>
      <c r="D39" s="72">
        <f>'Закон X-Y'!D39</f>
        <v>2</v>
      </c>
      <c r="E39" s="72">
        <f>'Закон X-Y'!E39</f>
        <v>3</v>
      </c>
      <c r="F39" s="72">
        <f>'Закон X-Y'!F39</f>
        <v>4</v>
      </c>
      <c r="G39" s="73">
        <f>'Закон X-Y'!G39</f>
        <v>5</v>
      </c>
      <c r="H39" t="s">
        <v>66</v>
      </c>
      <c r="I39" s="54"/>
      <c r="J39" s="68" t="str">
        <f>'Закон X-Y'!J39</f>
        <v>N</v>
      </c>
      <c r="K39" s="89"/>
      <c r="L39" s="90"/>
    </row>
    <row r="40" spans="1:19">
      <c r="A40" s="79">
        <f>'Закон X-Y'!A40</f>
        <v>0</v>
      </c>
      <c r="B40" s="81"/>
      <c r="C40" s="82"/>
      <c r="D40" s="82"/>
      <c r="E40" s="82"/>
      <c r="F40" s="82"/>
      <c r="G40" s="83"/>
      <c r="H40" t="s">
        <v>67</v>
      </c>
      <c r="I40" s="54"/>
      <c r="J40" s="69">
        <f>'Закон X-Y'!J40</f>
        <v>1.0000000000000001E-5</v>
      </c>
      <c r="K40" s="58"/>
      <c r="L40" t="s">
        <v>68</v>
      </c>
    </row>
    <row r="41" spans="1:19">
      <c r="A41" s="79">
        <f>'Закон X-Y'!A41</f>
        <v>1</v>
      </c>
      <c r="B41" s="63">
        <f>K46*(B39-K41)+K42</f>
        <v>0</v>
      </c>
      <c r="C41" s="54">
        <f>K46*(C39-K41)+K42</f>
        <v>0</v>
      </c>
      <c r="D41" s="54">
        <f>K46*(D39-K41)+K42</f>
        <v>0</v>
      </c>
      <c r="E41" s="54">
        <f>K46*(E39-K41)+K42</f>
        <v>0</v>
      </c>
      <c r="F41" s="54">
        <f>K46*(F39-K41)+K42</f>
        <v>0</v>
      </c>
      <c r="G41" s="64">
        <f>K46*(G39-K41)+K42</f>
        <v>0</v>
      </c>
      <c r="H41" t="s">
        <v>69</v>
      </c>
      <c r="I41" s="54"/>
      <c r="J41" s="57" t="s">
        <v>54</v>
      </c>
      <c r="K41" s="80"/>
      <c r="L41" s="57" t="s">
        <v>70</v>
      </c>
      <c r="M41">
        <f>0*1/32+1*5/32+2*10/32+3*10/32+4*5/32+5*1/32</f>
        <v>2.5</v>
      </c>
    </row>
    <row r="42" spans="1:19">
      <c r="A42" s="79">
        <f>'Закон X-Y'!A42</f>
        <v>2</v>
      </c>
      <c r="B42" s="81"/>
      <c r="C42" s="82"/>
      <c r="D42" s="82"/>
      <c r="E42" s="82"/>
      <c r="F42" s="82"/>
      <c r="G42" s="83"/>
      <c r="H42" t="s">
        <v>71</v>
      </c>
      <c r="I42" s="54"/>
      <c r="J42" s="57" t="s">
        <v>55</v>
      </c>
      <c r="K42" s="80"/>
      <c r="L42" s="57" t="s">
        <v>72</v>
      </c>
      <c r="M42">
        <f>0*1/32+1*16/32+2*8/32+3*4/32+4*2/32+5*1/32</f>
        <v>1.78125</v>
      </c>
    </row>
    <row r="43" spans="1:19">
      <c r="A43" s="79">
        <f>'Закон X-Y'!A43</f>
        <v>3</v>
      </c>
      <c r="B43" s="63">
        <f>K47*(B39-K42)+K41</f>
        <v>0</v>
      </c>
      <c r="C43" s="54">
        <f>K47*(C39-K42)+K41</f>
        <v>0</v>
      </c>
      <c r="D43" s="54">
        <f>K47*(D39-K42)+K41</f>
        <v>0</v>
      </c>
      <c r="E43" s="54">
        <f>K47*(E39-K42)+K41</f>
        <v>0</v>
      </c>
      <c r="F43" s="54">
        <f>K47*(F39-K42)+K41</f>
        <v>0</v>
      </c>
      <c r="G43" s="64">
        <f>K47*(G39-K42)+K41</f>
        <v>0</v>
      </c>
      <c r="H43" t="s">
        <v>73</v>
      </c>
      <c r="I43" s="54"/>
      <c r="J43" s="57" t="s">
        <v>56</v>
      </c>
      <c r="K43" s="80"/>
      <c r="L43" s="57" t="s">
        <v>74</v>
      </c>
      <c r="M43">
        <f>5/21+2*(4/32+6/32+6/32+4/32)+3*(6/32+6/32+3/32)+4*(4/32+2/32)+5/32</f>
        <v>3.8005952380952381</v>
      </c>
    </row>
    <row r="44" spans="1:19">
      <c r="A44" s="79">
        <f>'Закон X-Y'!A44</f>
        <v>4</v>
      </c>
      <c r="B44" s="74">
        <f>'Закон X-Y'!B39</f>
        <v>0</v>
      </c>
      <c r="C44" s="75">
        <f>'Закон X-Y'!C39</f>
        <v>1</v>
      </c>
      <c r="D44" s="75">
        <f>'Закон X-Y'!D39</f>
        <v>2</v>
      </c>
      <c r="E44" s="75">
        <f>'Закон X-Y'!E39</f>
        <v>3</v>
      </c>
      <c r="F44" s="75">
        <f>'Закон X-Y'!F39</f>
        <v>4</v>
      </c>
      <c r="G44" s="76">
        <f>'Закон X-Y'!G39</f>
        <v>5</v>
      </c>
      <c r="H44" t="s">
        <v>68</v>
      </c>
      <c r="I44" s="54"/>
      <c r="J44" s="57" t="s">
        <v>57</v>
      </c>
      <c r="K44" s="80"/>
      <c r="L44" s="57" t="s">
        <v>75</v>
      </c>
      <c r="M44">
        <f>0*1/32+1*5/32+4*10/32+9*10/32+16*5/32+25*1/32-M41*M41</f>
        <v>1.25</v>
      </c>
    </row>
    <row r="45" spans="1:19">
      <c r="A45" s="79">
        <f>'Закон X-Y'!A45</f>
        <v>5</v>
      </c>
      <c r="B45" s="60">
        <v>0</v>
      </c>
      <c r="C45" s="61">
        <f>(1/32+2/32+3/32+4/32+5/32)/(5/32)</f>
        <v>3</v>
      </c>
      <c r="D45" s="61">
        <f>(1*4/32+2*3/32+3*2/32+4/32)/(10/32)</f>
        <v>2</v>
      </c>
      <c r="E45" s="61">
        <f>(1*6/32+2*3/32+3*1/32)/(10/32)</f>
        <v>1.5</v>
      </c>
      <c r="F45" s="61">
        <f>(1*4/32+2*1/32)/(5/32)</f>
        <v>1.2</v>
      </c>
      <c r="G45" s="62">
        <v>1</v>
      </c>
      <c r="H45" t="s">
        <v>67</v>
      </c>
      <c r="I45" s="54"/>
      <c r="J45" s="57" t="s">
        <v>59</v>
      </c>
      <c r="K45" s="80"/>
      <c r="L45" s="57" t="s">
        <v>76</v>
      </c>
      <c r="M45">
        <f>0*1/32+1*16/32+4*8/32+9*4/32+16*2/32+25*1/32-M42*M42</f>
        <v>1.2333984375</v>
      </c>
    </row>
    <row r="46" spans="1:19">
      <c r="B46" s="63">
        <f>M46*(B44-M41)+M42</f>
        <v>3.0863095238095237</v>
      </c>
      <c r="C46" s="54">
        <f>M46*(C44-M41)+M42</f>
        <v>2.5642857142857141</v>
      </c>
      <c r="D46" s="54">
        <f>M46*(D44-M41)+M42</f>
        <v>2.0422619047619048</v>
      </c>
      <c r="E46" s="54">
        <f>M46*(E44-M41)+M42</f>
        <v>1.5202380952380952</v>
      </c>
      <c r="F46" s="54">
        <f>M46*(F44-M41)+M42</f>
        <v>0.99821428571428583</v>
      </c>
      <c r="G46" s="64">
        <f>M46*(G44-M41)+M42</f>
        <v>0.47619047619047628</v>
      </c>
      <c r="H46" t="s">
        <v>69</v>
      </c>
      <c r="J46" s="57" t="s">
        <v>62</v>
      </c>
      <c r="K46" s="80"/>
      <c r="L46" s="57" t="s">
        <v>62</v>
      </c>
      <c r="M46">
        <f>(M43-M41*M42)/M44</f>
        <v>-0.52202380952380945</v>
      </c>
    </row>
    <row r="47" spans="1:19">
      <c r="B47" s="63">
        <v>0</v>
      </c>
      <c r="C47" s="54">
        <f>(1/32+2*4/32+3*6/32+4*4/32+5/32)/(16/32)</f>
        <v>3</v>
      </c>
      <c r="D47" s="54">
        <f>(1/32+2*3/32+3*3/32+4*1/32)/(8/32)</f>
        <v>2.5</v>
      </c>
      <c r="E47" s="54">
        <f>(1/32+2*2/32+3*1/32)/(4/32)</f>
        <v>2</v>
      </c>
      <c r="F47" s="54">
        <f>(1/32+2*1/32)/(2/32)</f>
        <v>1.5</v>
      </c>
      <c r="G47" s="64">
        <v>1</v>
      </c>
      <c r="H47" t="s">
        <v>71</v>
      </c>
      <c r="J47" s="57" t="s">
        <v>64</v>
      </c>
      <c r="K47" s="80"/>
      <c r="L47" s="57" t="s">
        <v>64</v>
      </c>
      <c r="M47">
        <f>(M43-M41*M42)/M45</f>
        <v>-0.52905025826641028</v>
      </c>
    </row>
    <row r="48" spans="1:19">
      <c r="B48" s="65">
        <f>M47*(B39-M42)+M41</f>
        <v>3.4423707725370432</v>
      </c>
      <c r="C48" s="66">
        <f>M47*(C39-M42)+M41</f>
        <v>2.9133205142706329</v>
      </c>
      <c r="D48" s="66">
        <f>M47*(D39-M42)+M41</f>
        <v>2.3842702560042226</v>
      </c>
      <c r="E48" s="66">
        <f>M47*(E39-M42)+M41</f>
        <v>1.8552199977378123</v>
      </c>
      <c r="F48" s="66">
        <f>M47*(F39-M42)+M41</f>
        <v>1.3261697394714023</v>
      </c>
      <c r="G48" s="67">
        <f>M47*(G39-M42)+M41</f>
        <v>0.79711948120499199</v>
      </c>
      <c r="H48" t="s">
        <v>73</v>
      </c>
    </row>
    <row r="49" spans="1:19">
      <c r="A49" s="79"/>
    </row>
    <row r="50" spans="1:19">
      <c r="A50" s="79"/>
    </row>
    <row r="55" spans="1:19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19">
      <c r="A56" s="78" t="str">
        <f>'Закон X-Y'!A56</f>
        <v>Дехиби</v>
      </c>
      <c r="B56" s="88" t="str">
        <f>'Закон X-Y'!B56</f>
        <v>Хишем</v>
      </c>
      <c r="C56" s="88"/>
      <c r="D56" s="88"/>
      <c r="E56" s="88"/>
      <c r="F56" s="88"/>
      <c r="G56" s="88"/>
      <c r="H56" s="88"/>
      <c r="I56" s="88"/>
      <c r="J56" s="88"/>
      <c r="K56" s="88"/>
    </row>
    <row r="57" spans="1:19">
      <c r="A57" t="str">
        <f>'Закон X-Y'!A57</f>
        <v>X\Y</v>
      </c>
      <c r="B57" s="71">
        <f>'Закон X-Y'!B57</f>
        <v>0</v>
      </c>
      <c r="C57" s="72">
        <f>'Закон X-Y'!C57</f>
        <v>1</v>
      </c>
      <c r="D57" s="72">
        <f>'Закон X-Y'!D57</f>
        <v>2</v>
      </c>
      <c r="E57" s="72">
        <f>'Закон X-Y'!E57</f>
        <v>3</v>
      </c>
      <c r="F57" s="72">
        <f>'Закон X-Y'!F57</f>
        <v>4</v>
      </c>
      <c r="G57" s="73">
        <f>'Закон X-Y'!G57</f>
        <v>5</v>
      </c>
      <c r="H57" t="s">
        <v>66</v>
      </c>
      <c r="I57" s="54"/>
      <c r="J57" s="68" t="str">
        <f>'Закон X-Y'!J57</f>
        <v>N</v>
      </c>
      <c r="K57" s="89"/>
      <c r="L57" s="90"/>
    </row>
    <row r="58" spans="1:19">
      <c r="A58" s="79">
        <f>'Закон X-Y'!A58</f>
        <v>0</v>
      </c>
      <c r="B58" s="81"/>
      <c r="C58" s="82"/>
      <c r="D58" s="82"/>
      <c r="E58" s="82"/>
      <c r="F58" s="82"/>
      <c r="G58" s="83"/>
      <c r="H58" t="s">
        <v>67</v>
      </c>
      <c r="I58" s="54"/>
      <c r="J58" s="69">
        <f>'Закон X-Y'!J58</f>
        <v>1.0000000000000001E-5</v>
      </c>
      <c r="K58" s="58"/>
      <c r="L58" t="s">
        <v>68</v>
      </c>
    </row>
    <row r="59" spans="1:19">
      <c r="A59" s="79">
        <f>'Закон X-Y'!A59</f>
        <v>1</v>
      </c>
      <c r="B59" s="63">
        <f>K64*(B57-K59)+K60</f>
        <v>0</v>
      </c>
      <c r="C59" s="54">
        <f>K64*(C57-K59)+K60</f>
        <v>0</v>
      </c>
      <c r="D59" s="54">
        <f>K64*(D57-K59)+K60</f>
        <v>0</v>
      </c>
      <c r="E59" s="54">
        <f>K64*(E57-K59)+K60</f>
        <v>0</v>
      </c>
      <c r="F59" s="54">
        <f>K64*(F57-K59)+K60</f>
        <v>0</v>
      </c>
      <c r="G59" s="64">
        <f>K64*(G57-K59)+K60</f>
        <v>0</v>
      </c>
      <c r="H59" t="s">
        <v>69</v>
      </c>
      <c r="I59" s="54"/>
      <c r="J59" s="57" t="s">
        <v>54</v>
      </c>
      <c r="K59" s="80"/>
      <c r="L59" s="57" t="s">
        <v>70</v>
      </c>
      <c r="M59">
        <f>0*1/32+1*5/32+2*10/32+3*10/32+4*5/32+5*1/32</f>
        <v>2.5</v>
      </c>
    </row>
    <row r="60" spans="1:19">
      <c r="A60" s="79">
        <f>'Закон X-Y'!A60</f>
        <v>2</v>
      </c>
      <c r="B60" s="81"/>
      <c r="C60" s="82"/>
      <c r="D60" s="82"/>
      <c r="E60" s="82"/>
      <c r="F60" s="82"/>
      <c r="G60" s="83"/>
      <c r="H60" t="s">
        <v>71</v>
      </c>
      <c r="I60" s="54"/>
      <c r="J60" s="57" t="s">
        <v>55</v>
      </c>
      <c r="K60" s="80"/>
      <c r="L60" s="57" t="s">
        <v>72</v>
      </c>
      <c r="M60">
        <f>0*1/32+1*16/32+2*8/32+3*4/32+4*2/32+5*1/32</f>
        <v>1.78125</v>
      </c>
    </row>
    <row r="61" spans="1:19">
      <c r="A61" s="79">
        <f>'Закон X-Y'!A61</f>
        <v>3</v>
      </c>
      <c r="B61" s="63">
        <f>K65*(B57-K60)+K59</f>
        <v>0</v>
      </c>
      <c r="C61" s="54">
        <f>K65*(C57-K60)+K59</f>
        <v>0</v>
      </c>
      <c r="D61" s="54">
        <f>K65*(D57-K60)+K59</f>
        <v>0</v>
      </c>
      <c r="E61" s="54">
        <f>K65*(E57-K60)+K59</f>
        <v>0</v>
      </c>
      <c r="F61" s="54">
        <f>K65*(F57-K60)+K59</f>
        <v>0</v>
      </c>
      <c r="G61" s="64">
        <f>K65*(G57-K60)+K59</f>
        <v>0</v>
      </c>
      <c r="H61" t="s">
        <v>73</v>
      </c>
      <c r="I61" s="54"/>
      <c r="J61" s="57" t="s">
        <v>56</v>
      </c>
      <c r="K61" s="80"/>
      <c r="L61" s="57" t="s">
        <v>74</v>
      </c>
      <c r="M61">
        <f>5/21+2*(4/32+6/32+6/32+4/32)+3*(6/32+6/32+3/32)+4*(4/32+2/32)+5/32</f>
        <v>3.8005952380952381</v>
      </c>
    </row>
    <row r="62" spans="1:19">
      <c r="A62" s="79">
        <f>'Закон X-Y'!A62</f>
        <v>4</v>
      </c>
      <c r="B62" s="74">
        <f>'Закон X-Y'!B57</f>
        <v>0</v>
      </c>
      <c r="C62" s="75">
        <f>'Закон X-Y'!C57</f>
        <v>1</v>
      </c>
      <c r="D62" s="75">
        <f>'Закон X-Y'!D57</f>
        <v>2</v>
      </c>
      <c r="E62" s="75">
        <f>'Закон X-Y'!E57</f>
        <v>3</v>
      </c>
      <c r="F62" s="75">
        <f>'Закон X-Y'!F57</f>
        <v>4</v>
      </c>
      <c r="G62" s="76">
        <f>'Закон X-Y'!G57</f>
        <v>5</v>
      </c>
      <c r="H62" t="s">
        <v>68</v>
      </c>
      <c r="I62" s="54"/>
      <c r="J62" s="57" t="s">
        <v>57</v>
      </c>
      <c r="K62" s="80"/>
      <c r="L62" s="57" t="s">
        <v>75</v>
      </c>
      <c r="M62">
        <f>0*1/32+1*5/32+4*10/32+9*10/32+16*5/32+25*1/32-M59*M59</f>
        <v>1.25</v>
      </c>
    </row>
    <row r="63" spans="1:19">
      <c r="A63" s="79">
        <f>'Закон X-Y'!A63</f>
        <v>5</v>
      </c>
      <c r="B63" s="60">
        <v>0</v>
      </c>
      <c r="C63" s="61">
        <f>(1/32+2/32+3/32+4/32+5/32)/(5/32)</f>
        <v>3</v>
      </c>
      <c r="D63" s="61">
        <f>(1*4/32+2*3/32+3*2/32+4/32)/(10/32)</f>
        <v>2</v>
      </c>
      <c r="E63" s="61">
        <f>(1*6/32+2*3/32+3*1/32)/(10/32)</f>
        <v>1.5</v>
      </c>
      <c r="F63" s="61">
        <f>(1*4/32+2*1/32)/(5/32)</f>
        <v>1.2</v>
      </c>
      <c r="G63" s="62">
        <v>1</v>
      </c>
      <c r="H63" t="s">
        <v>67</v>
      </c>
      <c r="I63" s="54"/>
      <c r="J63" s="57" t="s">
        <v>59</v>
      </c>
      <c r="K63" s="80"/>
      <c r="L63" s="57" t="s">
        <v>76</v>
      </c>
      <c r="M63">
        <f>0*1/32+1*16/32+4*8/32+9*4/32+16*2/32+25*1/32-M60*M60</f>
        <v>1.2333984375</v>
      </c>
    </row>
    <row r="64" spans="1:19">
      <c r="B64" s="63">
        <f>M64*(B62-M59)+M60</f>
        <v>3.0863095238095237</v>
      </c>
      <c r="C64" s="54">
        <f>M64*(C62-M59)+M60</f>
        <v>2.5642857142857141</v>
      </c>
      <c r="D64" s="54">
        <f>M64*(D62-M59)+M60</f>
        <v>2.0422619047619048</v>
      </c>
      <c r="E64" s="54">
        <f>M64*(E62-M59)+M60</f>
        <v>1.5202380952380952</v>
      </c>
      <c r="F64" s="54">
        <f>M64*(F62-M59)+M60</f>
        <v>0.99821428571428583</v>
      </c>
      <c r="G64" s="64">
        <f>M64*(G62-M59)+M60</f>
        <v>0.47619047619047628</v>
      </c>
      <c r="H64" t="s">
        <v>69</v>
      </c>
      <c r="J64" s="57" t="s">
        <v>62</v>
      </c>
      <c r="K64" s="80"/>
      <c r="L64" s="57" t="s">
        <v>62</v>
      </c>
      <c r="M64">
        <f>(M61-M59*M60)/M62</f>
        <v>-0.52202380952380945</v>
      </c>
    </row>
    <row r="65" spans="1:19">
      <c r="B65" s="63">
        <v>0</v>
      </c>
      <c r="C65" s="54">
        <f>(1/32+2*4/32+3*6/32+4*4/32+5/32)/(16/32)</f>
        <v>3</v>
      </c>
      <c r="D65" s="54">
        <f>(1/32+2*3/32+3*3/32+4*1/32)/(8/32)</f>
        <v>2.5</v>
      </c>
      <c r="E65" s="54">
        <f>(1/32+2*2/32+3*1/32)/(4/32)</f>
        <v>2</v>
      </c>
      <c r="F65" s="54">
        <f>(1/32+2*1/32)/(2/32)</f>
        <v>1.5</v>
      </c>
      <c r="G65" s="64">
        <v>1</v>
      </c>
      <c r="H65" t="s">
        <v>71</v>
      </c>
      <c r="J65" s="57" t="s">
        <v>64</v>
      </c>
      <c r="K65" s="80"/>
      <c r="L65" s="57" t="s">
        <v>64</v>
      </c>
      <c r="M65">
        <f>(M61-M59*M60)/M63</f>
        <v>-0.52905025826641028</v>
      </c>
    </row>
    <row r="66" spans="1:19">
      <c r="B66" s="65">
        <f>M65*(B57-M60)+M59</f>
        <v>3.4423707725370432</v>
      </c>
      <c r="C66" s="66">
        <f>M65*(C57-M60)+M59</f>
        <v>2.9133205142706329</v>
      </c>
      <c r="D66" s="66">
        <f>M65*(D57-M60)+M59</f>
        <v>2.3842702560042226</v>
      </c>
      <c r="E66" s="66">
        <f>M65*(E57-M60)+M59</f>
        <v>1.8552199977378123</v>
      </c>
      <c r="F66" s="66">
        <f>M65*(F57-M60)+M59</f>
        <v>1.3261697394714023</v>
      </c>
      <c r="G66" s="67">
        <f>M65*(G57-M60)+M59</f>
        <v>0.79711948120499199</v>
      </c>
      <c r="H66" t="s">
        <v>73</v>
      </c>
    </row>
    <row r="67" spans="1:19">
      <c r="A67" s="79"/>
    </row>
    <row r="68" spans="1:19">
      <c r="A68" s="79"/>
    </row>
    <row r="73" spans="1:19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>
      <c r="A74" s="78" t="str">
        <f>'Закон X-Y'!A74</f>
        <v>Исмаили</v>
      </c>
      <c r="B74" s="88" t="str">
        <f>'Закон X-Y'!B74</f>
        <v>Исмаил</v>
      </c>
      <c r="C74" s="88"/>
      <c r="D74" s="88"/>
      <c r="E74" s="88"/>
      <c r="F74" s="88"/>
      <c r="G74" s="88"/>
      <c r="H74" s="88"/>
      <c r="I74" s="88"/>
      <c r="J74" s="88"/>
      <c r="K74" s="88"/>
    </row>
    <row r="75" spans="1:19">
      <c r="A75" t="str">
        <f>'Закон X-Y'!A75</f>
        <v>X\Y</v>
      </c>
      <c r="B75" s="71">
        <f>'Закон X-Y'!B75</f>
        <v>0</v>
      </c>
      <c r="C75" s="72">
        <f>'Закон X-Y'!C75</f>
        <v>1</v>
      </c>
      <c r="D75" s="72">
        <f>'Закон X-Y'!D75</f>
        <v>2</v>
      </c>
      <c r="E75" s="72">
        <f>'Закон X-Y'!E75</f>
        <v>3</v>
      </c>
      <c r="F75" s="72">
        <f>'Закон X-Y'!F75</f>
        <v>4</v>
      </c>
      <c r="G75" s="73">
        <f>'Закон X-Y'!G75</f>
        <v>5</v>
      </c>
      <c r="H75" t="s">
        <v>66</v>
      </c>
      <c r="I75" s="54"/>
      <c r="J75" s="68" t="str">
        <f>'Закон X-Y'!J75</f>
        <v>N</v>
      </c>
      <c r="K75" s="89"/>
      <c r="L75" s="90"/>
    </row>
    <row r="76" spans="1:19">
      <c r="A76" s="79">
        <f>'Закон X-Y'!A76</f>
        <v>0</v>
      </c>
      <c r="B76" s="81"/>
      <c r="C76" s="82"/>
      <c r="D76" s="82"/>
      <c r="E76" s="82"/>
      <c r="F76" s="82"/>
      <c r="G76" s="83"/>
      <c r="H76" t="s">
        <v>67</v>
      </c>
      <c r="I76" s="54"/>
      <c r="J76" s="69">
        <f>'Закон X-Y'!J76</f>
        <v>1.0000000000000001E-5</v>
      </c>
      <c r="K76" s="58"/>
      <c r="L76" t="s">
        <v>68</v>
      </c>
    </row>
    <row r="77" spans="1:19">
      <c r="A77" s="79">
        <f>'Закон X-Y'!A77</f>
        <v>1</v>
      </c>
      <c r="B77" s="63">
        <f>K82*(B75-K77)+K78</f>
        <v>0</v>
      </c>
      <c r="C77" s="54">
        <f>K82*(C75-K77)+K78</f>
        <v>0</v>
      </c>
      <c r="D77" s="54">
        <f>K82*(D75-K77)+K78</f>
        <v>0</v>
      </c>
      <c r="E77" s="54">
        <f>K82*(E75-K77)+K78</f>
        <v>0</v>
      </c>
      <c r="F77" s="54">
        <f>K82*(F75-K77)+K78</f>
        <v>0</v>
      </c>
      <c r="G77" s="64">
        <f>K82*(G75-K77)+K78</f>
        <v>0</v>
      </c>
      <c r="H77" t="s">
        <v>69</v>
      </c>
      <c r="I77" s="54"/>
      <c r="J77" s="57" t="s">
        <v>54</v>
      </c>
      <c r="K77" s="80"/>
      <c r="L77" s="57" t="s">
        <v>70</v>
      </c>
      <c r="M77">
        <f>0*1/32+1*5/32+2*10/32+3*10/32+4*5/32+5*1/32</f>
        <v>2.5</v>
      </c>
    </row>
    <row r="78" spans="1:19">
      <c r="A78" s="79">
        <f>'Закон X-Y'!A78</f>
        <v>2</v>
      </c>
      <c r="B78" s="81"/>
      <c r="C78" s="82"/>
      <c r="D78" s="82"/>
      <c r="E78" s="82"/>
      <c r="F78" s="82"/>
      <c r="G78" s="83"/>
      <c r="H78" t="s">
        <v>71</v>
      </c>
      <c r="I78" s="54"/>
      <c r="J78" s="57" t="s">
        <v>55</v>
      </c>
      <c r="K78" s="80"/>
      <c r="L78" s="57" t="s">
        <v>72</v>
      </c>
      <c r="M78">
        <f>0*1/32+1*16/32+2*8/32+3*4/32+4*2/32+5*1/32</f>
        <v>1.78125</v>
      </c>
    </row>
    <row r="79" spans="1:19">
      <c r="A79" s="79">
        <f>'Закон X-Y'!A79</f>
        <v>3</v>
      </c>
      <c r="B79" s="63">
        <f>K83*(B75-K78)+K77</f>
        <v>0</v>
      </c>
      <c r="C79" s="54">
        <f>K83*(C75-K78)+K77</f>
        <v>0</v>
      </c>
      <c r="D79" s="54">
        <f>K83*(D75-K78)+K77</f>
        <v>0</v>
      </c>
      <c r="E79" s="54">
        <f>K83*(E75-K78)+K77</f>
        <v>0</v>
      </c>
      <c r="F79" s="54">
        <f>K83*(F75-K78)+K77</f>
        <v>0</v>
      </c>
      <c r="G79" s="64">
        <f>K83*(G75-K78)+K77</f>
        <v>0</v>
      </c>
      <c r="H79" t="s">
        <v>73</v>
      </c>
      <c r="I79" s="54"/>
      <c r="J79" s="57" t="s">
        <v>56</v>
      </c>
      <c r="K79" s="80"/>
      <c r="L79" s="57" t="s">
        <v>74</v>
      </c>
      <c r="M79">
        <f>5/21+2*(4/32+6/32+6/32+4/32)+3*(6/32+6/32+3/32)+4*(4/32+2/32)+5/32</f>
        <v>3.8005952380952381</v>
      </c>
    </row>
    <row r="80" spans="1:19">
      <c r="A80" s="79">
        <f>'Закон X-Y'!A80</f>
        <v>4</v>
      </c>
      <c r="B80" s="74">
        <f>'Закон X-Y'!B75</f>
        <v>0</v>
      </c>
      <c r="C80" s="75">
        <f>'Закон X-Y'!C75</f>
        <v>1</v>
      </c>
      <c r="D80" s="75">
        <f>'Закон X-Y'!D75</f>
        <v>2</v>
      </c>
      <c r="E80" s="75">
        <f>'Закон X-Y'!E75</f>
        <v>3</v>
      </c>
      <c r="F80" s="75">
        <f>'Закон X-Y'!F75</f>
        <v>4</v>
      </c>
      <c r="G80" s="76">
        <f>'Закон X-Y'!G75</f>
        <v>5</v>
      </c>
      <c r="H80" t="s">
        <v>68</v>
      </c>
      <c r="I80" s="54"/>
      <c r="J80" s="57" t="s">
        <v>57</v>
      </c>
      <c r="K80" s="80"/>
      <c r="L80" s="57" t="s">
        <v>75</v>
      </c>
      <c r="M80">
        <f>0*1/32+1*5/32+4*10/32+9*10/32+16*5/32+25*1/32-M77*M77</f>
        <v>1.25</v>
      </c>
    </row>
    <row r="81" spans="1:19">
      <c r="A81" s="79">
        <f>'Закон X-Y'!A81</f>
        <v>5</v>
      </c>
      <c r="B81" s="60">
        <v>0</v>
      </c>
      <c r="C81" s="61">
        <f>(1/32+2/32+3/32+4/32+5/32)/(5/32)</f>
        <v>3</v>
      </c>
      <c r="D81" s="61">
        <f>(1*4/32+2*3/32+3*2/32+4/32)/(10/32)</f>
        <v>2</v>
      </c>
      <c r="E81" s="61">
        <f>(1*6/32+2*3/32+3*1/32)/(10/32)</f>
        <v>1.5</v>
      </c>
      <c r="F81" s="61">
        <f>(1*4/32+2*1/32)/(5/32)</f>
        <v>1.2</v>
      </c>
      <c r="G81" s="62">
        <v>1</v>
      </c>
      <c r="H81" t="s">
        <v>67</v>
      </c>
      <c r="I81" s="54"/>
      <c r="J81" s="57" t="s">
        <v>59</v>
      </c>
      <c r="K81" s="80"/>
      <c r="L81" s="57" t="s">
        <v>76</v>
      </c>
      <c r="M81">
        <f>0*1/32+1*16/32+4*8/32+9*4/32+16*2/32+25*1/32-M78*M78</f>
        <v>1.2333984375</v>
      </c>
    </row>
    <row r="82" spans="1:19">
      <c r="B82" s="63">
        <f>M82*(B80-M77)+M78</f>
        <v>3.0863095238095237</v>
      </c>
      <c r="C82" s="54">
        <f>M82*(C80-M77)+M78</f>
        <v>2.5642857142857141</v>
      </c>
      <c r="D82" s="54">
        <f>M82*(D80-M77)+M78</f>
        <v>2.0422619047619048</v>
      </c>
      <c r="E82" s="54">
        <f>M82*(E80-M77)+M78</f>
        <v>1.5202380952380952</v>
      </c>
      <c r="F82" s="54">
        <f>M82*(F80-M77)+M78</f>
        <v>0.99821428571428583</v>
      </c>
      <c r="G82" s="64">
        <f>M82*(G80-M77)+M78</f>
        <v>0.47619047619047628</v>
      </c>
      <c r="H82" t="s">
        <v>69</v>
      </c>
      <c r="J82" s="57" t="s">
        <v>62</v>
      </c>
      <c r="K82" s="80"/>
      <c r="L82" s="57" t="s">
        <v>62</v>
      </c>
      <c r="M82">
        <f>(M79-M77*M78)/M80</f>
        <v>-0.52202380952380945</v>
      </c>
    </row>
    <row r="83" spans="1:19">
      <c r="B83" s="63">
        <v>0</v>
      </c>
      <c r="C83" s="54">
        <f>(1/32+2*4/32+3*6/32+4*4/32+5/32)/(16/32)</f>
        <v>3</v>
      </c>
      <c r="D83" s="54">
        <f>(1/32+2*3/32+3*3/32+4*1/32)/(8/32)</f>
        <v>2.5</v>
      </c>
      <c r="E83" s="54">
        <f>(1/32+2*2/32+3*1/32)/(4/32)</f>
        <v>2</v>
      </c>
      <c r="F83" s="54">
        <f>(1/32+2*1/32)/(2/32)</f>
        <v>1.5</v>
      </c>
      <c r="G83" s="64">
        <v>1</v>
      </c>
      <c r="H83" t="s">
        <v>71</v>
      </c>
      <c r="J83" s="57" t="s">
        <v>64</v>
      </c>
      <c r="K83" s="80"/>
      <c r="L83" s="57" t="s">
        <v>64</v>
      </c>
      <c r="M83">
        <f>(M79-M77*M78)/M81</f>
        <v>-0.52905025826641028</v>
      </c>
    </row>
    <row r="84" spans="1:19">
      <c r="B84" s="65">
        <f>M83*(B75-M78)+M77</f>
        <v>3.4423707725370432</v>
      </c>
      <c r="C84" s="66">
        <f>M83*(C75-M78)+M77</f>
        <v>2.9133205142706329</v>
      </c>
      <c r="D84" s="66">
        <f>M83*(D75-M78)+M77</f>
        <v>2.3842702560042226</v>
      </c>
      <c r="E84" s="66">
        <f>M83*(E75-M78)+M77</f>
        <v>1.8552199977378123</v>
      </c>
      <c r="F84" s="66">
        <f>M83*(F75-M78)+M77</f>
        <v>1.3261697394714023</v>
      </c>
      <c r="G84" s="67">
        <f>M83*(G75-M78)+M77</f>
        <v>0.79711948120499199</v>
      </c>
      <c r="H84" t="s">
        <v>73</v>
      </c>
    </row>
    <row r="85" spans="1:19">
      <c r="A85" s="79"/>
    </row>
    <row r="86" spans="1:19">
      <c r="A86" s="79"/>
    </row>
    <row r="91" spans="1:19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19">
      <c r="A92" s="78" t="str">
        <f>'Закон X-Y'!A92</f>
        <v>Камалов</v>
      </c>
      <c r="B92" s="88" t="str">
        <f>'Закон X-Y'!B92</f>
        <v>Владислав Валерьевич</v>
      </c>
      <c r="C92" s="88"/>
      <c r="D92" s="88"/>
      <c r="E92" s="88"/>
      <c r="F92" s="88"/>
      <c r="G92" s="88"/>
      <c r="H92" s="88"/>
      <c r="I92" s="88"/>
      <c r="J92" s="88"/>
      <c r="K92" s="88"/>
    </row>
    <row r="93" spans="1:19">
      <c r="A93" t="str">
        <f>'Закон X-Y'!A93</f>
        <v>X\Y</v>
      </c>
      <c r="B93" s="71">
        <f>'Закон X-Y'!B93</f>
        <v>0</v>
      </c>
      <c r="C93" s="72">
        <f>'Закон X-Y'!C93</f>
        <v>1</v>
      </c>
      <c r="D93" s="72">
        <f>'Закон X-Y'!D93</f>
        <v>2</v>
      </c>
      <c r="E93" s="72">
        <f>'Закон X-Y'!E93</f>
        <v>3</v>
      </c>
      <c r="F93" s="72">
        <f>'Закон X-Y'!F93</f>
        <v>4</v>
      </c>
      <c r="G93" s="73">
        <f>'Закон X-Y'!G93</f>
        <v>5</v>
      </c>
      <c r="H93" t="s">
        <v>66</v>
      </c>
      <c r="I93" s="54"/>
      <c r="J93" s="68" t="str">
        <f>'Закон X-Y'!J93</f>
        <v>N</v>
      </c>
      <c r="K93" s="89"/>
      <c r="L93" s="90"/>
    </row>
    <row r="94" spans="1:19">
      <c r="A94" s="79">
        <f>'Закон X-Y'!A94</f>
        <v>0</v>
      </c>
      <c r="B94" s="81"/>
      <c r="C94" s="82"/>
      <c r="D94" s="82"/>
      <c r="E94" s="82"/>
      <c r="F94" s="82"/>
      <c r="G94" s="83"/>
      <c r="H94" t="s">
        <v>67</v>
      </c>
      <c r="I94" s="54"/>
      <c r="J94" s="69">
        <f>'Закон X-Y'!J94</f>
        <v>1.0000000000000001E-5</v>
      </c>
      <c r="K94" s="58"/>
      <c r="L94" t="s">
        <v>68</v>
      </c>
    </row>
    <row r="95" spans="1:19">
      <c r="A95" s="79">
        <f>'Закон X-Y'!A95</f>
        <v>1</v>
      </c>
      <c r="B95" s="63">
        <f>K100*(B93-K95)+K96</f>
        <v>0</v>
      </c>
      <c r="C95" s="54">
        <f>K100*(C93-K95)+K96</f>
        <v>0</v>
      </c>
      <c r="D95" s="54">
        <f>K100*(D93-K95)+K96</f>
        <v>0</v>
      </c>
      <c r="E95" s="54">
        <f>K100*(E93-K95)+K96</f>
        <v>0</v>
      </c>
      <c r="F95" s="54">
        <f>K100*(F93-K95)+K96</f>
        <v>0</v>
      </c>
      <c r="G95" s="64">
        <f>K100*(G93-K95)+K96</f>
        <v>0</v>
      </c>
      <c r="H95" t="s">
        <v>69</v>
      </c>
      <c r="I95" s="54"/>
      <c r="J95" s="57" t="s">
        <v>54</v>
      </c>
      <c r="K95" s="80"/>
      <c r="L95" s="57" t="s">
        <v>70</v>
      </c>
      <c r="M95">
        <f>0*1/32+1*5/32+2*10/32+3*10/32+4*5/32+5*1/32</f>
        <v>2.5</v>
      </c>
    </row>
    <row r="96" spans="1:19">
      <c r="A96" s="79">
        <f>'Закон X-Y'!A96</f>
        <v>2</v>
      </c>
      <c r="B96" s="81"/>
      <c r="C96" s="82"/>
      <c r="D96" s="82"/>
      <c r="E96" s="82"/>
      <c r="F96" s="82"/>
      <c r="G96" s="83"/>
      <c r="H96" t="s">
        <v>71</v>
      </c>
      <c r="I96" s="54"/>
      <c r="J96" s="57" t="s">
        <v>55</v>
      </c>
      <c r="K96" s="80"/>
      <c r="L96" s="57" t="s">
        <v>72</v>
      </c>
      <c r="M96">
        <f>0*1/32+1*16/32+2*8/32+3*4/32+4*2/32+5*1/32</f>
        <v>1.78125</v>
      </c>
    </row>
    <row r="97" spans="1:19">
      <c r="A97" s="79">
        <f>'Закон X-Y'!A97</f>
        <v>3</v>
      </c>
      <c r="B97" s="63">
        <f>K101*(B93-K96)+K95</f>
        <v>0</v>
      </c>
      <c r="C97" s="54">
        <f>K101*(C93-K96)+K95</f>
        <v>0</v>
      </c>
      <c r="D97" s="54">
        <f>K101*(D93-K96)+K95</f>
        <v>0</v>
      </c>
      <c r="E97" s="54">
        <f>K101*(E93-K96)+K95</f>
        <v>0</v>
      </c>
      <c r="F97" s="54">
        <f>K101*(F93-K96)+K95</f>
        <v>0</v>
      </c>
      <c r="G97" s="64">
        <f>K101*(G93-K96)+K95</f>
        <v>0</v>
      </c>
      <c r="H97" t="s">
        <v>73</v>
      </c>
      <c r="I97" s="54"/>
      <c r="J97" s="57" t="s">
        <v>56</v>
      </c>
      <c r="K97" s="80"/>
      <c r="L97" s="57" t="s">
        <v>74</v>
      </c>
      <c r="M97">
        <f>5/21+2*(4/32+6/32+6/32+4/32)+3*(6/32+6/32+3/32)+4*(4/32+2/32)+5/32</f>
        <v>3.8005952380952381</v>
      </c>
    </row>
    <row r="98" spans="1:19">
      <c r="A98" s="79">
        <f>'Закон X-Y'!A98</f>
        <v>4</v>
      </c>
      <c r="B98" s="74">
        <f>'Закон X-Y'!B93</f>
        <v>0</v>
      </c>
      <c r="C98" s="75">
        <f>'Закон X-Y'!C93</f>
        <v>1</v>
      </c>
      <c r="D98" s="75">
        <f>'Закон X-Y'!D93</f>
        <v>2</v>
      </c>
      <c r="E98" s="75">
        <f>'Закон X-Y'!E93</f>
        <v>3</v>
      </c>
      <c r="F98" s="75">
        <f>'Закон X-Y'!F93</f>
        <v>4</v>
      </c>
      <c r="G98" s="76">
        <f>'Закон X-Y'!G93</f>
        <v>5</v>
      </c>
      <c r="H98" t="s">
        <v>68</v>
      </c>
      <c r="I98" s="54"/>
      <c r="J98" s="57" t="s">
        <v>57</v>
      </c>
      <c r="K98" s="80"/>
      <c r="L98" s="57" t="s">
        <v>75</v>
      </c>
      <c r="M98">
        <f>0*1/32+1*5/32+4*10/32+9*10/32+16*5/32+25*1/32-M95*M95</f>
        <v>1.25</v>
      </c>
    </row>
    <row r="99" spans="1:19">
      <c r="A99" s="79">
        <f>'Закон X-Y'!A99</f>
        <v>5</v>
      </c>
      <c r="B99" s="60">
        <v>0</v>
      </c>
      <c r="C99" s="61">
        <f>(1/32+2/32+3/32+4/32+5/32)/(5/32)</f>
        <v>3</v>
      </c>
      <c r="D99" s="61">
        <f>(1*4/32+2*3/32+3*2/32+4/32)/(10/32)</f>
        <v>2</v>
      </c>
      <c r="E99" s="61">
        <f>(1*6/32+2*3/32+3*1/32)/(10/32)</f>
        <v>1.5</v>
      </c>
      <c r="F99" s="61">
        <f>(1*4/32+2*1/32)/(5/32)</f>
        <v>1.2</v>
      </c>
      <c r="G99" s="62">
        <v>1</v>
      </c>
      <c r="H99" t="s">
        <v>67</v>
      </c>
      <c r="I99" s="54"/>
      <c r="J99" s="57" t="s">
        <v>59</v>
      </c>
      <c r="K99" s="80"/>
      <c r="L99" s="57" t="s">
        <v>76</v>
      </c>
      <c r="M99">
        <f>0*1/32+1*16/32+4*8/32+9*4/32+16*2/32+25*1/32-M96*M96</f>
        <v>1.2333984375</v>
      </c>
    </row>
    <row r="100" spans="1:19">
      <c r="B100" s="63">
        <f>M100*(B98-M95)+M96</f>
        <v>3.0863095238095237</v>
      </c>
      <c r="C100" s="54">
        <f>M100*(C98-M95)+M96</f>
        <v>2.5642857142857141</v>
      </c>
      <c r="D100" s="54">
        <f>M100*(D98-M95)+M96</f>
        <v>2.0422619047619048</v>
      </c>
      <c r="E100" s="54">
        <f>M100*(E98-M95)+M96</f>
        <v>1.5202380952380952</v>
      </c>
      <c r="F100" s="54">
        <f>M100*(F98-M95)+M96</f>
        <v>0.99821428571428583</v>
      </c>
      <c r="G100" s="64">
        <f>M100*(G98-M95)+M96</f>
        <v>0.47619047619047628</v>
      </c>
      <c r="H100" t="s">
        <v>69</v>
      </c>
      <c r="J100" s="57" t="s">
        <v>62</v>
      </c>
      <c r="K100" s="80"/>
      <c r="L100" s="57" t="s">
        <v>62</v>
      </c>
      <c r="M100">
        <f>(M97-M95*M96)/M98</f>
        <v>-0.52202380952380945</v>
      </c>
    </row>
    <row r="101" spans="1:19">
      <c r="B101" s="63">
        <v>0</v>
      </c>
      <c r="C101" s="54">
        <f>(1/32+2*4/32+3*6/32+4*4/32+5/32)/(16/32)</f>
        <v>3</v>
      </c>
      <c r="D101" s="54">
        <f>(1/32+2*3/32+3*3/32+4*1/32)/(8/32)</f>
        <v>2.5</v>
      </c>
      <c r="E101" s="54">
        <f>(1/32+2*2/32+3*1/32)/(4/32)</f>
        <v>2</v>
      </c>
      <c r="F101" s="54">
        <f>(1/32+2*1/32)/(2/32)</f>
        <v>1.5</v>
      </c>
      <c r="G101" s="64">
        <v>1</v>
      </c>
      <c r="H101" t="s">
        <v>71</v>
      </c>
      <c r="J101" s="57" t="s">
        <v>64</v>
      </c>
      <c r="K101" s="80"/>
      <c r="L101" s="57" t="s">
        <v>64</v>
      </c>
      <c r="M101">
        <f>(M97-M95*M96)/M99</f>
        <v>-0.52905025826641028</v>
      </c>
    </row>
    <row r="102" spans="1:19">
      <c r="B102" s="65">
        <f>M101*(B93-M96)+M95</f>
        <v>3.4423707725370432</v>
      </c>
      <c r="C102" s="66">
        <f>M101*(C93-M96)+M95</f>
        <v>2.9133205142706329</v>
      </c>
      <c r="D102" s="66">
        <f>M101*(D93-M96)+M95</f>
        <v>2.3842702560042226</v>
      </c>
      <c r="E102" s="66">
        <f>M101*(E93-M96)+M95</f>
        <v>1.8552199977378123</v>
      </c>
      <c r="F102" s="66">
        <f>M101*(F93-M96)+M95</f>
        <v>1.3261697394714023</v>
      </c>
      <c r="G102" s="67">
        <f>M101*(G93-M96)+M95</f>
        <v>0.79711948120499199</v>
      </c>
      <c r="H102" t="s">
        <v>73</v>
      </c>
    </row>
    <row r="103" spans="1:19">
      <c r="A103" s="79"/>
    </row>
    <row r="104" spans="1:19">
      <c r="A104" s="79"/>
    </row>
    <row r="109" spans="1:19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>
      <c r="A110" s="78" t="str">
        <f>'Закон X-Y'!A110</f>
        <v>Касымов</v>
      </c>
      <c r="B110" s="88" t="str">
        <f>'Закон X-Y'!B110</f>
        <v>Мухаммад Анварджонович</v>
      </c>
      <c r="C110" s="88"/>
      <c r="D110" s="88"/>
      <c r="E110" s="88"/>
      <c r="F110" s="88"/>
      <c r="G110" s="88"/>
      <c r="H110" s="88"/>
      <c r="I110" s="88"/>
      <c r="J110" s="88"/>
      <c r="K110" s="88"/>
    </row>
    <row r="111" spans="1:19">
      <c r="A111" t="str">
        <f>'Закон X-Y'!A111</f>
        <v>X\Y</v>
      </c>
      <c r="B111" s="71">
        <f>'Закон X-Y'!B111</f>
        <v>0</v>
      </c>
      <c r="C111" s="72">
        <f>'Закон X-Y'!C111</f>
        <v>1</v>
      </c>
      <c r="D111" s="72">
        <f>'Закон X-Y'!D111</f>
        <v>2</v>
      </c>
      <c r="E111" s="72">
        <f>'Закон X-Y'!E111</f>
        <v>3</v>
      </c>
      <c r="F111" s="72">
        <f>'Закон X-Y'!F111</f>
        <v>4</v>
      </c>
      <c r="G111" s="73">
        <f>'Закон X-Y'!G111</f>
        <v>5</v>
      </c>
      <c r="H111" t="s">
        <v>66</v>
      </c>
      <c r="I111" s="54"/>
      <c r="J111" s="68" t="str">
        <f>'Закон X-Y'!J111</f>
        <v>N</v>
      </c>
      <c r="K111" s="89"/>
      <c r="L111" s="90"/>
    </row>
    <row r="112" spans="1:19">
      <c r="A112" s="79">
        <f>'Закон X-Y'!A112</f>
        <v>0</v>
      </c>
      <c r="B112" s="81"/>
      <c r="C112" s="82"/>
      <c r="D112" s="82"/>
      <c r="E112" s="82"/>
      <c r="F112" s="82"/>
      <c r="G112" s="83"/>
      <c r="H112" t="s">
        <v>67</v>
      </c>
      <c r="I112" s="54"/>
      <c r="J112" s="69">
        <f>'Закон X-Y'!J112</f>
        <v>1.0000000000000001E-5</v>
      </c>
      <c r="K112" s="58"/>
      <c r="L112" t="s">
        <v>68</v>
      </c>
    </row>
    <row r="113" spans="1:19">
      <c r="A113" s="79">
        <f>'Закон X-Y'!A113</f>
        <v>1</v>
      </c>
      <c r="B113" s="63">
        <f>K118*(B111-K113)+K114</f>
        <v>0</v>
      </c>
      <c r="C113" s="54">
        <f>K118*(C111-K113)+K114</f>
        <v>0</v>
      </c>
      <c r="D113" s="54">
        <f>K118*(D111-K113)+K114</f>
        <v>0</v>
      </c>
      <c r="E113" s="54">
        <f>K118*(E111-K113)+K114</f>
        <v>0</v>
      </c>
      <c r="F113" s="54">
        <f>K118*(F111-K113)+K114</f>
        <v>0</v>
      </c>
      <c r="G113" s="64">
        <f>K118*(G111-K113)+K114</f>
        <v>0</v>
      </c>
      <c r="H113" t="s">
        <v>69</v>
      </c>
      <c r="I113" s="54"/>
      <c r="J113" s="57" t="s">
        <v>54</v>
      </c>
      <c r="K113" s="80"/>
      <c r="L113" s="57" t="s">
        <v>70</v>
      </c>
      <c r="M113">
        <f>0*1/32+1*5/32+2*10/32+3*10/32+4*5/32+5*1/32</f>
        <v>2.5</v>
      </c>
    </row>
    <row r="114" spans="1:19">
      <c r="A114" s="79">
        <f>'Закон X-Y'!A114</f>
        <v>2</v>
      </c>
      <c r="B114" s="81"/>
      <c r="C114" s="82"/>
      <c r="D114" s="82"/>
      <c r="E114" s="82"/>
      <c r="F114" s="82"/>
      <c r="G114" s="83"/>
      <c r="H114" t="s">
        <v>71</v>
      </c>
      <c r="I114" s="54"/>
      <c r="J114" s="57" t="s">
        <v>55</v>
      </c>
      <c r="K114" s="80"/>
      <c r="L114" s="57" t="s">
        <v>72</v>
      </c>
      <c r="M114">
        <f>0*1/32+1*16/32+2*8/32+3*4/32+4*2/32+5*1/32</f>
        <v>1.78125</v>
      </c>
    </row>
    <row r="115" spans="1:19">
      <c r="A115" s="79">
        <f>'Закон X-Y'!A115</f>
        <v>3</v>
      </c>
      <c r="B115" s="63">
        <f>K119*(B111-K114)+K113</f>
        <v>0</v>
      </c>
      <c r="C115" s="54">
        <f>K119*(C111-K114)+K113</f>
        <v>0</v>
      </c>
      <c r="D115" s="54">
        <f>K119*(D111-K114)+K113</f>
        <v>0</v>
      </c>
      <c r="E115" s="54">
        <f>K119*(E111-K114)+K113</f>
        <v>0</v>
      </c>
      <c r="F115" s="54">
        <f>K119*(F111-K114)+K113</f>
        <v>0</v>
      </c>
      <c r="G115" s="64">
        <f>K119*(G111-K114)+K113</f>
        <v>0</v>
      </c>
      <c r="H115" t="s">
        <v>73</v>
      </c>
      <c r="I115" s="54"/>
      <c r="J115" s="57" t="s">
        <v>56</v>
      </c>
      <c r="K115" s="80"/>
      <c r="L115" s="57" t="s">
        <v>74</v>
      </c>
      <c r="M115">
        <f>5/21+2*(4/32+6/32+6/32+4/32)+3*(6/32+6/32+3/32)+4*(4/32+2/32)+5/32</f>
        <v>3.8005952380952381</v>
      </c>
    </row>
    <row r="116" spans="1:19">
      <c r="A116" s="79">
        <f>'Закон X-Y'!A116</f>
        <v>4</v>
      </c>
      <c r="B116" s="74">
        <f>'Закон X-Y'!B111</f>
        <v>0</v>
      </c>
      <c r="C116" s="75">
        <f>'Закон X-Y'!C111</f>
        <v>1</v>
      </c>
      <c r="D116" s="75">
        <f>'Закон X-Y'!D111</f>
        <v>2</v>
      </c>
      <c r="E116" s="75">
        <f>'Закон X-Y'!E111</f>
        <v>3</v>
      </c>
      <c r="F116" s="75">
        <f>'Закон X-Y'!F111</f>
        <v>4</v>
      </c>
      <c r="G116" s="76">
        <f>'Закон X-Y'!G111</f>
        <v>5</v>
      </c>
      <c r="H116" t="s">
        <v>68</v>
      </c>
      <c r="I116" s="54"/>
      <c r="J116" s="57" t="s">
        <v>57</v>
      </c>
      <c r="K116" s="80"/>
      <c r="L116" s="57" t="s">
        <v>75</v>
      </c>
      <c r="M116">
        <f>0*1/32+1*5/32+4*10/32+9*10/32+16*5/32+25*1/32-M113*M113</f>
        <v>1.25</v>
      </c>
    </row>
    <row r="117" spans="1:19">
      <c r="A117" s="79">
        <f>'Закон X-Y'!A117</f>
        <v>5</v>
      </c>
      <c r="B117" s="60">
        <v>0</v>
      </c>
      <c r="C117" s="61">
        <f>(1/32+2/32+3/32+4/32+5/32)/(5/32)</f>
        <v>3</v>
      </c>
      <c r="D117" s="61">
        <f>(1*4/32+2*3/32+3*2/32+4/32)/(10/32)</f>
        <v>2</v>
      </c>
      <c r="E117" s="61">
        <f>(1*6/32+2*3/32+3*1/32)/(10/32)</f>
        <v>1.5</v>
      </c>
      <c r="F117" s="61">
        <f>(1*4/32+2*1/32)/(5/32)</f>
        <v>1.2</v>
      </c>
      <c r="G117" s="62">
        <v>1</v>
      </c>
      <c r="H117" t="s">
        <v>67</v>
      </c>
      <c r="I117" s="54"/>
      <c r="J117" s="57" t="s">
        <v>59</v>
      </c>
      <c r="K117" s="80"/>
      <c r="L117" s="57" t="s">
        <v>76</v>
      </c>
      <c r="M117">
        <f>0*1/32+1*16/32+4*8/32+9*4/32+16*2/32+25*1/32-M114*M114</f>
        <v>1.2333984375</v>
      </c>
    </row>
    <row r="118" spans="1:19">
      <c r="B118" s="63">
        <f>M118*(B116-M113)+M114</f>
        <v>3.0863095238095237</v>
      </c>
      <c r="C118" s="54">
        <f>M118*(C116-M113)+M114</f>
        <v>2.5642857142857141</v>
      </c>
      <c r="D118" s="54">
        <f>M118*(D116-M113)+M114</f>
        <v>2.0422619047619048</v>
      </c>
      <c r="E118" s="54">
        <f>M118*(E116-M113)+M114</f>
        <v>1.5202380952380952</v>
      </c>
      <c r="F118" s="54">
        <f>M118*(F116-M113)+M114</f>
        <v>0.99821428571428583</v>
      </c>
      <c r="G118" s="64">
        <f>M118*(G116-M113)+M114</f>
        <v>0.47619047619047628</v>
      </c>
      <c r="H118" t="s">
        <v>69</v>
      </c>
      <c r="J118" s="57" t="s">
        <v>62</v>
      </c>
      <c r="K118" s="80"/>
      <c r="L118" s="57" t="s">
        <v>62</v>
      </c>
      <c r="M118">
        <f>(M115-M113*M114)/M116</f>
        <v>-0.52202380952380945</v>
      </c>
    </row>
    <row r="119" spans="1:19">
      <c r="B119" s="63">
        <v>0</v>
      </c>
      <c r="C119" s="54">
        <f>(1/32+2*4/32+3*6/32+4*4/32+5/32)/(16/32)</f>
        <v>3</v>
      </c>
      <c r="D119" s="54">
        <f>(1/32+2*3/32+3*3/32+4*1/32)/(8/32)</f>
        <v>2.5</v>
      </c>
      <c r="E119" s="54">
        <f>(1/32+2*2/32+3*1/32)/(4/32)</f>
        <v>2</v>
      </c>
      <c r="F119" s="54">
        <f>(1/32+2*1/32)/(2/32)</f>
        <v>1.5</v>
      </c>
      <c r="G119" s="64">
        <v>1</v>
      </c>
      <c r="H119" t="s">
        <v>71</v>
      </c>
      <c r="J119" s="57" t="s">
        <v>64</v>
      </c>
      <c r="K119" s="80"/>
      <c r="L119" s="57" t="s">
        <v>64</v>
      </c>
      <c r="M119">
        <f>(M115-M113*M114)/M117</f>
        <v>-0.52905025826641028</v>
      </c>
    </row>
    <row r="120" spans="1:19">
      <c r="B120" s="65">
        <f>M119*(B111-M114)+M113</f>
        <v>3.4423707725370432</v>
      </c>
      <c r="C120" s="66">
        <f>M119*(C111-M114)+M113</f>
        <v>2.9133205142706329</v>
      </c>
      <c r="D120" s="66">
        <f>M119*(D111-M114)+M113</f>
        <v>2.3842702560042226</v>
      </c>
      <c r="E120" s="66">
        <f>M119*(E111-M114)+M113</f>
        <v>1.8552199977378123</v>
      </c>
      <c r="F120" s="66">
        <f>M119*(F111-M114)+M113</f>
        <v>1.3261697394714023</v>
      </c>
      <c r="G120" s="67">
        <f>M119*(G111-M114)+M113</f>
        <v>0.79711948120499199</v>
      </c>
      <c r="H120" t="s">
        <v>73</v>
      </c>
    </row>
    <row r="121" spans="1:19">
      <c r="A121" s="79"/>
    </row>
    <row r="122" spans="1:19">
      <c r="A122" s="79"/>
    </row>
    <row r="127" spans="1:19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</row>
    <row r="128" spans="1:19">
      <c r="A128" s="78" t="str">
        <f>'Закон X-Y'!A128</f>
        <v>Лотфи</v>
      </c>
      <c r="B128" s="88" t="str">
        <f>'Закон X-Y'!B128</f>
        <v>Мохамед</v>
      </c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3">
      <c r="A129" t="str">
        <f>'Закон X-Y'!A129</f>
        <v>X\Y</v>
      </c>
      <c r="B129" s="71">
        <f>'Закон X-Y'!B129</f>
        <v>0</v>
      </c>
      <c r="C129" s="72">
        <f>'Закон X-Y'!C129</f>
        <v>1</v>
      </c>
      <c r="D129" s="72">
        <f>'Закон X-Y'!D129</f>
        <v>2</v>
      </c>
      <c r="E129" s="72">
        <f>'Закон X-Y'!E129</f>
        <v>3</v>
      </c>
      <c r="F129" s="72">
        <f>'Закон X-Y'!F129</f>
        <v>4</v>
      </c>
      <c r="G129" s="73">
        <f>'Закон X-Y'!G129</f>
        <v>5</v>
      </c>
      <c r="H129" t="s">
        <v>66</v>
      </c>
      <c r="I129" s="54"/>
      <c r="J129" s="68" t="str">
        <f>'Закон X-Y'!J129</f>
        <v>N</v>
      </c>
      <c r="K129" s="89"/>
      <c r="L129" s="90"/>
    </row>
    <row r="130" spans="1:13">
      <c r="A130" s="79">
        <f>'Закон X-Y'!A130</f>
        <v>0</v>
      </c>
      <c r="B130" s="81"/>
      <c r="C130" s="82"/>
      <c r="D130" s="82"/>
      <c r="E130" s="82"/>
      <c r="F130" s="82"/>
      <c r="G130" s="83"/>
      <c r="H130" t="s">
        <v>67</v>
      </c>
      <c r="I130" s="54"/>
      <c r="J130" s="69">
        <f>'Закон X-Y'!J130</f>
        <v>1.0000000000000001E-5</v>
      </c>
      <c r="K130" s="58"/>
      <c r="L130" t="s">
        <v>68</v>
      </c>
    </row>
    <row r="131" spans="1:13">
      <c r="A131" s="79">
        <f>'Закон X-Y'!A131</f>
        <v>1</v>
      </c>
      <c r="B131" s="63">
        <f>K136*(B129-K131)+K132</f>
        <v>0</v>
      </c>
      <c r="C131" s="54">
        <f>K136*(C129-K131)+K132</f>
        <v>0</v>
      </c>
      <c r="D131" s="54">
        <f>K136*(D129-K131)+K132</f>
        <v>0</v>
      </c>
      <c r="E131" s="54">
        <f>K136*(E129-K131)+K132</f>
        <v>0</v>
      </c>
      <c r="F131" s="54">
        <f>K136*(F129-K131)+K132</f>
        <v>0</v>
      </c>
      <c r="G131" s="64">
        <f>K136*(G129-K131)+K132</f>
        <v>0</v>
      </c>
      <c r="H131" t="s">
        <v>69</v>
      </c>
      <c r="I131" s="54"/>
      <c r="J131" s="57" t="s">
        <v>54</v>
      </c>
      <c r="K131" s="80"/>
      <c r="L131" s="57" t="s">
        <v>70</v>
      </c>
      <c r="M131">
        <f>0*1/32+1*5/32+2*10/32+3*10/32+4*5/32+5*1/32</f>
        <v>2.5</v>
      </c>
    </row>
    <row r="132" spans="1:13">
      <c r="A132" s="79">
        <f>'Закон X-Y'!A132</f>
        <v>2</v>
      </c>
      <c r="B132" s="81"/>
      <c r="C132" s="82"/>
      <c r="D132" s="82"/>
      <c r="E132" s="82"/>
      <c r="F132" s="82"/>
      <c r="G132" s="83"/>
      <c r="H132" t="s">
        <v>71</v>
      </c>
      <c r="I132" s="54"/>
      <c r="J132" s="57" t="s">
        <v>55</v>
      </c>
      <c r="K132" s="80"/>
      <c r="L132" s="57" t="s">
        <v>72</v>
      </c>
      <c r="M132">
        <f>0*1/32+1*16/32+2*8/32+3*4/32+4*2/32+5*1/32</f>
        <v>1.78125</v>
      </c>
    </row>
    <row r="133" spans="1:13">
      <c r="A133" s="79">
        <f>'Закон X-Y'!A133</f>
        <v>3</v>
      </c>
      <c r="B133" s="63">
        <f>K137*(B129-K132)+K131</f>
        <v>0</v>
      </c>
      <c r="C133" s="54">
        <f>K137*(C129-K132)+K131</f>
        <v>0</v>
      </c>
      <c r="D133" s="54">
        <f>K137*(D129-K132)+K131</f>
        <v>0</v>
      </c>
      <c r="E133" s="54">
        <f>K137*(E129-K132)+K131</f>
        <v>0</v>
      </c>
      <c r="F133" s="54">
        <f>K137*(F129-K132)+K131</f>
        <v>0</v>
      </c>
      <c r="G133" s="64">
        <f>K137*(G129-K132)+K131</f>
        <v>0</v>
      </c>
      <c r="H133" t="s">
        <v>73</v>
      </c>
      <c r="I133" s="54"/>
      <c r="J133" s="57" t="s">
        <v>56</v>
      </c>
      <c r="K133" s="80"/>
      <c r="L133" s="57" t="s">
        <v>74</v>
      </c>
      <c r="M133">
        <f>5/21+2*(4/32+6/32+6/32+4/32)+3*(6/32+6/32+3/32)+4*(4/32+2/32)+5/32</f>
        <v>3.8005952380952381</v>
      </c>
    </row>
    <row r="134" spans="1:13">
      <c r="A134" s="79">
        <f>'Закон X-Y'!A134</f>
        <v>4</v>
      </c>
      <c r="B134" s="74">
        <f>'Закон X-Y'!B129</f>
        <v>0</v>
      </c>
      <c r="C134" s="75">
        <f>'Закон X-Y'!C129</f>
        <v>1</v>
      </c>
      <c r="D134" s="75">
        <f>'Закон X-Y'!D129</f>
        <v>2</v>
      </c>
      <c r="E134" s="75">
        <f>'Закон X-Y'!E129</f>
        <v>3</v>
      </c>
      <c r="F134" s="75">
        <f>'Закон X-Y'!F129</f>
        <v>4</v>
      </c>
      <c r="G134" s="76">
        <f>'Закон X-Y'!G129</f>
        <v>5</v>
      </c>
      <c r="H134" t="s">
        <v>68</v>
      </c>
      <c r="I134" s="54"/>
      <c r="J134" s="57" t="s">
        <v>57</v>
      </c>
      <c r="K134" s="80"/>
      <c r="L134" s="57" t="s">
        <v>75</v>
      </c>
      <c r="M134">
        <f>0*1/32+1*5/32+4*10/32+9*10/32+16*5/32+25*1/32-M131*M131</f>
        <v>1.25</v>
      </c>
    </row>
    <row r="135" spans="1:13">
      <c r="A135" s="79">
        <f>'Закон X-Y'!A135</f>
        <v>5</v>
      </c>
      <c r="B135" s="60">
        <v>0</v>
      </c>
      <c r="C135" s="61">
        <f>(1/32+2/32+3/32+4/32+5/32)/(5/32)</f>
        <v>3</v>
      </c>
      <c r="D135" s="61">
        <f>(1*4/32+2*3/32+3*2/32+4/32)/(10/32)</f>
        <v>2</v>
      </c>
      <c r="E135" s="61">
        <f>(1*6/32+2*3/32+3*1/32)/(10/32)</f>
        <v>1.5</v>
      </c>
      <c r="F135" s="61">
        <f>(1*4/32+2*1/32)/(5/32)</f>
        <v>1.2</v>
      </c>
      <c r="G135" s="62">
        <v>1</v>
      </c>
      <c r="H135" t="s">
        <v>67</v>
      </c>
      <c r="I135" s="54"/>
      <c r="J135" s="57" t="s">
        <v>59</v>
      </c>
      <c r="K135" s="80"/>
      <c r="L135" s="57" t="s">
        <v>76</v>
      </c>
      <c r="M135">
        <f>0*1/32+1*16/32+4*8/32+9*4/32+16*2/32+25*1/32-M132*M132</f>
        <v>1.2333984375</v>
      </c>
    </row>
    <row r="136" spans="1:13">
      <c r="B136" s="63">
        <f>M136*(B134-M131)+M132</f>
        <v>3.0863095238095237</v>
      </c>
      <c r="C136" s="54">
        <f>M136*(C134-M131)+M132</f>
        <v>2.5642857142857141</v>
      </c>
      <c r="D136" s="54">
        <f>M136*(D134-M131)+M132</f>
        <v>2.0422619047619048</v>
      </c>
      <c r="E136" s="54">
        <f>M136*(E134-M131)+M132</f>
        <v>1.5202380952380952</v>
      </c>
      <c r="F136" s="54">
        <f>M136*(F134-M131)+M132</f>
        <v>0.99821428571428583</v>
      </c>
      <c r="G136" s="64">
        <f>M136*(G134-M131)+M132</f>
        <v>0.47619047619047628</v>
      </c>
      <c r="H136" t="s">
        <v>69</v>
      </c>
      <c r="J136" s="57" t="s">
        <v>62</v>
      </c>
      <c r="K136" s="80"/>
      <c r="L136" s="57" t="s">
        <v>62</v>
      </c>
      <c r="M136">
        <f>(M133-M131*M132)/M134</f>
        <v>-0.52202380952380945</v>
      </c>
    </row>
    <row r="137" spans="1:13">
      <c r="B137" s="63">
        <v>0</v>
      </c>
      <c r="C137" s="54">
        <f>(1/32+2*4/32+3*6/32+4*4/32+5/32)/(16/32)</f>
        <v>3</v>
      </c>
      <c r="D137" s="54">
        <f>(1/32+2*3/32+3*3/32+4*1/32)/(8/32)</f>
        <v>2.5</v>
      </c>
      <c r="E137" s="54">
        <f>(1/32+2*2/32+3*1/32)/(4/32)</f>
        <v>2</v>
      </c>
      <c r="F137" s="54">
        <f>(1/32+2*1/32)/(2/32)</f>
        <v>1.5</v>
      </c>
      <c r="G137" s="64">
        <v>1</v>
      </c>
      <c r="H137" t="s">
        <v>71</v>
      </c>
      <c r="J137" s="57" t="s">
        <v>64</v>
      </c>
      <c r="K137" s="80"/>
      <c r="L137" s="57" t="s">
        <v>64</v>
      </c>
      <c r="M137">
        <f>(M133-M131*M132)/M135</f>
        <v>-0.52905025826641028</v>
      </c>
    </row>
    <row r="138" spans="1:13">
      <c r="B138" s="65">
        <f>M137*(B129-M132)+M131</f>
        <v>3.4423707725370432</v>
      </c>
      <c r="C138" s="66">
        <f>M137*(C129-M132)+M131</f>
        <v>2.9133205142706329</v>
      </c>
      <c r="D138" s="66">
        <f>M137*(D129-M132)+M131</f>
        <v>2.3842702560042226</v>
      </c>
      <c r="E138" s="66">
        <f>M137*(E129-M132)+M131</f>
        <v>1.8552199977378123</v>
      </c>
      <c r="F138" s="66">
        <f>M137*(F129-M132)+M131</f>
        <v>1.3261697394714023</v>
      </c>
      <c r="G138" s="67">
        <f>M137*(G129-M132)+M131</f>
        <v>0.79711948120499199</v>
      </c>
      <c r="H138" t="s">
        <v>73</v>
      </c>
    </row>
    <row r="139" spans="1:13">
      <c r="A139" s="79"/>
    </row>
    <row r="140" spans="1:13">
      <c r="A140" s="79"/>
    </row>
    <row r="145" spans="1:19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</row>
    <row r="146" spans="1:19">
      <c r="A146" s="78" t="str">
        <f>'Закон X-Y'!A146</f>
        <v>Мохамед Ахмед Нурелдин Саид</v>
      </c>
      <c r="B146" s="88" t="str">
        <f>'Закон X-Y'!B146</f>
        <v>Махмуд Ахмед Нурелдин</v>
      </c>
      <c r="C146" s="88"/>
      <c r="D146" s="88"/>
      <c r="E146" s="88"/>
      <c r="F146" s="88"/>
      <c r="G146" s="88"/>
      <c r="H146" s="88"/>
      <c r="I146" s="88"/>
      <c r="J146" s="88"/>
      <c r="K146" s="88"/>
    </row>
    <row r="147" spans="1:19">
      <c r="A147" t="str">
        <f>'Закон X-Y'!A147</f>
        <v>X\Y</v>
      </c>
      <c r="B147" s="71">
        <f>'Закон X-Y'!B147</f>
        <v>0</v>
      </c>
      <c r="C147" s="72">
        <f>'Закон X-Y'!C147</f>
        <v>1</v>
      </c>
      <c r="D147" s="72">
        <f>'Закон X-Y'!D147</f>
        <v>2</v>
      </c>
      <c r="E147" s="72">
        <f>'Закон X-Y'!E147</f>
        <v>3</v>
      </c>
      <c r="F147" s="72">
        <f>'Закон X-Y'!F147</f>
        <v>4</v>
      </c>
      <c r="G147" s="73">
        <f>'Закон X-Y'!G147</f>
        <v>5</v>
      </c>
      <c r="H147" t="s">
        <v>66</v>
      </c>
      <c r="I147" s="54"/>
      <c r="J147" s="68" t="str">
        <f>'Закон X-Y'!J147</f>
        <v>N</v>
      </c>
      <c r="K147" s="89"/>
      <c r="L147" s="90"/>
    </row>
    <row r="148" spans="1:19">
      <c r="A148" s="79">
        <f>'Закон X-Y'!A148</f>
        <v>0</v>
      </c>
      <c r="B148" s="81"/>
      <c r="C148" s="82"/>
      <c r="D148" s="82"/>
      <c r="E148" s="82"/>
      <c r="F148" s="82"/>
      <c r="G148" s="83"/>
      <c r="H148" t="s">
        <v>67</v>
      </c>
      <c r="I148" s="54"/>
      <c r="J148" s="69">
        <f>'Закон X-Y'!J148</f>
        <v>1.0000000000000001E-5</v>
      </c>
      <c r="K148" s="58"/>
      <c r="L148" t="s">
        <v>68</v>
      </c>
    </row>
    <row r="149" spans="1:19">
      <c r="A149" s="79">
        <f>'Закон X-Y'!A149</f>
        <v>1</v>
      </c>
      <c r="B149" s="63">
        <f>K154*(B147-K149)+K150</f>
        <v>0</v>
      </c>
      <c r="C149" s="54">
        <f>K154*(C147-K149)+K150</f>
        <v>0</v>
      </c>
      <c r="D149" s="54">
        <f>K154*(D147-K149)+K150</f>
        <v>0</v>
      </c>
      <c r="E149" s="54">
        <f>K154*(E147-K149)+K150</f>
        <v>0</v>
      </c>
      <c r="F149" s="54">
        <f>K154*(F147-K149)+K150</f>
        <v>0</v>
      </c>
      <c r="G149" s="64">
        <f>K154*(G147-K149)+K150</f>
        <v>0</v>
      </c>
      <c r="H149" t="s">
        <v>69</v>
      </c>
      <c r="I149" s="54"/>
      <c r="J149" s="57" t="s">
        <v>54</v>
      </c>
      <c r="K149" s="80"/>
      <c r="L149" s="57" t="s">
        <v>70</v>
      </c>
      <c r="M149">
        <f>0*1/32+1*5/32+2*10/32+3*10/32+4*5/32+5*1/32</f>
        <v>2.5</v>
      </c>
    </row>
    <row r="150" spans="1:19">
      <c r="A150" s="79">
        <f>'Закон X-Y'!A150</f>
        <v>2</v>
      </c>
      <c r="B150" s="81"/>
      <c r="C150" s="82"/>
      <c r="D150" s="82"/>
      <c r="E150" s="82"/>
      <c r="F150" s="82"/>
      <c r="G150" s="83"/>
      <c r="H150" t="s">
        <v>71</v>
      </c>
      <c r="I150" s="54"/>
      <c r="J150" s="57" t="s">
        <v>55</v>
      </c>
      <c r="K150" s="80"/>
      <c r="L150" s="57" t="s">
        <v>72</v>
      </c>
      <c r="M150">
        <f>0*1/32+1*16/32+2*8/32+3*4/32+4*2/32+5*1/32</f>
        <v>1.78125</v>
      </c>
    </row>
    <row r="151" spans="1:19">
      <c r="A151" s="79">
        <f>'Закон X-Y'!A151</f>
        <v>3</v>
      </c>
      <c r="B151" s="63">
        <f>K155*(B147-K150)+K149</f>
        <v>0</v>
      </c>
      <c r="C151" s="54">
        <f>K155*(C147-K150)+K149</f>
        <v>0</v>
      </c>
      <c r="D151" s="54">
        <f>K155*(D147-K150)+K149</f>
        <v>0</v>
      </c>
      <c r="E151" s="54">
        <f>K155*(E147-K150)+K149</f>
        <v>0</v>
      </c>
      <c r="F151" s="54">
        <f>K155*(F147-K150)+K149</f>
        <v>0</v>
      </c>
      <c r="G151" s="64">
        <f>K155*(G147-K150)+K149</f>
        <v>0</v>
      </c>
      <c r="H151" t="s">
        <v>73</v>
      </c>
      <c r="I151" s="54"/>
      <c r="J151" s="57" t="s">
        <v>56</v>
      </c>
      <c r="K151" s="80"/>
      <c r="L151" s="57" t="s">
        <v>74</v>
      </c>
      <c r="M151">
        <f>5/21+2*(4/32+6/32+6/32+4/32)+3*(6/32+6/32+3/32)+4*(4/32+2/32)+5/32</f>
        <v>3.8005952380952381</v>
      </c>
    </row>
    <row r="152" spans="1:19">
      <c r="A152" s="79">
        <f>'Закон X-Y'!A152</f>
        <v>4</v>
      </c>
      <c r="B152" s="74">
        <f>'Закон X-Y'!B147</f>
        <v>0</v>
      </c>
      <c r="C152" s="75">
        <f>'Закон X-Y'!C147</f>
        <v>1</v>
      </c>
      <c r="D152" s="75">
        <f>'Закон X-Y'!D147</f>
        <v>2</v>
      </c>
      <c r="E152" s="75">
        <f>'Закон X-Y'!E147</f>
        <v>3</v>
      </c>
      <c r="F152" s="75">
        <f>'Закон X-Y'!F147</f>
        <v>4</v>
      </c>
      <c r="G152" s="76">
        <f>'Закон X-Y'!G147</f>
        <v>5</v>
      </c>
      <c r="H152" t="s">
        <v>68</v>
      </c>
      <c r="I152" s="54"/>
      <c r="J152" s="57" t="s">
        <v>57</v>
      </c>
      <c r="K152" s="80"/>
      <c r="L152" s="57" t="s">
        <v>75</v>
      </c>
      <c r="M152">
        <f>0*1/32+1*5/32+4*10/32+9*10/32+16*5/32+25*1/32-M149*M149</f>
        <v>1.25</v>
      </c>
    </row>
    <row r="153" spans="1:19">
      <c r="A153" s="79">
        <f>'Закон X-Y'!A153</f>
        <v>5</v>
      </c>
      <c r="B153" s="60">
        <v>0</v>
      </c>
      <c r="C153" s="61">
        <f>(1/32+2/32+3/32+4/32+5/32)/(5/32)</f>
        <v>3</v>
      </c>
      <c r="D153" s="61">
        <f>(1*4/32+2*3/32+3*2/32+4/32)/(10/32)</f>
        <v>2</v>
      </c>
      <c r="E153" s="61">
        <f>(1*6/32+2*3/32+3*1/32)/(10/32)</f>
        <v>1.5</v>
      </c>
      <c r="F153" s="61">
        <f>(1*4/32+2*1/32)/(5/32)</f>
        <v>1.2</v>
      </c>
      <c r="G153" s="62">
        <v>1</v>
      </c>
      <c r="H153" t="s">
        <v>67</v>
      </c>
      <c r="I153" s="54"/>
      <c r="J153" s="57" t="s">
        <v>59</v>
      </c>
      <c r="K153" s="80"/>
      <c r="L153" s="57" t="s">
        <v>76</v>
      </c>
      <c r="M153">
        <f>0*1/32+1*16/32+4*8/32+9*4/32+16*2/32+25*1/32-M150*M150</f>
        <v>1.2333984375</v>
      </c>
    </row>
    <row r="154" spans="1:19">
      <c r="B154" s="63">
        <f>M154*(B152-M149)+M150</f>
        <v>3.0863095238095237</v>
      </c>
      <c r="C154" s="54">
        <f>M154*(C152-M149)+M150</f>
        <v>2.5642857142857141</v>
      </c>
      <c r="D154" s="54">
        <f>M154*(D152-M149)+M150</f>
        <v>2.0422619047619048</v>
      </c>
      <c r="E154" s="54">
        <f>M154*(E152-M149)+M150</f>
        <v>1.5202380952380952</v>
      </c>
      <c r="F154" s="54">
        <f>M154*(F152-M149)+M150</f>
        <v>0.99821428571428583</v>
      </c>
      <c r="G154" s="64">
        <f>M154*(G152-M149)+M150</f>
        <v>0.47619047619047628</v>
      </c>
      <c r="H154" t="s">
        <v>69</v>
      </c>
      <c r="J154" s="57" t="s">
        <v>62</v>
      </c>
      <c r="K154" s="80"/>
      <c r="L154" s="57" t="s">
        <v>62</v>
      </c>
      <c r="M154">
        <f>(M151-M149*M150)/M152</f>
        <v>-0.52202380952380945</v>
      </c>
    </row>
    <row r="155" spans="1:19">
      <c r="B155" s="63">
        <v>0</v>
      </c>
      <c r="C155" s="54">
        <f>(1/32+2*4/32+3*6/32+4*4/32+5/32)/(16/32)</f>
        <v>3</v>
      </c>
      <c r="D155" s="54">
        <f>(1/32+2*3/32+3*3/32+4*1/32)/(8/32)</f>
        <v>2.5</v>
      </c>
      <c r="E155" s="54">
        <f>(1/32+2*2/32+3*1/32)/(4/32)</f>
        <v>2</v>
      </c>
      <c r="F155" s="54">
        <f>(1/32+2*1/32)/(2/32)</f>
        <v>1.5</v>
      </c>
      <c r="G155" s="64">
        <v>1</v>
      </c>
      <c r="H155" t="s">
        <v>71</v>
      </c>
      <c r="J155" s="57" t="s">
        <v>64</v>
      </c>
      <c r="K155" s="80"/>
      <c r="L155" s="57" t="s">
        <v>64</v>
      </c>
      <c r="M155">
        <f>(M151-M149*M150)/M153</f>
        <v>-0.52905025826641028</v>
      </c>
    </row>
    <row r="156" spans="1:19">
      <c r="B156" s="65">
        <f>M155*(B147-M150)+M149</f>
        <v>3.4423707725370432</v>
      </c>
      <c r="C156" s="66">
        <f>M155*(C147-M150)+M149</f>
        <v>2.9133205142706329</v>
      </c>
      <c r="D156" s="66">
        <f>M155*(D147-M150)+M149</f>
        <v>2.3842702560042226</v>
      </c>
      <c r="E156" s="66">
        <f>M155*(E147-M150)+M149</f>
        <v>1.8552199977378123</v>
      </c>
      <c r="F156" s="66">
        <f>M155*(F147-M150)+M149</f>
        <v>1.3261697394714023</v>
      </c>
      <c r="G156" s="67">
        <f>M155*(G147-M150)+M149</f>
        <v>0.79711948120499199</v>
      </c>
      <c r="H156" t="s">
        <v>73</v>
      </c>
    </row>
    <row r="157" spans="1:19">
      <c r="A157" s="79"/>
    </row>
    <row r="158" spans="1:19">
      <c r="A158" s="79"/>
    </row>
    <row r="163" spans="1:19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</row>
    <row r="164" spans="1:19">
      <c r="A164" s="78" t="str">
        <f>'Закон X-Y'!A164</f>
        <v>Петрова</v>
      </c>
      <c r="B164" s="88" t="str">
        <f>'Закон X-Y'!B164</f>
        <v>Ольга Александровна</v>
      </c>
      <c r="C164" s="88"/>
      <c r="D164" s="88"/>
      <c r="E164" s="88"/>
      <c r="F164" s="88"/>
      <c r="G164" s="88"/>
      <c r="H164" s="88"/>
      <c r="I164" s="88"/>
      <c r="J164" s="88"/>
      <c r="K164" s="88"/>
    </row>
    <row r="165" spans="1:19">
      <c r="A165" t="str">
        <f>'Закон X-Y'!A165</f>
        <v>X\Y</v>
      </c>
      <c r="B165" s="71">
        <f>'Закон X-Y'!B165</f>
        <v>0</v>
      </c>
      <c r="C165" s="72">
        <f>'Закон X-Y'!C165</f>
        <v>1</v>
      </c>
      <c r="D165" s="72">
        <f>'Закон X-Y'!D165</f>
        <v>2</v>
      </c>
      <c r="E165" s="72">
        <f>'Закон X-Y'!E165</f>
        <v>3</v>
      </c>
      <c r="F165" s="72">
        <f>'Закон X-Y'!F165</f>
        <v>4</v>
      </c>
      <c r="G165" s="73">
        <f>'Закон X-Y'!G165</f>
        <v>5</v>
      </c>
      <c r="H165" t="s">
        <v>66</v>
      </c>
      <c r="I165" s="54"/>
      <c r="J165" s="68" t="str">
        <f>'Закон X-Y'!J165</f>
        <v>N</v>
      </c>
      <c r="K165" s="89"/>
      <c r="L165" s="90"/>
    </row>
    <row r="166" spans="1:19">
      <c r="A166" s="79">
        <f>'Закон X-Y'!A166</f>
        <v>0</v>
      </c>
      <c r="B166" s="81"/>
      <c r="C166" s="82"/>
      <c r="D166" s="82"/>
      <c r="E166" s="82"/>
      <c r="F166" s="82"/>
      <c r="G166" s="83"/>
      <c r="H166" t="s">
        <v>67</v>
      </c>
      <c r="I166" s="54"/>
      <c r="J166" s="69">
        <f>'Закон X-Y'!J166</f>
        <v>1.0000000000000001E-5</v>
      </c>
      <c r="K166" s="58"/>
      <c r="L166" t="s">
        <v>68</v>
      </c>
    </row>
    <row r="167" spans="1:19">
      <c r="A167" s="79">
        <f>'Закон X-Y'!A167</f>
        <v>1</v>
      </c>
      <c r="B167" s="63">
        <f>K172*(B165-K167)+K168</f>
        <v>0</v>
      </c>
      <c r="C167" s="54">
        <f>K172*(C165-K167)+K168</f>
        <v>0</v>
      </c>
      <c r="D167" s="54">
        <f>K172*(D165-K167)+K168</f>
        <v>0</v>
      </c>
      <c r="E167" s="54">
        <f>K172*(E165-K167)+K168</f>
        <v>0</v>
      </c>
      <c r="F167" s="54">
        <f>K172*(F165-K167)+K168</f>
        <v>0</v>
      </c>
      <c r="G167" s="64">
        <f>K172*(G165-K167)+K168</f>
        <v>0</v>
      </c>
      <c r="H167" t="s">
        <v>69</v>
      </c>
      <c r="I167" s="54"/>
      <c r="J167" s="57" t="s">
        <v>54</v>
      </c>
      <c r="K167" s="80"/>
      <c r="L167" s="57" t="s">
        <v>70</v>
      </c>
      <c r="M167">
        <f>0*1/32+1*5/32+2*10/32+3*10/32+4*5/32+5*1/32</f>
        <v>2.5</v>
      </c>
    </row>
    <row r="168" spans="1:19">
      <c r="A168" s="79">
        <f>'Закон X-Y'!A168</f>
        <v>2</v>
      </c>
      <c r="B168" s="81"/>
      <c r="C168" s="82"/>
      <c r="D168" s="82"/>
      <c r="E168" s="82"/>
      <c r="F168" s="82"/>
      <c r="G168" s="83"/>
      <c r="H168" t="s">
        <v>71</v>
      </c>
      <c r="I168" s="54"/>
      <c r="J168" s="57" t="s">
        <v>55</v>
      </c>
      <c r="K168" s="80"/>
      <c r="L168" s="57" t="s">
        <v>72</v>
      </c>
      <c r="M168">
        <f>0*1/32+1*16/32+2*8/32+3*4/32+4*2/32+5*1/32</f>
        <v>1.78125</v>
      </c>
    </row>
    <row r="169" spans="1:19">
      <c r="A169" s="79">
        <f>'Закон X-Y'!A169</f>
        <v>3</v>
      </c>
      <c r="B169" s="63">
        <f>K173*(B165-K168)+K167</f>
        <v>0</v>
      </c>
      <c r="C169" s="54">
        <f>K173*(C165-K168)+K167</f>
        <v>0</v>
      </c>
      <c r="D169" s="54">
        <f>K173*(D165-K168)+K167</f>
        <v>0</v>
      </c>
      <c r="E169" s="54">
        <f>K173*(E165-K168)+K167</f>
        <v>0</v>
      </c>
      <c r="F169" s="54">
        <f>K173*(F165-K168)+K167</f>
        <v>0</v>
      </c>
      <c r="G169" s="64">
        <f>K173*(G165-K168)+K167</f>
        <v>0</v>
      </c>
      <c r="H169" t="s">
        <v>73</v>
      </c>
      <c r="I169" s="54"/>
      <c r="J169" s="57" t="s">
        <v>56</v>
      </c>
      <c r="K169" s="80"/>
      <c r="L169" s="57" t="s">
        <v>74</v>
      </c>
      <c r="M169">
        <f>5/21+2*(4/32+6/32+6/32+4/32)+3*(6/32+6/32+3/32)+4*(4/32+2/32)+5/32</f>
        <v>3.8005952380952381</v>
      </c>
    </row>
    <row r="170" spans="1:19">
      <c r="A170" s="79">
        <f>'Закон X-Y'!A170</f>
        <v>4</v>
      </c>
      <c r="B170" s="74">
        <f>'Закон X-Y'!B165</f>
        <v>0</v>
      </c>
      <c r="C170" s="75">
        <f>'Закон X-Y'!C165</f>
        <v>1</v>
      </c>
      <c r="D170" s="75">
        <f>'Закон X-Y'!D165</f>
        <v>2</v>
      </c>
      <c r="E170" s="75">
        <f>'Закон X-Y'!E165</f>
        <v>3</v>
      </c>
      <c r="F170" s="75">
        <f>'Закон X-Y'!F165</f>
        <v>4</v>
      </c>
      <c r="G170" s="76">
        <f>'Закон X-Y'!G165</f>
        <v>5</v>
      </c>
      <c r="H170" t="s">
        <v>68</v>
      </c>
      <c r="I170" s="54"/>
      <c r="J170" s="57" t="s">
        <v>57</v>
      </c>
      <c r="K170" s="80"/>
      <c r="L170" s="57" t="s">
        <v>75</v>
      </c>
      <c r="M170">
        <f>0*1/32+1*5/32+4*10/32+9*10/32+16*5/32+25*1/32-M167*M167</f>
        <v>1.25</v>
      </c>
    </row>
    <row r="171" spans="1:19">
      <c r="A171" s="79">
        <f>'Закон X-Y'!A171</f>
        <v>5</v>
      </c>
      <c r="B171" s="60">
        <v>0</v>
      </c>
      <c r="C171" s="61">
        <f>(1/32+2/32+3/32+4/32+5/32)/(5/32)</f>
        <v>3</v>
      </c>
      <c r="D171" s="61">
        <f>(1*4/32+2*3/32+3*2/32+4/32)/(10/32)</f>
        <v>2</v>
      </c>
      <c r="E171" s="61">
        <f>(1*6/32+2*3/32+3*1/32)/(10/32)</f>
        <v>1.5</v>
      </c>
      <c r="F171" s="61">
        <f>(1*4/32+2*1/32)/(5/32)</f>
        <v>1.2</v>
      </c>
      <c r="G171" s="62">
        <v>1</v>
      </c>
      <c r="H171" t="s">
        <v>67</v>
      </c>
      <c r="I171" s="54"/>
      <c r="J171" s="57" t="s">
        <v>59</v>
      </c>
      <c r="K171" s="80"/>
      <c r="L171" s="57" t="s">
        <v>76</v>
      </c>
      <c r="M171">
        <f>0*1/32+1*16/32+4*8/32+9*4/32+16*2/32+25*1/32-M168*M168</f>
        <v>1.2333984375</v>
      </c>
    </row>
    <row r="172" spans="1:19">
      <c r="B172" s="63">
        <f>M172*(B170-M167)+M168</f>
        <v>3.0863095238095237</v>
      </c>
      <c r="C172" s="54">
        <f>M172*(C170-M167)+M168</f>
        <v>2.5642857142857141</v>
      </c>
      <c r="D172" s="54">
        <f>M172*(D170-M167)+M168</f>
        <v>2.0422619047619048</v>
      </c>
      <c r="E172" s="54">
        <f>M172*(E170-M167)+M168</f>
        <v>1.5202380952380952</v>
      </c>
      <c r="F172" s="54">
        <f>M172*(F170-M167)+M168</f>
        <v>0.99821428571428583</v>
      </c>
      <c r="G172" s="64">
        <f>M172*(G170-M167)+M168</f>
        <v>0.47619047619047628</v>
      </c>
      <c r="H172" t="s">
        <v>69</v>
      </c>
      <c r="J172" s="57" t="s">
        <v>62</v>
      </c>
      <c r="K172" s="80"/>
      <c r="L172" s="57" t="s">
        <v>62</v>
      </c>
      <c r="M172">
        <f>(M169-M167*M168)/M170</f>
        <v>-0.52202380952380945</v>
      </c>
    </row>
    <row r="173" spans="1:19">
      <c r="B173" s="63">
        <v>0</v>
      </c>
      <c r="C173" s="54">
        <f>(1/32+2*4/32+3*6/32+4*4/32+5/32)/(16/32)</f>
        <v>3</v>
      </c>
      <c r="D173" s="54">
        <f>(1/32+2*3/32+3*3/32+4*1/32)/(8/32)</f>
        <v>2.5</v>
      </c>
      <c r="E173" s="54">
        <f>(1/32+2*2/32+3*1/32)/(4/32)</f>
        <v>2</v>
      </c>
      <c r="F173" s="54">
        <f>(1/32+2*1/32)/(2/32)</f>
        <v>1.5</v>
      </c>
      <c r="G173" s="64">
        <v>1</v>
      </c>
      <c r="H173" t="s">
        <v>71</v>
      </c>
      <c r="J173" s="57" t="s">
        <v>64</v>
      </c>
      <c r="K173" s="80"/>
      <c r="L173" s="57" t="s">
        <v>64</v>
      </c>
      <c r="M173">
        <f>(M169-M167*M168)/M171</f>
        <v>-0.52905025826641028</v>
      </c>
    </row>
    <row r="174" spans="1:19">
      <c r="B174" s="65">
        <f>M173*(B165-M168)+M167</f>
        <v>3.4423707725370432</v>
      </c>
      <c r="C174" s="66">
        <f>M173*(C165-M168)+M167</f>
        <v>2.9133205142706329</v>
      </c>
      <c r="D174" s="66">
        <f>M173*(D165-M168)+M167</f>
        <v>2.3842702560042226</v>
      </c>
      <c r="E174" s="66">
        <f>M173*(E165-M168)+M167</f>
        <v>1.8552199977378123</v>
      </c>
      <c r="F174" s="66">
        <f>M173*(F165-M168)+M167</f>
        <v>1.3261697394714023</v>
      </c>
      <c r="G174" s="67">
        <f>M173*(G165-M168)+M167</f>
        <v>0.79711948120499199</v>
      </c>
      <c r="H174" t="s">
        <v>73</v>
      </c>
    </row>
    <row r="175" spans="1:19">
      <c r="A175" s="79"/>
    </row>
    <row r="176" spans="1:19">
      <c r="A176" s="79"/>
    </row>
    <row r="181" spans="1:19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</row>
    <row r="182" spans="1:19">
      <c r="A182" s="78" t="str">
        <f>'Закон X-Y'!A182</f>
        <v>Подшивалов</v>
      </c>
      <c r="B182" s="88" t="str">
        <f>'Закон X-Y'!B182</f>
        <v>Данил Дмитриевич</v>
      </c>
      <c r="C182" s="88"/>
      <c r="D182" s="88"/>
      <c r="E182" s="88"/>
      <c r="F182" s="88"/>
      <c r="G182" s="88"/>
      <c r="H182" s="88"/>
      <c r="I182" s="88"/>
      <c r="J182" s="88"/>
      <c r="K182" s="88"/>
    </row>
    <row r="183" spans="1:19">
      <c r="A183" t="str">
        <f>'Закон X-Y'!A183</f>
        <v>X\Y</v>
      </c>
      <c r="B183" s="71">
        <f>'Закон X-Y'!B183</f>
        <v>0</v>
      </c>
      <c r="C183" s="72">
        <f>'Закон X-Y'!C183</f>
        <v>1</v>
      </c>
      <c r="D183" s="72">
        <f>'Закон X-Y'!D183</f>
        <v>2</v>
      </c>
      <c r="E183" s="72">
        <f>'Закон X-Y'!E183</f>
        <v>3</v>
      </c>
      <c r="F183" s="72">
        <f>'Закон X-Y'!F183</f>
        <v>4</v>
      </c>
      <c r="G183" s="73">
        <f>'Закон X-Y'!G183</f>
        <v>5</v>
      </c>
      <c r="H183" t="s">
        <v>66</v>
      </c>
      <c r="I183" s="54"/>
      <c r="J183" s="68" t="str">
        <f>'Закон X-Y'!J183</f>
        <v>N</v>
      </c>
      <c r="K183" s="89"/>
      <c r="L183" s="90"/>
    </row>
    <row r="184" spans="1:19">
      <c r="A184" s="79">
        <f>'Закон X-Y'!A184</f>
        <v>0</v>
      </c>
      <c r="B184" s="81"/>
      <c r="C184" s="82"/>
      <c r="D184" s="82"/>
      <c r="E184" s="82"/>
      <c r="F184" s="82"/>
      <c r="G184" s="83"/>
      <c r="H184" t="s">
        <v>67</v>
      </c>
      <c r="I184" s="54"/>
      <c r="J184" s="69">
        <f>'Закон X-Y'!J184</f>
        <v>1.0000000000000001E-5</v>
      </c>
      <c r="K184" s="58"/>
      <c r="L184" t="s">
        <v>68</v>
      </c>
    </row>
    <row r="185" spans="1:19">
      <c r="A185" s="79">
        <f>'Закон X-Y'!A185</f>
        <v>1</v>
      </c>
      <c r="B185" s="63">
        <f>K190*(B183-K185)+K186</f>
        <v>0</v>
      </c>
      <c r="C185" s="54">
        <f>K190*(C183-K185)+K186</f>
        <v>0</v>
      </c>
      <c r="D185" s="54">
        <f>K190*(D183-K185)+K186</f>
        <v>0</v>
      </c>
      <c r="E185" s="54">
        <f>K190*(E183-K185)+K186</f>
        <v>0</v>
      </c>
      <c r="F185" s="54">
        <f>K190*(F183-K185)+K186</f>
        <v>0</v>
      </c>
      <c r="G185" s="64">
        <f>K190*(G183-K185)+K186</f>
        <v>0</v>
      </c>
      <c r="H185" t="s">
        <v>69</v>
      </c>
      <c r="I185" s="54"/>
      <c r="J185" s="57" t="s">
        <v>54</v>
      </c>
      <c r="K185" s="80"/>
      <c r="L185" s="57" t="s">
        <v>70</v>
      </c>
      <c r="M185">
        <f>0*1/32+1*5/32+2*10/32+3*10/32+4*5/32+5*1/32</f>
        <v>2.5</v>
      </c>
    </row>
    <row r="186" spans="1:19">
      <c r="A186" s="79">
        <f>'Закон X-Y'!A186</f>
        <v>2</v>
      </c>
      <c r="B186" s="81"/>
      <c r="C186" s="82"/>
      <c r="D186" s="82"/>
      <c r="E186" s="82"/>
      <c r="F186" s="82"/>
      <c r="G186" s="83"/>
      <c r="H186" t="s">
        <v>71</v>
      </c>
      <c r="I186" s="54"/>
      <c r="J186" s="57" t="s">
        <v>55</v>
      </c>
      <c r="K186" s="80"/>
      <c r="L186" s="57" t="s">
        <v>72</v>
      </c>
      <c r="M186">
        <f>0*1/32+1*16/32+2*8/32+3*4/32+4*2/32+5*1/32</f>
        <v>1.78125</v>
      </c>
    </row>
    <row r="187" spans="1:19">
      <c r="A187" s="79">
        <f>'Закон X-Y'!A187</f>
        <v>3</v>
      </c>
      <c r="B187" s="63">
        <f>K191*(B183-K186)+K185</f>
        <v>0</v>
      </c>
      <c r="C187" s="54">
        <f>K191*(C183-K186)+K185</f>
        <v>0</v>
      </c>
      <c r="D187" s="54">
        <f>K191*(D183-K186)+K185</f>
        <v>0</v>
      </c>
      <c r="E187" s="54">
        <f>K191*(E183-K186)+K185</f>
        <v>0</v>
      </c>
      <c r="F187" s="54">
        <f>K191*(F183-K186)+K185</f>
        <v>0</v>
      </c>
      <c r="G187" s="64">
        <f>K191*(G183-K186)+K185</f>
        <v>0</v>
      </c>
      <c r="H187" t="s">
        <v>73</v>
      </c>
      <c r="I187" s="54"/>
      <c r="J187" s="57" t="s">
        <v>56</v>
      </c>
      <c r="K187" s="80"/>
      <c r="L187" s="57" t="s">
        <v>74</v>
      </c>
      <c r="M187">
        <f>5/21+2*(4/32+6/32+6/32+4/32)+3*(6/32+6/32+3/32)+4*(4/32+2/32)+5/32</f>
        <v>3.8005952380952381</v>
      </c>
    </row>
    <row r="188" spans="1:19">
      <c r="A188" s="79">
        <f>'Закон X-Y'!A188</f>
        <v>4</v>
      </c>
      <c r="B188" s="74">
        <f>'Закон X-Y'!B183</f>
        <v>0</v>
      </c>
      <c r="C188" s="75">
        <f>'Закон X-Y'!C183</f>
        <v>1</v>
      </c>
      <c r="D188" s="75">
        <f>'Закон X-Y'!D183</f>
        <v>2</v>
      </c>
      <c r="E188" s="75">
        <f>'Закон X-Y'!E183</f>
        <v>3</v>
      </c>
      <c r="F188" s="75">
        <f>'Закон X-Y'!F183</f>
        <v>4</v>
      </c>
      <c r="G188" s="76">
        <f>'Закон X-Y'!G183</f>
        <v>5</v>
      </c>
      <c r="H188" t="s">
        <v>68</v>
      </c>
      <c r="I188" s="54"/>
      <c r="J188" s="57" t="s">
        <v>57</v>
      </c>
      <c r="K188" s="80"/>
      <c r="L188" s="57" t="s">
        <v>75</v>
      </c>
      <c r="M188">
        <f>0*1/32+1*5/32+4*10/32+9*10/32+16*5/32+25*1/32-M185*M185</f>
        <v>1.25</v>
      </c>
    </row>
    <row r="189" spans="1:19">
      <c r="A189" s="79">
        <f>'Закон X-Y'!A189</f>
        <v>5</v>
      </c>
      <c r="B189" s="60">
        <v>0</v>
      </c>
      <c r="C189" s="61">
        <f>(1/32+2/32+3/32+4/32+5/32)/(5/32)</f>
        <v>3</v>
      </c>
      <c r="D189" s="61">
        <f>(1*4/32+2*3/32+3*2/32+4/32)/(10/32)</f>
        <v>2</v>
      </c>
      <c r="E189" s="61">
        <f>(1*6/32+2*3/32+3*1/32)/(10/32)</f>
        <v>1.5</v>
      </c>
      <c r="F189" s="61">
        <f>(1*4/32+2*1/32)/(5/32)</f>
        <v>1.2</v>
      </c>
      <c r="G189" s="62">
        <v>1</v>
      </c>
      <c r="H189" t="s">
        <v>67</v>
      </c>
      <c r="I189" s="54"/>
      <c r="J189" s="57" t="s">
        <v>59</v>
      </c>
      <c r="K189" s="80"/>
      <c r="L189" s="57" t="s">
        <v>76</v>
      </c>
      <c r="M189">
        <f>0*1/32+1*16/32+4*8/32+9*4/32+16*2/32+25*1/32-M186*M186</f>
        <v>1.2333984375</v>
      </c>
    </row>
    <row r="190" spans="1:19">
      <c r="B190" s="63">
        <f>M190*(B188-M185)+M186</f>
        <v>3.0863095238095237</v>
      </c>
      <c r="C190" s="54">
        <f>M190*(C188-M185)+M186</f>
        <v>2.5642857142857141</v>
      </c>
      <c r="D190" s="54">
        <f>M190*(D188-M185)+M186</f>
        <v>2.0422619047619048</v>
      </c>
      <c r="E190" s="54">
        <f>M190*(E188-M185)+M186</f>
        <v>1.5202380952380952</v>
      </c>
      <c r="F190" s="54">
        <f>M190*(F188-M185)+M186</f>
        <v>0.99821428571428583</v>
      </c>
      <c r="G190" s="64">
        <f>M190*(G188-M185)+M186</f>
        <v>0.47619047619047628</v>
      </c>
      <c r="H190" t="s">
        <v>69</v>
      </c>
      <c r="J190" s="57" t="s">
        <v>62</v>
      </c>
      <c r="K190" s="80"/>
      <c r="L190" s="57" t="s">
        <v>62</v>
      </c>
      <c r="M190">
        <f>(M187-M185*M186)/M188</f>
        <v>-0.52202380952380945</v>
      </c>
    </row>
    <row r="191" spans="1:19">
      <c r="B191" s="63">
        <v>0</v>
      </c>
      <c r="C191" s="54">
        <f>(1/32+2*4/32+3*6/32+4*4/32+5/32)/(16/32)</f>
        <v>3</v>
      </c>
      <c r="D191" s="54">
        <f>(1/32+2*3/32+3*3/32+4*1/32)/(8/32)</f>
        <v>2.5</v>
      </c>
      <c r="E191" s="54">
        <f>(1/32+2*2/32+3*1/32)/(4/32)</f>
        <v>2</v>
      </c>
      <c r="F191" s="54">
        <f>(1/32+2*1/32)/(2/32)</f>
        <v>1.5</v>
      </c>
      <c r="G191" s="64">
        <v>1</v>
      </c>
      <c r="H191" t="s">
        <v>71</v>
      </c>
      <c r="J191" s="57" t="s">
        <v>64</v>
      </c>
      <c r="K191" s="80"/>
      <c r="L191" s="57" t="s">
        <v>64</v>
      </c>
      <c r="M191">
        <f>(M187-M185*M186)/M189</f>
        <v>-0.52905025826641028</v>
      </c>
    </row>
    <row r="192" spans="1:19">
      <c r="B192" s="65">
        <f>M191*(B183-M186)+M185</f>
        <v>3.4423707725370432</v>
      </c>
      <c r="C192" s="66">
        <f>M191*(C183-M186)+M185</f>
        <v>2.9133205142706329</v>
      </c>
      <c r="D192" s="66">
        <f>M191*(D183-M186)+M185</f>
        <v>2.3842702560042226</v>
      </c>
      <c r="E192" s="66">
        <f>M191*(E183-M186)+M185</f>
        <v>1.8552199977378123</v>
      </c>
      <c r="F192" s="66">
        <f>M191*(F183-M186)+M185</f>
        <v>1.3261697394714023</v>
      </c>
      <c r="G192" s="67">
        <f>M191*(G183-M186)+M185</f>
        <v>0.79711948120499199</v>
      </c>
      <c r="H192" t="s">
        <v>73</v>
      </c>
    </row>
    <row r="193" spans="1:19">
      <c r="A193" s="79"/>
    </row>
    <row r="194" spans="1:19">
      <c r="A194" s="79"/>
    </row>
    <row r="199" spans="1:1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</row>
    <row r="200" spans="1:19">
      <c r="A200" s="78" t="str">
        <f>'Закон X-Y'!A200</f>
        <v>Потапов</v>
      </c>
      <c r="B200" s="88" t="str">
        <f>'Закон X-Y'!B200</f>
        <v>Иван Николаевич</v>
      </c>
      <c r="C200" s="88"/>
      <c r="D200" s="88"/>
      <c r="E200" s="88"/>
      <c r="F200" s="88"/>
      <c r="G200" s="88"/>
      <c r="H200" s="88"/>
      <c r="I200" s="88"/>
      <c r="J200" s="88"/>
      <c r="K200" s="88"/>
    </row>
    <row r="201" spans="1:19">
      <c r="A201" t="str">
        <f>'Закон X-Y'!A201</f>
        <v>X\Y</v>
      </c>
      <c r="B201" s="71">
        <f>'Закон X-Y'!B201</f>
        <v>0</v>
      </c>
      <c r="C201" s="72">
        <f>'Закон X-Y'!C201</f>
        <v>1</v>
      </c>
      <c r="D201" s="72">
        <f>'Закон X-Y'!D201</f>
        <v>2</v>
      </c>
      <c r="E201" s="72">
        <f>'Закон X-Y'!E201</f>
        <v>3</v>
      </c>
      <c r="F201" s="72">
        <f>'Закон X-Y'!F201</f>
        <v>4</v>
      </c>
      <c r="G201" s="73">
        <f>'Закон X-Y'!G201</f>
        <v>5</v>
      </c>
      <c r="H201" t="s">
        <v>66</v>
      </c>
      <c r="I201" s="54"/>
      <c r="J201" s="68" t="str">
        <f>'Закон X-Y'!J201</f>
        <v>N</v>
      </c>
      <c r="K201" s="89"/>
      <c r="L201" s="90"/>
    </row>
    <row r="202" spans="1:19">
      <c r="A202" s="79">
        <f>'Закон X-Y'!A202</f>
        <v>0</v>
      </c>
      <c r="B202" s="81"/>
      <c r="C202" s="82"/>
      <c r="D202" s="82"/>
      <c r="E202" s="82"/>
      <c r="F202" s="82"/>
      <c r="G202" s="83"/>
      <c r="H202" t="s">
        <v>67</v>
      </c>
      <c r="I202" s="54"/>
      <c r="J202" s="69">
        <f>'Закон X-Y'!J202</f>
        <v>1.0000000000000001E-5</v>
      </c>
      <c r="K202" s="58"/>
      <c r="L202" t="s">
        <v>68</v>
      </c>
    </row>
    <row r="203" spans="1:19">
      <c r="A203" s="79">
        <f>'Закон X-Y'!A203</f>
        <v>1</v>
      </c>
      <c r="B203" s="63">
        <f>K208*(B201-K203)+K204</f>
        <v>0</v>
      </c>
      <c r="C203" s="54">
        <f>K208*(C201-K203)+K204</f>
        <v>0</v>
      </c>
      <c r="D203" s="54">
        <f>K208*(D201-K203)+K204</f>
        <v>0</v>
      </c>
      <c r="E203" s="54">
        <f>K208*(E201-K203)+K204</f>
        <v>0</v>
      </c>
      <c r="F203" s="54">
        <f>K208*(F201-K203)+K204</f>
        <v>0</v>
      </c>
      <c r="G203" s="64">
        <f>K208*(G201-K203)+K204</f>
        <v>0</v>
      </c>
      <c r="H203" t="s">
        <v>69</v>
      </c>
      <c r="I203" s="54"/>
      <c r="J203" s="57" t="s">
        <v>54</v>
      </c>
      <c r="K203" s="80"/>
      <c r="L203" s="57" t="s">
        <v>70</v>
      </c>
      <c r="M203">
        <f>0*1/32+1*5/32+2*10/32+3*10/32+4*5/32+5*1/32</f>
        <v>2.5</v>
      </c>
    </row>
    <row r="204" spans="1:19">
      <c r="A204" s="79">
        <f>'Закон X-Y'!A204</f>
        <v>2</v>
      </c>
      <c r="B204" s="81"/>
      <c r="C204" s="82"/>
      <c r="D204" s="82"/>
      <c r="E204" s="82"/>
      <c r="F204" s="82"/>
      <c r="G204" s="83"/>
      <c r="H204" t="s">
        <v>71</v>
      </c>
      <c r="I204" s="54"/>
      <c r="J204" s="57" t="s">
        <v>55</v>
      </c>
      <c r="K204" s="80"/>
      <c r="L204" s="57" t="s">
        <v>72</v>
      </c>
      <c r="M204">
        <f>0*1/32+1*16/32+2*8/32+3*4/32+4*2/32+5*1/32</f>
        <v>1.78125</v>
      </c>
    </row>
    <row r="205" spans="1:19">
      <c r="A205" s="79">
        <f>'Закон X-Y'!A205</f>
        <v>3</v>
      </c>
      <c r="B205" s="63">
        <f>K209*(B201-K204)+K203</f>
        <v>0</v>
      </c>
      <c r="C205" s="54">
        <f>K209*(C201-K204)+K203</f>
        <v>0</v>
      </c>
      <c r="D205" s="54">
        <f>K209*(D201-K204)+K203</f>
        <v>0</v>
      </c>
      <c r="E205" s="54">
        <f>K209*(E201-K204)+K203</f>
        <v>0</v>
      </c>
      <c r="F205" s="54">
        <f>K209*(F201-K204)+K203</f>
        <v>0</v>
      </c>
      <c r="G205" s="64">
        <f>K209*(G201-K204)+K203</f>
        <v>0</v>
      </c>
      <c r="H205" t="s">
        <v>73</v>
      </c>
      <c r="I205" s="54"/>
      <c r="J205" s="57" t="s">
        <v>56</v>
      </c>
      <c r="K205" s="80"/>
      <c r="L205" s="57" t="s">
        <v>74</v>
      </c>
      <c r="M205">
        <f>5/21+2*(4/32+6/32+6/32+4/32)+3*(6/32+6/32+3/32)+4*(4/32+2/32)+5/32</f>
        <v>3.8005952380952381</v>
      </c>
    </row>
    <row r="206" spans="1:19">
      <c r="A206" s="79">
        <f>'Закон X-Y'!A206</f>
        <v>4</v>
      </c>
      <c r="B206" s="74">
        <f>'Закон X-Y'!B201</f>
        <v>0</v>
      </c>
      <c r="C206" s="75">
        <f>'Закон X-Y'!C201</f>
        <v>1</v>
      </c>
      <c r="D206" s="75">
        <f>'Закон X-Y'!D201</f>
        <v>2</v>
      </c>
      <c r="E206" s="75">
        <f>'Закон X-Y'!E201</f>
        <v>3</v>
      </c>
      <c r="F206" s="75">
        <f>'Закон X-Y'!F201</f>
        <v>4</v>
      </c>
      <c r="G206" s="76">
        <f>'Закон X-Y'!G201</f>
        <v>5</v>
      </c>
      <c r="H206" t="s">
        <v>68</v>
      </c>
      <c r="I206" s="54"/>
      <c r="J206" s="57" t="s">
        <v>57</v>
      </c>
      <c r="K206" s="80"/>
      <c r="L206" s="57" t="s">
        <v>75</v>
      </c>
      <c r="M206">
        <f>0*1/32+1*5/32+4*10/32+9*10/32+16*5/32+25*1/32-M203*M203</f>
        <v>1.25</v>
      </c>
    </row>
    <row r="207" spans="1:19">
      <c r="A207" s="79">
        <f>'Закон X-Y'!A207</f>
        <v>5</v>
      </c>
      <c r="B207" s="60">
        <v>0</v>
      </c>
      <c r="C207" s="61">
        <f>(1/32+2/32+3/32+4/32+5/32)/(5/32)</f>
        <v>3</v>
      </c>
      <c r="D207" s="61">
        <f>(1*4/32+2*3/32+3*2/32+4/32)/(10/32)</f>
        <v>2</v>
      </c>
      <c r="E207" s="61">
        <f>(1*6/32+2*3/32+3*1/32)/(10/32)</f>
        <v>1.5</v>
      </c>
      <c r="F207" s="61">
        <f>(1*4/32+2*1/32)/(5/32)</f>
        <v>1.2</v>
      </c>
      <c r="G207" s="62">
        <v>1</v>
      </c>
      <c r="H207" t="s">
        <v>67</v>
      </c>
      <c r="I207" s="54"/>
      <c r="J207" s="57" t="s">
        <v>59</v>
      </c>
      <c r="K207" s="80"/>
      <c r="L207" s="57" t="s">
        <v>76</v>
      </c>
      <c r="M207">
        <f>0*1/32+1*16/32+4*8/32+9*4/32+16*2/32+25*1/32-M204*M204</f>
        <v>1.2333984375</v>
      </c>
    </row>
    <row r="208" spans="1:19">
      <c r="B208" s="63">
        <f>M208*(B206-M203)+M204</f>
        <v>3.0863095238095237</v>
      </c>
      <c r="C208" s="54">
        <f>M208*(C206-M203)+M204</f>
        <v>2.5642857142857141</v>
      </c>
      <c r="D208" s="54">
        <f>M208*(D206-M203)+M204</f>
        <v>2.0422619047619048</v>
      </c>
      <c r="E208" s="54">
        <f>M208*(E206-M203)+M204</f>
        <v>1.5202380952380952</v>
      </c>
      <c r="F208" s="54">
        <f>M208*(F206-M203)+M204</f>
        <v>0.99821428571428583</v>
      </c>
      <c r="G208" s="64">
        <f>M208*(G206-M203)+M204</f>
        <v>0.47619047619047628</v>
      </c>
      <c r="H208" t="s">
        <v>69</v>
      </c>
      <c r="J208" s="57" t="s">
        <v>62</v>
      </c>
      <c r="K208" s="80"/>
      <c r="L208" s="57" t="s">
        <v>62</v>
      </c>
      <c r="M208">
        <f>(M205-M203*M204)/M206</f>
        <v>-0.52202380952380945</v>
      </c>
    </row>
    <row r="209" spans="1:19">
      <c r="B209" s="63">
        <v>0</v>
      </c>
      <c r="C209" s="54">
        <f>(1/32+2*4/32+3*6/32+4*4/32+5/32)/(16/32)</f>
        <v>3</v>
      </c>
      <c r="D209" s="54">
        <f>(1/32+2*3/32+3*3/32+4*1/32)/(8/32)</f>
        <v>2.5</v>
      </c>
      <c r="E209" s="54">
        <f>(1/32+2*2/32+3*1/32)/(4/32)</f>
        <v>2</v>
      </c>
      <c r="F209" s="54">
        <f>(1/32+2*1/32)/(2/32)</f>
        <v>1.5</v>
      </c>
      <c r="G209" s="64">
        <v>1</v>
      </c>
      <c r="H209" t="s">
        <v>71</v>
      </c>
      <c r="J209" s="57" t="s">
        <v>64</v>
      </c>
      <c r="K209" s="80"/>
      <c r="L209" s="57" t="s">
        <v>64</v>
      </c>
      <c r="M209">
        <f>(M205-M203*M204)/M207</f>
        <v>-0.52905025826641028</v>
      </c>
    </row>
    <row r="210" spans="1:19">
      <c r="B210" s="65">
        <f>M209*(B201-M204)+M203</f>
        <v>3.4423707725370432</v>
      </c>
      <c r="C210" s="66">
        <f>M209*(C201-M204)+M203</f>
        <v>2.9133205142706329</v>
      </c>
      <c r="D210" s="66">
        <f>M209*(D201-M204)+M203</f>
        <v>2.3842702560042226</v>
      </c>
      <c r="E210" s="66">
        <f>M209*(E201-M204)+M203</f>
        <v>1.8552199977378123</v>
      </c>
      <c r="F210" s="66">
        <f>M209*(F201-M204)+M203</f>
        <v>1.3261697394714023</v>
      </c>
      <c r="G210" s="67">
        <f>M209*(G201-M204)+M203</f>
        <v>0.79711948120499199</v>
      </c>
      <c r="H210" t="s">
        <v>73</v>
      </c>
    </row>
    <row r="211" spans="1:19">
      <c r="A211" s="79"/>
    </row>
    <row r="212" spans="1:19">
      <c r="A212" s="79"/>
    </row>
    <row r="217" spans="1:19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</row>
    <row r="218" spans="1:19">
      <c r="A218" s="78" t="str">
        <f>'Закон X-Y'!A218</f>
        <v>Романцов</v>
      </c>
      <c r="B218" s="88" t="str">
        <f>'Закон X-Y'!B218</f>
        <v>Павел Петрович</v>
      </c>
      <c r="C218" s="88"/>
      <c r="D218" s="88"/>
      <c r="E218" s="88"/>
      <c r="F218" s="88"/>
      <c r="G218" s="88"/>
      <c r="H218" s="88"/>
      <c r="I218" s="88"/>
      <c r="J218" s="88"/>
      <c r="K218" s="88"/>
    </row>
    <row r="219" spans="1:19">
      <c r="A219" t="str">
        <f>'Закон X-Y'!A219</f>
        <v>X\Y</v>
      </c>
      <c r="B219" s="71">
        <f>'Закон X-Y'!B219</f>
        <v>0</v>
      </c>
      <c r="C219" s="72">
        <f>'Закон X-Y'!C219</f>
        <v>1</v>
      </c>
      <c r="D219" s="72">
        <f>'Закон X-Y'!D219</f>
        <v>2</v>
      </c>
      <c r="E219" s="72">
        <f>'Закон X-Y'!E219</f>
        <v>3</v>
      </c>
      <c r="F219" s="72">
        <f>'Закон X-Y'!F219</f>
        <v>4</v>
      </c>
      <c r="G219" s="73">
        <f>'Закон X-Y'!G219</f>
        <v>5</v>
      </c>
      <c r="H219" t="s">
        <v>66</v>
      </c>
      <c r="I219" s="54"/>
      <c r="J219" s="68" t="str">
        <f>'Закон X-Y'!J219</f>
        <v>N</v>
      </c>
      <c r="K219" s="89"/>
      <c r="L219" s="90"/>
    </row>
    <row r="220" spans="1:19">
      <c r="A220" s="79">
        <f>'Закон X-Y'!A220</f>
        <v>0</v>
      </c>
      <c r="B220" s="81"/>
      <c r="C220" s="82"/>
      <c r="D220" s="82"/>
      <c r="E220" s="82"/>
      <c r="F220" s="82"/>
      <c r="G220" s="83"/>
      <c r="H220" t="s">
        <v>67</v>
      </c>
      <c r="I220" s="54"/>
      <c r="J220" s="69">
        <f>'Закон X-Y'!J220</f>
        <v>1.0000000000000001E-5</v>
      </c>
      <c r="K220" s="58"/>
      <c r="L220" t="s">
        <v>68</v>
      </c>
    </row>
    <row r="221" spans="1:19">
      <c r="A221" s="79">
        <f>'Закон X-Y'!A221</f>
        <v>1</v>
      </c>
      <c r="B221" s="63">
        <f>K226*(B219-K221)+K222</f>
        <v>0</v>
      </c>
      <c r="C221" s="54">
        <f>K226*(C219-K221)+K222</f>
        <v>0</v>
      </c>
      <c r="D221" s="54">
        <f>K226*(D219-K221)+K222</f>
        <v>0</v>
      </c>
      <c r="E221" s="54">
        <f>K226*(E219-K221)+K222</f>
        <v>0</v>
      </c>
      <c r="F221" s="54">
        <f>K226*(F219-K221)+K222</f>
        <v>0</v>
      </c>
      <c r="G221" s="64">
        <f>K226*(G219-K221)+K222</f>
        <v>0</v>
      </c>
      <c r="H221" t="s">
        <v>69</v>
      </c>
      <c r="I221" s="54"/>
      <c r="J221" s="57" t="s">
        <v>54</v>
      </c>
      <c r="K221" s="80"/>
      <c r="L221" s="57" t="s">
        <v>70</v>
      </c>
      <c r="M221">
        <f>0*1/32+1*5/32+2*10/32+3*10/32+4*5/32+5*1/32</f>
        <v>2.5</v>
      </c>
    </row>
    <row r="222" spans="1:19">
      <c r="A222" s="79">
        <f>'Закон X-Y'!A222</f>
        <v>2</v>
      </c>
      <c r="B222" s="81"/>
      <c r="C222" s="82"/>
      <c r="D222" s="82"/>
      <c r="E222" s="82"/>
      <c r="F222" s="82"/>
      <c r="G222" s="83"/>
      <c r="H222" t="s">
        <v>71</v>
      </c>
      <c r="I222" s="54"/>
      <c r="J222" s="57" t="s">
        <v>55</v>
      </c>
      <c r="K222" s="80"/>
      <c r="L222" s="57" t="s">
        <v>72</v>
      </c>
      <c r="M222">
        <f>0*1/32+1*16/32+2*8/32+3*4/32+4*2/32+5*1/32</f>
        <v>1.78125</v>
      </c>
    </row>
    <row r="223" spans="1:19">
      <c r="A223" s="79">
        <f>'Закон X-Y'!A223</f>
        <v>3</v>
      </c>
      <c r="B223" s="63">
        <f>K227*(B219-K222)+K221</f>
        <v>0</v>
      </c>
      <c r="C223" s="54">
        <f>K227*(C219-K222)+K221</f>
        <v>0</v>
      </c>
      <c r="D223" s="54">
        <f>K227*(D219-K222)+K221</f>
        <v>0</v>
      </c>
      <c r="E223" s="54">
        <f>K227*(E219-K222)+K221</f>
        <v>0</v>
      </c>
      <c r="F223" s="54">
        <f>K227*(F219-K222)+K221</f>
        <v>0</v>
      </c>
      <c r="G223" s="64">
        <f>K227*(G219-K222)+K221</f>
        <v>0</v>
      </c>
      <c r="H223" t="s">
        <v>73</v>
      </c>
      <c r="I223" s="54"/>
      <c r="J223" s="57" t="s">
        <v>56</v>
      </c>
      <c r="K223" s="80"/>
      <c r="L223" s="57" t="s">
        <v>74</v>
      </c>
      <c r="M223">
        <f>5/21+2*(4/32+6/32+6/32+4/32)+3*(6/32+6/32+3/32)+4*(4/32+2/32)+5/32</f>
        <v>3.8005952380952381</v>
      </c>
    </row>
    <row r="224" spans="1:19">
      <c r="A224" s="79">
        <f>'Закон X-Y'!A224</f>
        <v>4</v>
      </c>
      <c r="B224" s="74">
        <f>'Закон X-Y'!B219</f>
        <v>0</v>
      </c>
      <c r="C224" s="75">
        <f>'Закон X-Y'!C219</f>
        <v>1</v>
      </c>
      <c r="D224" s="75">
        <f>'Закон X-Y'!D219</f>
        <v>2</v>
      </c>
      <c r="E224" s="75">
        <f>'Закон X-Y'!E219</f>
        <v>3</v>
      </c>
      <c r="F224" s="75">
        <f>'Закон X-Y'!F219</f>
        <v>4</v>
      </c>
      <c r="G224" s="76">
        <f>'Закон X-Y'!G219</f>
        <v>5</v>
      </c>
      <c r="H224" t="s">
        <v>68</v>
      </c>
      <c r="I224" s="54"/>
      <c r="J224" s="57" t="s">
        <v>57</v>
      </c>
      <c r="K224" s="80"/>
      <c r="L224" s="57" t="s">
        <v>75</v>
      </c>
      <c r="M224">
        <f>0*1/32+1*5/32+4*10/32+9*10/32+16*5/32+25*1/32-M221*M221</f>
        <v>1.25</v>
      </c>
    </row>
    <row r="225" spans="1:19">
      <c r="A225" s="79">
        <f>'Закон X-Y'!A225</f>
        <v>5</v>
      </c>
      <c r="B225" s="60">
        <v>0</v>
      </c>
      <c r="C225" s="61">
        <f>(1/32+2/32+3/32+4/32+5/32)/(5/32)</f>
        <v>3</v>
      </c>
      <c r="D225" s="61">
        <f>(1*4/32+2*3/32+3*2/32+4/32)/(10/32)</f>
        <v>2</v>
      </c>
      <c r="E225" s="61">
        <f>(1*6/32+2*3/32+3*1/32)/(10/32)</f>
        <v>1.5</v>
      </c>
      <c r="F225" s="61">
        <f>(1*4/32+2*1/32)/(5/32)</f>
        <v>1.2</v>
      </c>
      <c r="G225" s="62">
        <v>1</v>
      </c>
      <c r="H225" t="s">
        <v>67</v>
      </c>
      <c r="I225" s="54"/>
      <c r="J225" s="57" t="s">
        <v>59</v>
      </c>
      <c r="K225" s="80"/>
      <c r="L225" s="57" t="s">
        <v>76</v>
      </c>
      <c r="M225">
        <f>0*1/32+1*16/32+4*8/32+9*4/32+16*2/32+25*1/32-M222*M222</f>
        <v>1.2333984375</v>
      </c>
    </row>
    <row r="226" spans="1:19">
      <c r="B226" s="63">
        <f>M226*(B224-M221)+M222</f>
        <v>3.0863095238095237</v>
      </c>
      <c r="C226" s="54">
        <f>M226*(C224-M221)+M222</f>
        <v>2.5642857142857141</v>
      </c>
      <c r="D226" s="54">
        <f>M226*(D224-M221)+M222</f>
        <v>2.0422619047619048</v>
      </c>
      <c r="E226" s="54">
        <f>M226*(E224-M221)+M222</f>
        <v>1.5202380952380952</v>
      </c>
      <c r="F226" s="54">
        <f>M226*(F224-M221)+M222</f>
        <v>0.99821428571428583</v>
      </c>
      <c r="G226" s="64">
        <f>M226*(G224-M221)+M222</f>
        <v>0.47619047619047628</v>
      </c>
      <c r="H226" t="s">
        <v>69</v>
      </c>
      <c r="J226" s="57" t="s">
        <v>62</v>
      </c>
      <c r="K226" s="80"/>
      <c r="L226" s="57" t="s">
        <v>62</v>
      </c>
      <c r="M226">
        <f>(M223-M221*M222)/M224</f>
        <v>-0.52202380952380945</v>
      </c>
    </row>
    <row r="227" spans="1:19">
      <c r="B227" s="63">
        <v>0</v>
      </c>
      <c r="C227" s="54">
        <f>(1/32+2*4/32+3*6/32+4*4/32+5/32)/(16/32)</f>
        <v>3</v>
      </c>
      <c r="D227" s="54">
        <f>(1/32+2*3/32+3*3/32+4*1/32)/(8/32)</f>
        <v>2.5</v>
      </c>
      <c r="E227" s="54">
        <f>(1/32+2*2/32+3*1/32)/(4/32)</f>
        <v>2</v>
      </c>
      <c r="F227" s="54">
        <f>(1/32+2*1/32)/(2/32)</f>
        <v>1.5</v>
      </c>
      <c r="G227" s="64">
        <v>1</v>
      </c>
      <c r="H227" t="s">
        <v>71</v>
      </c>
      <c r="J227" s="57" t="s">
        <v>64</v>
      </c>
      <c r="K227" s="80"/>
      <c r="L227" s="57" t="s">
        <v>64</v>
      </c>
      <c r="M227">
        <f>(M223-M221*M222)/M225</f>
        <v>-0.52905025826641028</v>
      </c>
    </row>
    <row r="228" spans="1:19">
      <c r="B228" s="65">
        <f>M227*(B219-M222)+M221</f>
        <v>3.4423707725370432</v>
      </c>
      <c r="C228" s="66">
        <f>M227*(C219-M222)+M221</f>
        <v>2.9133205142706329</v>
      </c>
      <c r="D228" s="66">
        <f>M227*(D219-M222)+M221</f>
        <v>2.3842702560042226</v>
      </c>
      <c r="E228" s="66">
        <f>M227*(E219-M222)+M221</f>
        <v>1.8552199977378123</v>
      </c>
      <c r="F228" s="66">
        <f>M227*(F219-M222)+M221</f>
        <v>1.3261697394714023</v>
      </c>
      <c r="G228" s="67">
        <f>M227*(G219-M222)+M221</f>
        <v>0.79711948120499199</v>
      </c>
      <c r="H228" t="s">
        <v>73</v>
      </c>
    </row>
    <row r="229" spans="1:19">
      <c r="A229" s="79"/>
    </row>
    <row r="230" spans="1:19">
      <c r="A230" s="79"/>
    </row>
    <row r="235" spans="1:19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</row>
    <row r="236" spans="1:19">
      <c r="A236" s="78" t="str">
        <f>'Закон X-Y'!A236</f>
        <v>Рысаев</v>
      </c>
      <c r="B236" s="88" t="str">
        <f>'Закон X-Y'!B236</f>
        <v>Дамир Ринатович</v>
      </c>
      <c r="C236" s="88"/>
      <c r="D236" s="88"/>
      <c r="E236" s="88"/>
      <c r="F236" s="88"/>
      <c r="G236" s="88"/>
      <c r="H236" s="88"/>
      <c r="I236" s="88"/>
      <c r="J236" s="88"/>
      <c r="K236" s="88"/>
    </row>
    <row r="237" spans="1:19">
      <c r="A237" t="str">
        <f>'Закон X-Y'!A237</f>
        <v>X\Y</v>
      </c>
      <c r="B237" s="71">
        <f>'Закон X-Y'!B237</f>
        <v>0</v>
      </c>
      <c r="C237" s="72">
        <f>'Закон X-Y'!C237</f>
        <v>1</v>
      </c>
      <c r="D237" s="72">
        <f>'Закон X-Y'!D237</f>
        <v>2</v>
      </c>
      <c r="E237" s="72">
        <f>'Закон X-Y'!E237</f>
        <v>3</v>
      </c>
      <c r="F237" s="72">
        <f>'Закон X-Y'!F237</f>
        <v>4</v>
      </c>
      <c r="G237" s="73">
        <f>'Закон X-Y'!G237</f>
        <v>5</v>
      </c>
      <c r="H237" t="s">
        <v>66</v>
      </c>
      <c r="I237" s="54"/>
      <c r="J237" s="68" t="str">
        <f>'Закон X-Y'!J237</f>
        <v>N</v>
      </c>
      <c r="K237" s="89"/>
      <c r="L237" s="90"/>
    </row>
    <row r="238" spans="1:19">
      <c r="A238" s="79">
        <f>'Закон X-Y'!A238</f>
        <v>0</v>
      </c>
      <c r="B238" s="81"/>
      <c r="C238" s="82"/>
      <c r="D238" s="82"/>
      <c r="E238" s="82"/>
      <c r="F238" s="82"/>
      <c r="G238" s="83"/>
      <c r="H238" t="s">
        <v>67</v>
      </c>
      <c r="I238" s="54"/>
      <c r="J238" s="69">
        <f>'Закон X-Y'!J238</f>
        <v>1.0000000000000001E-5</v>
      </c>
      <c r="K238" s="58"/>
      <c r="L238" t="s">
        <v>68</v>
      </c>
    </row>
    <row r="239" spans="1:19">
      <c r="A239" s="79">
        <f>'Закон X-Y'!A239</f>
        <v>1</v>
      </c>
      <c r="B239" s="63">
        <f>K244*(B237-K239)+K240</f>
        <v>0</v>
      </c>
      <c r="C239" s="54">
        <f>K244*(C237-K239)+K240</f>
        <v>0</v>
      </c>
      <c r="D239" s="54">
        <f>K244*(D237-K239)+K240</f>
        <v>0</v>
      </c>
      <c r="E239" s="54">
        <f>K244*(E237-K239)+K240</f>
        <v>0</v>
      </c>
      <c r="F239" s="54">
        <f>K244*(F237-K239)+K240</f>
        <v>0</v>
      </c>
      <c r="G239" s="64">
        <f>K244*(G237-K239)+K240</f>
        <v>0</v>
      </c>
      <c r="H239" t="s">
        <v>69</v>
      </c>
      <c r="I239" s="54"/>
      <c r="J239" s="57" t="s">
        <v>54</v>
      </c>
      <c r="K239" s="80"/>
      <c r="L239" s="57" t="s">
        <v>70</v>
      </c>
      <c r="M239">
        <f>0*1/32+1*5/32+2*10/32+3*10/32+4*5/32+5*1/32</f>
        <v>2.5</v>
      </c>
    </row>
    <row r="240" spans="1:19">
      <c r="A240" s="79">
        <f>'Закон X-Y'!A240</f>
        <v>2</v>
      </c>
      <c r="B240" s="81"/>
      <c r="C240" s="82"/>
      <c r="D240" s="82"/>
      <c r="E240" s="82"/>
      <c r="F240" s="82"/>
      <c r="G240" s="83"/>
      <c r="H240" t="s">
        <v>71</v>
      </c>
      <c r="I240" s="54"/>
      <c r="J240" s="57" t="s">
        <v>55</v>
      </c>
      <c r="K240" s="80"/>
      <c r="L240" s="57" t="s">
        <v>72</v>
      </c>
      <c r="M240">
        <f>0*1/32+1*16/32+2*8/32+3*4/32+4*2/32+5*1/32</f>
        <v>1.78125</v>
      </c>
    </row>
    <row r="241" spans="1:19">
      <c r="A241" s="79">
        <f>'Закон X-Y'!A241</f>
        <v>3</v>
      </c>
      <c r="B241" s="63">
        <f>K245*(B237-K240)+K239</f>
        <v>0</v>
      </c>
      <c r="C241" s="54">
        <f>K245*(C237-K240)+K239</f>
        <v>0</v>
      </c>
      <c r="D241" s="54">
        <f>K245*(D237-K240)+K239</f>
        <v>0</v>
      </c>
      <c r="E241" s="54">
        <f>K245*(E237-K240)+K239</f>
        <v>0</v>
      </c>
      <c r="F241" s="54">
        <f>K245*(F237-K240)+K239</f>
        <v>0</v>
      </c>
      <c r="G241" s="64">
        <f>K245*(G237-K240)+K239</f>
        <v>0</v>
      </c>
      <c r="H241" t="s">
        <v>73</v>
      </c>
      <c r="I241" s="54"/>
      <c r="J241" s="57" t="s">
        <v>56</v>
      </c>
      <c r="K241" s="80"/>
      <c r="L241" s="57" t="s">
        <v>74</v>
      </c>
      <c r="M241">
        <f>5/21+2*(4/32+6/32+6/32+4/32)+3*(6/32+6/32+3/32)+4*(4/32+2/32)+5/32</f>
        <v>3.8005952380952381</v>
      </c>
    </row>
    <row r="242" spans="1:19">
      <c r="A242" s="79">
        <f>'Закон X-Y'!A242</f>
        <v>4</v>
      </c>
      <c r="B242" s="74">
        <f>'Закон X-Y'!B237</f>
        <v>0</v>
      </c>
      <c r="C242" s="75">
        <f>'Закон X-Y'!C237</f>
        <v>1</v>
      </c>
      <c r="D242" s="75">
        <f>'Закон X-Y'!D237</f>
        <v>2</v>
      </c>
      <c r="E242" s="75">
        <f>'Закон X-Y'!E237</f>
        <v>3</v>
      </c>
      <c r="F242" s="75">
        <f>'Закон X-Y'!F237</f>
        <v>4</v>
      </c>
      <c r="G242" s="76">
        <f>'Закон X-Y'!G237</f>
        <v>5</v>
      </c>
      <c r="H242" t="s">
        <v>68</v>
      </c>
      <c r="I242" s="54"/>
      <c r="J242" s="57" t="s">
        <v>57</v>
      </c>
      <c r="K242" s="80"/>
      <c r="L242" s="57" t="s">
        <v>75</v>
      </c>
      <c r="M242">
        <f>0*1/32+1*5/32+4*10/32+9*10/32+16*5/32+25*1/32-M239*M239</f>
        <v>1.25</v>
      </c>
    </row>
    <row r="243" spans="1:19">
      <c r="A243" s="79">
        <f>'Закон X-Y'!A243</f>
        <v>5</v>
      </c>
      <c r="B243" s="60">
        <v>0</v>
      </c>
      <c r="C243" s="61">
        <f>(1/32+2/32+3/32+4/32+5/32)/(5/32)</f>
        <v>3</v>
      </c>
      <c r="D243" s="61">
        <f>(1*4/32+2*3/32+3*2/32+4/32)/(10/32)</f>
        <v>2</v>
      </c>
      <c r="E243" s="61">
        <f>(1*6/32+2*3/32+3*1/32)/(10/32)</f>
        <v>1.5</v>
      </c>
      <c r="F243" s="61">
        <f>(1*4/32+2*1/32)/(5/32)</f>
        <v>1.2</v>
      </c>
      <c r="G243" s="62">
        <v>1</v>
      </c>
      <c r="H243" t="s">
        <v>67</v>
      </c>
      <c r="I243" s="54"/>
      <c r="J243" s="57" t="s">
        <v>59</v>
      </c>
      <c r="K243" s="80"/>
      <c r="L243" s="57" t="s">
        <v>76</v>
      </c>
      <c r="M243">
        <f>0*1/32+1*16/32+4*8/32+9*4/32+16*2/32+25*1/32-M240*M240</f>
        <v>1.2333984375</v>
      </c>
    </row>
    <row r="244" spans="1:19">
      <c r="B244" s="63">
        <f>M244*(B242-M239)+M240</f>
        <v>3.0863095238095237</v>
      </c>
      <c r="C244" s="54">
        <f>M244*(C242-M239)+M240</f>
        <v>2.5642857142857141</v>
      </c>
      <c r="D244" s="54">
        <f>M244*(D242-M239)+M240</f>
        <v>2.0422619047619048</v>
      </c>
      <c r="E244" s="54">
        <f>M244*(E242-M239)+M240</f>
        <v>1.5202380952380952</v>
      </c>
      <c r="F244" s="54">
        <f>M244*(F242-M239)+M240</f>
        <v>0.99821428571428583</v>
      </c>
      <c r="G244" s="64">
        <f>M244*(G242-M239)+M240</f>
        <v>0.47619047619047628</v>
      </c>
      <c r="H244" t="s">
        <v>69</v>
      </c>
      <c r="J244" s="57" t="s">
        <v>62</v>
      </c>
      <c r="K244" s="80"/>
      <c r="L244" s="57" t="s">
        <v>62</v>
      </c>
      <c r="M244">
        <f>(M241-M239*M240)/M242</f>
        <v>-0.52202380952380945</v>
      </c>
    </row>
    <row r="245" spans="1:19">
      <c r="B245" s="63">
        <v>0</v>
      </c>
      <c r="C245" s="54">
        <f>(1/32+2*4/32+3*6/32+4*4/32+5/32)/(16/32)</f>
        <v>3</v>
      </c>
      <c r="D245" s="54">
        <f>(1/32+2*3/32+3*3/32+4*1/32)/(8/32)</f>
        <v>2.5</v>
      </c>
      <c r="E245" s="54">
        <f>(1/32+2*2/32+3*1/32)/(4/32)</f>
        <v>2</v>
      </c>
      <c r="F245" s="54">
        <f>(1/32+2*1/32)/(2/32)</f>
        <v>1.5</v>
      </c>
      <c r="G245" s="64">
        <v>1</v>
      </c>
      <c r="H245" t="s">
        <v>71</v>
      </c>
      <c r="J245" s="57" t="s">
        <v>64</v>
      </c>
      <c r="K245" s="80"/>
      <c r="L245" s="57" t="s">
        <v>64</v>
      </c>
      <c r="M245">
        <f>(M241-M239*M240)/M243</f>
        <v>-0.52905025826641028</v>
      </c>
    </row>
    <row r="246" spans="1:19">
      <c r="B246" s="65">
        <f>M245*(B237-M240)+M239</f>
        <v>3.4423707725370432</v>
      </c>
      <c r="C246" s="66">
        <f>M245*(C237-M240)+M239</f>
        <v>2.9133205142706329</v>
      </c>
      <c r="D246" s="66">
        <f>M245*(D237-M240)+M239</f>
        <v>2.3842702560042226</v>
      </c>
      <c r="E246" s="66">
        <f>M245*(E237-M240)+M239</f>
        <v>1.8552199977378123</v>
      </c>
      <c r="F246" s="66">
        <f>M245*(F237-M240)+M239</f>
        <v>1.3261697394714023</v>
      </c>
      <c r="G246" s="67">
        <f>M245*(G237-M240)+M239</f>
        <v>0.79711948120499199</v>
      </c>
      <c r="H246" t="s">
        <v>73</v>
      </c>
    </row>
    <row r="247" spans="1:19">
      <c r="A247" s="79"/>
    </row>
    <row r="248" spans="1:19">
      <c r="A248" s="79"/>
    </row>
    <row r="253" spans="1:19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</row>
    <row r="254" spans="1:19">
      <c r="A254" s="78" t="str">
        <f>'Закон X-Y'!A254</f>
        <v>Саркеев</v>
      </c>
      <c r="B254" s="88" t="str">
        <f>'Закон X-Y'!B254</f>
        <v>Дмитрий Сергеевич</v>
      </c>
      <c r="C254" s="88"/>
      <c r="D254" s="88"/>
      <c r="E254" s="88"/>
      <c r="F254" s="88"/>
      <c r="G254" s="88"/>
      <c r="H254" s="88"/>
      <c r="I254" s="88"/>
      <c r="J254" s="88"/>
      <c r="K254" s="88"/>
    </row>
    <row r="255" spans="1:19">
      <c r="A255" t="str">
        <f>'Закон X-Y'!A255</f>
        <v>X\Y</v>
      </c>
      <c r="B255" s="71">
        <f>'Закон X-Y'!B255</f>
        <v>0</v>
      </c>
      <c r="C255" s="72">
        <f>'Закон X-Y'!C255</f>
        <v>1</v>
      </c>
      <c r="D255" s="72">
        <f>'Закон X-Y'!D255</f>
        <v>2</v>
      </c>
      <c r="E255" s="72">
        <f>'Закон X-Y'!E255</f>
        <v>3</v>
      </c>
      <c r="F255" s="72">
        <f>'Закон X-Y'!F255</f>
        <v>4</v>
      </c>
      <c r="G255" s="73">
        <f>'Закон X-Y'!G255</f>
        <v>5</v>
      </c>
      <c r="H255" t="s">
        <v>66</v>
      </c>
      <c r="I255" s="54"/>
      <c r="J255" s="68" t="str">
        <f>'Закон X-Y'!J255</f>
        <v>N</v>
      </c>
      <c r="K255" s="89"/>
      <c r="L255" s="90"/>
    </row>
    <row r="256" spans="1:19">
      <c r="A256" s="79">
        <f>'Закон X-Y'!A256</f>
        <v>0</v>
      </c>
      <c r="B256" s="81"/>
      <c r="C256" s="82"/>
      <c r="D256" s="82"/>
      <c r="E256" s="82"/>
      <c r="F256" s="82"/>
      <c r="G256" s="83"/>
      <c r="H256" t="s">
        <v>67</v>
      </c>
      <c r="I256" s="54"/>
      <c r="J256" s="69">
        <f>'Закон X-Y'!J256</f>
        <v>1.0000000000000001E-5</v>
      </c>
      <c r="K256" s="58"/>
      <c r="L256" t="s">
        <v>68</v>
      </c>
    </row>
    <row r="257" spans="1:19">
      <c r="A257" s="79">
        <f>'Закон X-Y'!A257</f>
        <v>1</v>
      </c>
      <c r="B257" s="63">
        <f>K262*(B255-K257)+K258</f>
        <v>0</v>
      </c>
      <c r="C257" s="54">
        <f>K262*(C255-K257)+K258</f>
        <v>0</v>
      </c>
      <c r="D257" s="54">
        <f>K262*(D255-K257)+K258</f>
        <v>0</v>
      </c>
      <c r="E257" s="54">
        <f>K262*(E255-K257)+K258</f>
        <v>0</v>
      </c>
      <c r="F257" s="54">
        <f>K262*(F255-K257)+K258</f>
        <v>0</v>
      </c>
      <c r="G257" s="64">
        <f>K262*(G255-K257)+K258</f>
        <v>0</v>
      </c>
      <c r="H257" t="s">
        <v>69</v>
      </c>
      <c r="I257" s="54"/>
      <c r="J257" s="57" t="s">
        <v>54</v>
      </c>
      <c r="K257" s="80"/>
      <c r="L257" s="57" t="s">
        <v>70</v>
      </c>
      <c r="M257">
        <f>0*1/32+1*5/32+2*10/32+3*10/32+4*5/32+5*1/32</f>
        <v>2.5</v>
      </c>
    </row>
    <row r="258" spans="1:19">
      <c r="A258" s="79">
        <f>'Закон X-Y'!A258</f>
        <v>2</v>
      </c>
      <c r="B258" s="81"/>
      <c r="C258" s="82"/>
      <c r="D258" s="82"/>
      <c r="E258" s="82"/>
      <c r="F258" s="82"/>
      <c r="G258" s="83"/>
      <c r="H258" t="s">
        <v>71</v>
      </c>
      <c r="I258" s="54"/>
      <c r="J258" s="57" t="s">
        <v>55</v>
      </c>
      <c r="K258" s="80"/>
      <c r="L258" s="57" t="s">
        <v>72</v>
      </c>
      <c r="M258">
        <f>0*1/32+1*16/32+2*8/32+3*4/32+4*2/32+5*1/32</f>
        <v>1.78125</v>
      </c>
    </row>
    <row r="259" spans="1:19">
      <c r="A259" s="79">
        <f>'Закон X-Y'!A259</f>
        <v>3</v>
      </c>
      <c r="B259" s="63">
        <f>K263*(B255-K258)+K257</f>
        <v>0</v>
      </c>
      <c r="C259" s="54">
        <f>K263*(C255-K258)+K257</f>
        <v>0</v>
      </c>
      <c r="D259" s="54">
        <f>K263*(D255-K258)+K257</f>
        <v>0</v>
      </c>
      <c r="E259" s="54">
        <f>K263*(E255-K258)+K257</f>
        <v>0</v>
      </c>
      <c r="F259" s="54">
        <f>K263*(F255-K258)+K257</f>
        <v>0</v>
      </c>
      <c r="G259" s="64">
        <f>K263*(G255-K258)+K257</f>
        <v>0</v>
      </c>
      <c r="H259" t="s">
        <v>73</v>
      </c>
      <c r="I259" s="54"/>
      <c r="J259" s="57" t="s">
        <v>56</v>
      </c>
      <c r="K259" s="80"/>
      <c r="L259" s="57" t="s">
        <v>74</v>
      </c>
      <c r="M259">
        <f>5/21+2*(4/32+6/32+6/32+4/32)+3*(6/32+6/32+3/32)+4*(4/32+2/32)+5/32</f>
        <v>3.8005952380952381</v>
      </c>
    </row>
    <row r="260" spans="1:19">
      <c r="A260" s="79">
        <f>'Закон X-Y'!A260</f>
        <v>4</v>
      </c>
      <c r="B260" s="74">
        <f>'Закон X-Y'!B255</f>
        <v>0</v>
      </c>
      <c r="C260" s="75">
        <f>'Закон X-Y'!C255</f>
        <v>1</v>
      </c>
      <c r="D260" s="75">
        <f>'Закон X-Y'!D255</f>
        <v>2</v>
      </c>
      <c r="E260" s="75">
        <f>'Закон X-Y'!E255</f>
        <v>3</v>
      </c>
      <c r="F260" s="75">
        <f>'Закон X-Y'!F255</f>
        <v>4</v>
      </c>
      <c r="G260" s="76">
        <f>'Закон X-Y'!G255</f>
        <v>5</v>
      </c>
      <c r="H260" t="s">
        <v>68</v>
      </c>
      <c r="I260" s="54"/>
      <c r="J260" s="57" t="s">
        <v>57</v>
      </c>
      <c r="K260" s="80"/>
      <c r="L260" s="57" t="s">
        <v>75</v>
      </c>
      <c r="M260">
        <f>0*1/32+1*5/32+4*10/32+9*10/32+16*5/32+25*1/32-M257*M257</f>
        <v>1.25</v>
      </c>
    </row>
    <row r="261" spans="1:19">
      <c r="A261" s="79">
        <f>'Закон X-Y'!A261</f>
        <v>5</v>
      </c>
      <c r="B261" s="60">
        <v>0</v>
      </c>
      <c r="C261" s="61">
        <f>(1/32+2/32+3/32+4/32+5/32)/(5/32)</f>
        <v>3</v>
      </c>
      <c r="D261" s="61">
        <f>(1*4/32+2*3/32+3*2/32+4/32)/(10/32)</f>
        <v>2</v>
      </c>
      <c r="E261" s="61">
        <f>(1*6/32+2*3/32+3*1/32)/(10/32)</f>
        <v>1.5</v>
      </c>
      <c r="F261" s="61">
        <f>(1*4/32+2*1/32)/(5/32)</f>
        <v>1.2</v>
      </c>
      <c r="G261" s="62">
        <v>1</v>
      </c>
      <c r="H261" t="s">
        <v>67</v>
      </c>
      <c r="I261" s="54"/>
      <c r="J261" s="57" t="s">
        <v>59</v>
      </c>
      <c r="K261" s="80"/>
      <c r="L261" s="57" t="s">
        <v>76</v>
      </c>
      <c r="M261">
        <f>0*1/32+1*16/32+4*8/32+9*4/32+16*2/32+25*1/32-M258*M258</f>
        <v>1.2333984375</v>
      </c>
    </row>
    <row r="262" spans="1:19">
      <c r="B262" s="63">
        <f>M262*(B260-M257)+M258</f>
        <v>3.0863095238095237</v>
      </c>
      <c r="C262" s="54">
        <f>M262*(C260-M257)+M258</f>
        <v>2.5642857142857141</v>
      </c>
      <c r="D262" s="54">
        <f>M262*(D260-M257)+M258</f>
        <v>2.0422619047619048</v>
      </c>
      <c r="E262" s="54">
        <f>M262*(E260-M257)+M258</f>
        <v>1.5202380952380952</v>
      </c>
      <c r="F262" s="54">
        <f>M262*(F260-M257)+M258</f>
        <v>0.99821428571428583</v>
      </c>
      <c r="G262" s="64">
        <f>M262*(G260-M257)+M258</f>
        <v>0.47619047619047628</v>
      </c>
      <c r="H262" t="s">
        <v>69</v>
      </c>
      <c r="J262" s="57" t="s">
        <v>62</v>
      </c>
      <c r="K262" s="80"/>
      <c r="L262" s="57" t="s">
        <v>62</v>
      </c>
      <c r="M262">
        <f>(M259-M257*M258)/M260</f>
        <v>-0.52202380952380945</v>
      </c>
    </row>
    <row r="263" spans="1:19">
      <c r="B263" s="63">
        <v>0</v>
      </c>
      <c r="C263" s="54">
        <f>(1/32+2*4/32+3*6/32+4*4/32+5/32)/(16/32)</f>
        <v>3</v>
      </c>
      <c r="D263" s="54">
        <f>(1/32+2*3/32+3*3/32+4*1/32)/(8/32)</f>
        <v>2.5</v>
      </c>
      <c r="E263" s="54">
        <f>(1/32+2*2/32+3*1/32)/(4/32)</f>
        <v>2</v>
      </c>
      <c r="F263" s="54">
        <f>(1/32+2*1/32)/(2/32)</f>
        <v>1.5</v>
      </c>
      <c r="G263" s="64">
        <v>1</v>
      </c>
      <c r="H263" t="s">
        <v>71</v>
      </c>
      <c r="J263" s="57" t="s">
        <v>64</v>
      </c>
      <c r="K263" s="80"/>
      <c r="L263" s="57" t="s">
        <v>64</v>
      </c>
      <c r="M263">
        <f>(M259-M257*M258)/M261</f>
        <v>-0.52905025826641028</v>
      </c>
    </row>
    <row r="264" spans="1:19">
      <c r="B264" s="65">
        <f>M263*(B255-M258)+M257</f>
        <v>3.4423707725370432</v>
      </c>
      <c r="C264" s="66">
        <f>M263*(C255-M258)+M257</f>
        <v>2.9133205142706329</v>
      </c>
      <c r="D264" s="66">
        <f>M263*(D255-M258)+M257</f>
        <v>2.3842702560042226</v>
      </c>
      <c r="E264" s="66">
        <f>M263*(E255-M258)+M257</f>
        <v>1.8552199977378123</v>
      </c>
      <c r="F264" s="66">
        <f>M263*(F255-M258)+M257</f>
        <v>1.3261697394714023</v>
      </c>
      <c r="G264" s="67">
        <f>M263*(G255-M258)+M257</f>
        <v>0.79711948120499199</v>
      </c>
      <c r="H264" t="s">
        <v>73</v>
      </c>
    </row>
    <row r="265" spans="1:19">
      <c r="A265" s="79"/>
    </row>
    <row r="266" spans="1:19">
      <c r="A266" s="79"/>
    </row>
    <row r="271" spans="1:19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</row>
    <row r="272" spans="1:19">
      <c r="A272" s="78" t="str">
        <f>'Закон X-Y'!A272</f>
        <v>Саханчук</v>
      </c>
      <c r="B272" s="88" t="str">
        <f>'Закон X-Y'!B272</f>
        <v>Захар Олегович</v>
      </c>
      <c r="C272" s="88"/>
      <c r="D272" s="88"/>
      <c r="E272" s="88"/>
      <c r="F272" s="88"/>
      <c r="G272" s="88"/>
      <c r="H272" s="88"/>
      <c r="I272" s="88"/>
      <c r="J272" s="88"/>
      <c r="K272" s="88"/>
    </row>
    <row r="273" spans="1:13">
      <c r="A273" t="str">
        <f>'Закон X-Y'!A273</f>
        <v>X\Y</v>
      </c>
      <c r="B273" s="71">
        <f>'Закон X-Y'!B273</f>
        <v>0</v>
      </c>
      <c r="C273" s="72">
        <f>'Закон X-Y'!C273</f>
        <v>1</v>
      </c>
      <c r="D273" s="72">
        <f>'Закон X-Y'!D273</f>
        <v>2</v>
      </c>
      <c r="E273" s="72">
        <f>'Закон X-Y'!E273</f>
        <v>3</v>
      </c>
      <c r="F273" s="72">
        <f>'Закон X-Y'!F273</f>
        <v>4</v>
      </c>
      <c r="G273" s="73">
        <f>'Закон X-Y'!G273</f>
        <v>5</v>
      </c>
      <c r="H273" t="s">
        <v>66</v>
      </c>
      <c r="I273" s="54"/>
      <c r="J273" s="68" t="str">
        <f>'Закон X-Y'!J273</f>
        <v>N</v>
      </c>
      <c r="K273" s="89"/>
      <c r="L273" s="90"/>
    </row>
    <row r="274" spans="1:13">
      <c r="A274" s="79">
        <f>'Закон X-Y'!A274</f>
        <v>0</v>
      </c>
      <c r="B274" s="81"/>
      <c r="C274" s="82"/>
      <c r="D274" s="82"/>
      <c r="E274" s="82"/>
      <c r="F274" s="82"/>
      <c r="G274" s="83"/>
      <c r="H274" t="s">
        <v>67</v>
      </c>
      <c r="I274" s="54"/>
      <c r="J274" s="69">
        <f>'Закон X-Y'!J274</f>
        <v>1.0000000000000001E-5</v>
      </c>
      <c r="K274" s="58"/>
      <c r="L274" t="s">
        <v>68</v>
      </c>
    </row>
    <row r="275" spans="1:13">
      <c r="A275" s="79">
        <f>'Закон X-Y'!A275</f>
        <v>1</v>
      </c>
      <c r="B275" s="63">
        <f>K280*(B273-K275)+K276</f>
        <v>0</v>
      </c>
      <c r="C275" s="54">
        <f>K280*(C273-K275)+K276</f>
        <v>0</v>
      </c>
      <c r="D275" s="54">
        <f>K280*(D273-K275)+K276</f>
        <v>0</v>
      </c>
      <c r="E275" s="54">
        <f>K280*(E273-K275)+K276</f>
        <v>0</v>
      </c>
      <c r="F275" s="54">
        <f>K280*(F273-K275)+K276</f>
        <v>0</v>
      </c>
      <c r="G275" s="64">
        <f>K280*(G273-K275)+K276</f>
        <v>0</v>
      </c>
      <c r="H275" t="s">
        <v>69</v>
      </c>
      <c r="I275" s="54"/>
      <c r="J275" s="57" t="s">
        <v>54</v>
      </c>
      <c r="K275" s="80"/>
      <c r="L275" s="57" t="s">
        <v>70</v>
      </c>
      <c r="M275">
        <f>0*1/32+1*5/32+2*10/32+3*10/32+4*5/32+5*1/32</f>
        <v>2.5</v>
      </c>
    </row>
    <row r="276" spans="1:13">
      <c r="A276" s="79">
        <f>'Закон X-Y'!A276</f>
        <v>2</v>
      </c>
      <c r="B276" s="81"/>
      <c r="C276" s="82"/>
      <c r="D276" s="82"/>
      <c r="E276" s="82"/>
      <c r="F276" s="82"/>
      <c r="G276" s="83"/>
      <c r="H276" t="s">
        <v>71</v>
      </c>
      <c r="I276" s="54"/>
      <c r="J276" s="57" t="s">
        <v>55</v>
      </c>
      <c r="K276" s="80"/>
      <c r="L276" s="57" t="s">
        <v>72</v>
      </c>
      <c r="M276">
        <f>0*1/32+1*16/32+2*8/32+3*4/32+4*2/32+5*1/32</f>
        <v>1.78125</v>
      </c>
    </row>
    <row r="277" spans="1:13">
      <c r="A277" s="79">
        <f>'Закон X-Y'!A277</f>
        <v>3</v>
      </c>
      <c r="B277" s="63">
        <f>K281*(B273-K276)+K275</f>
        <v>0</v>
      </c>
      <c r="C277" s="54">
        <f>K281*(C273-K276)+K275</f>
        <v>0</v>
      </c>
      <c r="D277" s="54">
        <f>K281*(D273-K276)+K275</f>
        <v>0</v>
      </c>
      <c r="E277" s="54">
        <f>K281*(E273-K276)+K275</f>
        <v>0</v>
      </c>
      <c r="F277" s="54">
        <f>K281*(F273-K276)+K275</f>
        <v>0</v>
      </c>
      <c r="G277" s="64">
        <f>K281*(G273-K276)+K275</f>
        <v>0</v>
      </c>
      <c r="H277" t="s">
        <v>73</v>
      </c>
      <c r="I277" s="54"/>
      <c r="J277" s="57" t="s">
        <v>56</v>
      </c>
      <c r="K277" s="80"/>
      <c r="L277" s="57" t="s">
        <v>74</v>
      </c>
      <c r="M277">
        <f>5/21+2*(4/32+6/32+6/32+4/32)+3*(6/32+6/32+3/32)+4*(4/32+2/32)+5/32</f>
        <v>3.8005952380952381</v>
      </c>
    </row>
    <row r="278" spans="1:13">
      <c r="A278" s="79">
        <f>'Закон X-Y'!A278</f>
        <v>4</v>
      </c>
      <c r="B278" s="74">
        <f>'Закон X-Y'!B273</f>
        <v>0</v>
      </c>
      <c r="C278" s="75">
        <f>'Закон X-Y'!C273</f>
        <v>1</v>
      </c>
      <c r="D278" s="75">
        <f>'Закон X-Y'!D273</f>
        <v>2</v>
      </c>
      <c r="E278" s="75">
        <f>'Закон X-Y'!E273</f>
        <v>3</v>
      </c>
      <c r="F278" s="75">
        <f>'Закон X-Y'!F273</f>
        <v>4</v>
      </c>
      <c r="G278" s="76">
        <f>'Закон X-Y'!G273</f>
        <v>5</v>
      </c>
      <c r="H278" t="s">
        <v>68</v>
      </c>
      <c r="I278" s="54"/>
      <c r="J278" s="57" t="s">
        <v>57</v>
      </c>
      <c r="K278" s="80"/>
      <c r="L278" s="57" t="s">
        <v>75</v>
      </c>
      <c r="M278">
        <f>0*1/32+1*5/32+4*10/32+9*10/32+16*5/32+25*1/32-M275*M275</f>
        <v>1.25</v>
      </c>
    </row>
    <row r="279" spans="1:13">
      <c r="A279" s="79">
        <f>'Закон X-Y'!A279</f>
        <v>5</v>
      </c>
      <c r="B279" s="60">
        <v>0</v>
      </c>
      <c r="C279" s="61">
        <f>(1/32+2/32+3/32+4/32+5/32)/(5/32)</f>
        <v>3</v>
      </c>
      <c r="D279" s="61">
        <f>(1*4/32+2*3/32+3*2/32+4/32)/(10/32)</f>
        <v>2</v>
      </c>
      <c r="E279" s="61">
        <f>(1*6/32+2*3/32+3*1/32)/(10/32)</f>
        <v>1.5</v>
      </c>
      <c r="F279" s="61">
        <f>(1*4/32+2*1/32)/(5/32)</f>
        <v>1.2</v>
      </c>
      <c r="G279" s="62">
        <v>1</v>
      </c>
      <c r="H279" t="s">
        <v>67</v>
      </c>
      <c r="I279" s="54"/>
      <c r="J279" s="57" t="s">
        <v>59</v>
      </c>
      <c r="K279" s="80"/>
      <c r="L279" s="57" t="s">
        <v>76</v>
      </c>
      <c r="M279">
        <f>0*1/32+1*16/32+4*8/32+9*4/32+16*2/32+25*1/32-M276*M276</f>
        <v>1.2333984375</v>
      </c>
    </row>
    <row r="280" spans="1:13">
      <c r="B280" s="63">
        <f>M280*(B278-M275)+M276</f>
        <v>3.0863095238095237</v>
      </c>
      <c r="C280" s="54">
        <f>M280*(C278-M275)+M276</f>
        <v>2.5642857142857141</v>
      </c>
      <c r="D280" s="54">
        <f>M280*(D278-M275)+M276</f>
        <v>2.0422619047619048</v>
      </c>
      <c r="E280" s="54">
        <f>M280*(E278-M275)+M276</f>
        <v>1.5202380952380952</v>
      </c>
      <c r="F280" s="54">
        <f>M280*(F278-M275)+M276</f>
        <v>0.99821428571428583</v>
      </c>
      <c r="G280" s="64">
        <f>M280*(G278-M275)+M276</f>
        <v>0.47619047619047628</v>
      </c>
      <c r="H280" t="s">
        <v>69</v>
      </c>
      <c r="J280" s="57" t="s">
        <v>62</v>
      </c>
      <c r="K280" s="80"/>
      <c r="L280" s="57" t="s">
        <v>62</v>
      </c>
      <c r="M280">
        <f>(M277-M275*M276)/M278</f>
        <v>-0.52202380952380945</v>
      </c>
    </row>
    <row r="281" spans="1:13">
      <c r="B281" s="63">
        <v>0</v>
      </c>
      <c r="C281" s="54">
        <f>(1/32+2*4/32+3*6/32+4*4/32+5/32)/(16/32)</f>
        <v>3</v>
      </c>
      <c r="D281" s="54">
        <f>(1/32+2*3/32+3*3/32+4*1/32)/(8/32)</f>
        <v>2.5</v>
      </c>
      <c r="E281" s="54">
        <f>(1/32+2*2/32+3*1/32)/(4/32)</f>
        <v>2</v>
      </c>
      <c r="F281" s="54">
        <f>(1/32+2*1/32)/(2/32)</f>
        <v>1.5</v>
      </c>
      <c r="G281" s="64">
        <v>1</v>
      </c>
      <c r="H281" t="s">
        <v>71</v>
      </c>
      <c r="J281" s="57" t="s">
        <v>64</v>
      </c>
      <c r="K281" s="80"/>
      <c r="L281" s="57" t="s">
        <v>64</v>
      </c>
      <c r="M281">
        <f>(M277-M275*M276)/M279</f>
        <v>-0.52905025826641028</v>
      </c>
    </row>
    <row r="282" spans="1:13">
      <c r="B282" s="65">
        <f>M281*(B273-M276)+M275</f>
        <v>3.4423707725370432</v>
      </c>
      <c r="C282" s="66">
        <f>M281*(C273-M276)+M275</f>
        <v>2.9133205142706329</v>
      </c>
      <c r="D282" s="66">
        <f>M281*(D273-M276)+M275</f>
        <v>2.3842702560042226</v>
      </c>
      <c r="E282" s="66">
        <f>M281*(E273-M276)+M275</f>
        <v>1.8552199977378123</v>
      </c>
      <c r="F282" s="66">
        <f>M281*(F273-M276)+M275</f>
        <v>1.3261697394714023</v>
      </c>
      <c r="G282" s="67">
        <f>M281*(G273-M276)+M275</f>
        <v>0.79711948120499199</v>
      </c>
      <c r="H282" t="s">
        <v>73</v>
      </c>
    </row>
    <row r="283" spans="1:13">
      <c r="A283" s="79"/>
    </row>
    <row r="284" spans="1:13">
      <c r="A284" s="79"/>
    </row>
    <row r="289" spans="1:1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</row>
    <row r="290" spans="1:19">
      <c r="A290" s="78" t="str">
        <f>'Закон X-Y'!A290</f>
        <v>Селеменчук</v>
      </c>
      <c r="B290" s="88" t="str">
        <f>'Закон X-Y'!B290</f>
        <v>Максим Атифович</v>
      </c>
      <c r="C290" s="88"/>
      <c r="D290" s="88"/>
      <c r="E290" s="88"/>
      <c r="F290" s="88"/>
      <c r="G290" s="88"/>
      <c r="H290" s="88"/>
      <c r="I290" s="88"/>
      <c r="J290" s="88"/>
      <c r="K290" s="88"/>
    </row>
    <row r="291" spans="1:19">
      <c r="A291" t="str">
        <f>'Закон X-Y'!A291</f>
        <v>X\Y</v>
      </c>
      <c r="B291" s="71">
        <f>'Закон X-Y'!B291</f>
        <v>0</v>
      </c>
      <c r="C291" s="72">
        <f>'Закон X-Y'!C291</f>
        <v>1</v>
      </c>
      <c r="D291" s="72">
        <f>'Закон X-Y'!D291</f>
        <v>2</v>
      </c>
      <c r="E291" s="72">
        <f>'Закон X-Y'!E291</f>
        <v>3</v>
      </c>
      <c r="F291" s="72">
        <f>'Закон X-Y'!F291</f>
        <v>4</v>
      </c>
      <c r="G291" s="73">
        <f>'Закон X-Y'!G291</f>
        <v>5</v>
      </c>
      <c r="H291" t="s">
        <v>66</v>
      </c>
      <c r="I291" s="54"/>
      <c r="J291" s="68" t="str">
        <f>'Закон X-Y'!J291</f>
        <v>N</v>
      </c>
      <c r="K291" s="89"/>
      <c r="L291" s="90"/>
    </row>
    <row r="292" spans="1:19">
      <c r="A292" s="79">
        <f>'Закон X-Y'!A292</f>
        <v>0</v>
      </c>
      <c r="B292" s="81"/>
      <c r="C292" s="82"/>
      <c r="D292" s="82"/>
      <c r="E292" s="82"/>
      <c r="F292" s="82"/>
      <c r="G292" s="83"/>
      <c r="H292" t="s">
        <v>67</v>
      </c>
      <c r="I292" s="54"/>
      <c r="J292" s="69">
        <f>'Закон X-Y'!J292</f>
        <v>1.0000000000000001E-5</v>
      </c>
      <c r="K292" s="58"/>
      <c r="L292" t="s">
        <v>68</v>
      </c>
    </row>
    <row r="293" spans="1:19">
      <c r="A293" s="79">
        <f>'Закон X-Y'!A293</f>
        <v>1</v>
      </c>
      <c r="B293" s="63">
        <f>K298*(B291-K293)+K294</f>
        <v>0</v>
      </c>
      <c r="C293" s="54">
        <f>K298*(C291-K293)+K294</f>
        <v>0</v>
      </c>
      <c r="D293" s="54">
        <f>K298*(D291-K293)+K294</f>
        <v>0</v>
      </c>
      <c r="E293" s="54">
        <f>K298*(E291-K293)+K294</f>
        <v>0</v>
      </c>
      <c r="F293" s="54">
        <f>K298*(F291-K293)+K294</f>
        <v>0</v>
      </c>
      <c r="G293" s="64">
        <f>K298*(G291-K293)+K294</f>
        <v>0</v>
      </c>
      <c r="H293" t="s">
        <v>69</v>
      </c>
      <c r="I293" s="54"/>
      <c r="J293" s="57" t="s">
        <v>54</v>
      </c>
      <c r="K293" s="80"/>
      <c r="L293" s="57" t="s">
        <v>70</v>
      </c>
      <c r="M293">
        <f>0*1/32+1*5/32+2*10/32+3*10/32+4*5/32+5*1/32</f>
        <v>2.5</v>
      </c>
    </row>
    <row r="294" spans="1:19">
      <c r="A294" s="79">
        <f>'Закон X-Y'!A294</f>
        <v>2</v>
      </c>
      <c r="B294" s="81"/>
      <c r="C294" s="82"/>
      <c r="D294" s="82"/>
      <c r="E294" s="82"/>
      <c r="F294" s="82"/>
      <c r="G294" s="83"/>
      <c r="H294" t="s">
        <v>71</v>
      </c>
      <c r="I294" s="54"/>
      <c r="J294" s="57" t="s">
        <v>55</v>
      </c>
      <c r="K294" s="80"/>
      <c r="L294" s="57" t="s">
        <v>72</v>
      </c>
      <c r="M294">
        <f>0*1/32+1*16/32+2*8/32+3*4/32+4*2/32+5*1/32</f>
        <v>1.78125</v>
      </c>
    </row>
    <row r="295" spans="1:19">
      <c r="A295" s="79">
        <f>'Закон X-Y'!A295</f>
        <v>3</v>
      </c>
      <c r="B295" s="63">
        <f>K299*(B291-K294)+K293</f>
        <v>0</v>
      </c>
      <c r="C295" s="54">
        <f>K299*(C291-K294)+K293</f>
        <v>0</v>
      </c>
      <c r="D295" s="54">
        <f>K299*(D291-K294)+K293</f>
        <v>0</v>
      </c>
      <c r="E295" s="54">
        <f>K299*(E291-K294)+K293</f>
        <v>0</v>
      </c>
      <c r="F295" s="54">
        <f>K299*(F291-K294)+K293</f>
        <v>0</v>
      </c>
      <c r="G295" s="64">
        <f>K299*(G291-K294)+K293</f>
        <v>0</v>
      </c>
      <c r="H295" t="s">
        <v>73</v>
      </c>
      <c r="I295" s="54"/>
      <c r="J295" s="57" t="s">
        <v>56</v>
      </c>
      <c r="K295" s="80"/>
      <c r="L295" s="57" t="s">
        <v>74</v>
      </c>
      <c r="M295">
        <f>5/21+2*(4/32+6/32+6/32+4/32)+3*(6/32+6/32+3/32)+4*(4/32+2/32)+5/32</f>
        <v>3.8005952380952381</v>
      </c>
    </row>
    <row r="296" spans="1:19">
      <c r="A296" s="79">
        <f>'Закон X-Y'!A296</f>
        <v>4</v>
      </c>
      <c r="B296" s="74">
        <f>'Закон X-Y'!B291</f>
        <v>0</v>
      </c>
      <c r="C296" s="75">
        <f>'Закон X-Y'!C291</f>
        <v>1</v>
      </c>
      <c r="D296" s="75">
        <f>'Закон X-Y'!D291</f>
        <v>2</v>
      </c>
      <c r="E296" s="75">
        <f>'Закон X-Y'!E291</f>
        <v>3</v>
      </c>
      <c r="F296" s="75">
        <f>'Закон X-Y'!F291</f>
        <v>4</v>
      </c>
      <c r="G296" s="76">
        <f>'Закон X-Y'!G291</f>
        <v>5</v>
      </c>
      <c r="H296" t="s">
        <v>68</v>
      </c>
      <c r="I296" s="54"/>
      <c r="J296" s="57" t="s">
        <v>57</v>
      </c>
      <c r="K296" s="80"/>
      <c r="L296" s="57" t="s">
        <v>75</v>
      </c>
      <c r="M296">
        <f>0*1/32+1*5/32+4*10/32+9*10/32+16*5/32+25*1/32-M293*M293</f>
        <v>1.25</v>
      </c>
    </row>
    <row r="297" spans="1:19">
      <c r="A297" s="79">
        <f>'Закон X-Y'!A297</f>
        <v>5</v>
      </c>
      <c r="B297" s="60">
        <v>0</v>
      </c>
      <c r="C297" s="61">
        <f>(1/32+2/32+3/32+4/32+5/32)/(5/32)</f>
        <v>3</v>
      </c>
      <c r="D297" s="61">
        <f>(1*4/32+2*3/32+3*2/32+4/32)/(10/32)</f>
        <v>2</v>
      </c>
      <c r="E297" s="61">
        <f>(1*6/32+2*3/32+3*1/32)/(10/32)</f>
        <v>1.5</v>
      </c>
      <c r="F297" s="61">
        <f>(1*4/32+2*1/32)/(5/32)</f>
        <v>1.2</v>
      </c>
      <c r="G297" s="62">
        <v>1</v>
      </c>
      <c r="H297" t="s">
        <v>67</v>
      </c>
      <c r="I297" s="54"/>
      <c r="J297" s="57" t="s">
        <v>59</v>
      </c>
      <c r="K297" s="80"/>
      <c r="L297" s="57" t="s">
        <v>76</v>
      </c>
      <c r="M297">
        <f>0*1/32+1*16/32+4*8/32+9*4/32+16*2/32+25*1/32-M294*M294</f>
        <v>1.2333984375</v>
      </c>
    </row>
    <row r="298" spans="1:19">
      <c r="B298" s="63">
        <f>M298*(B296-M293)+M294</f>
        <v>3.0863095238095237</v>
      </c>
      <c r="C298" s="54">
        <f>M298*(C296-M293)+M294</f>
        <v>2.5642857142857141</v>
      </c>
      <c r="D298" s="54">
        <f>M298*(D296-M293)+M294</f>
        <v>2.0422619047619048</v>
      </c>
      <c r="E298" s="54">
        <f>M298*(E296-M293)+M294</f>
        <v>1.5202380952380952</v>
      </c>
      <c r="F298" s="54">
        <f>M298*(F296-M293)+M294</f>
        <v>0.99821428571428583</v>
      </c>
      <c r="G298" s="64">
        <f>M298*(G296-M293)+M294</f>
        <v>0.47619047619047628</v>
      </c>
      <c r="H298" t="s">
        <v>69</v>
      </c>
      <c r="J298" s="57" t="s">
        <v>62</v>
      </c>
      <c r="K298" s="80"/>
      <c r="L298" s="57" t="s">
        <v>62</v>
      </c>
      <c r="M298">
        <f>(M295-M293*M294)/M296</f>
        <v>-0.52202380952380945</v>
      </c>
    </row>
    <row r="299" spans="1:19">
      <c r="B299" s="63">
        <v>0</v>
      </c>
      <c r="C299" s="54">
        <f>(1/32+2*4/32+3*6/32+4*4/32+5/32)/(16/32)</f>
        <v>3</v>
      </c>
      <c r="D299" s="54">
        <f>(1/32+2*3/32+3*3/32+4*1/32)/(8/32)</f>
        <v>2.5</v>
      </c>
      <c r="E299" s="54">
        <f>(1/32+2*2/32+3*1/32)/(4/32)</f>
        <v>2</v>
      </c>
      <c r="F299" s="54">
        <f>(1/32+2*1/32)/(2/32)</f>
        <v>1.5</v>
      </c>
      <c r="G299" s="64">
        <v>1</v>
      </c>
      <c r="H299" t="s">
        <v>71</v>
      </c>
      <c r="J299" s="57" t="s">
        <v>64</v>
      </c>
      <c r="K299" s="80"/>
      <c r="L299" s="57" t="s">
        <v>64</v>
      </c>
      <c r="M299">
        <f>(M295-M293*M294)/M297</f>
        <v>-0.52905025826641028</v>
      </c>
    </row>
    <row r="300" spans="1:19">
      <c r="B300" s="65">
        <f>M299*(B291-M294)+M293</f>
        <v>3.4423707725370432</v>
      </c>
      <c r="C300" s="66">
        <f>M299*(C291-M294)+M293</f>
        <v>2.9133205142706329</v>
      </c>
      <c r="D300" s="66">
        <f>M299*(D291-M294)+M293</f>
        <v>2.3842702560042226</v>
      </c>
      <c r="E300" s="66">
        <f>M299*(E291-M294)+M293</f>
        <v>1.8552199977378123</v>
      </c>
      <c r="F300" s="66">
        <f>M299*(F291-M294)+M293</f>
        <v>1.3261697394714023</v>
      </c>
      <c r="G300" s="67">
        <f>M299*(G291-M294)+M293</f>
        <v>0.79711948120499199</v>
      </c>
      <c r="H300" t="s">
        <v>73</v>
      </c>
    </row>
    <row r="301" spans="1:19">
      <c r="A301" s="79"/>
    </row>
    <row r="302" spans="1:19">
      <c r="A302" s="79"/>
    </row>
    <row r="307" spans="1:19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</row>
    <row r="308" spans="1:19">
      <c r="A308" s="78" t="str">
        <f>'Закон X-Y'!A308</f>
        <v>Семашко</v>
      </c>
      <c r="B308" s="88" t="str">
        <f>'Закон X-Y'!B308</f>
        <v>Юлия Алексеевна</v>
      </c>
      <c r="C308" s="88"/>
      <c r="D308" s="88"/>
      <c r="E308" s="88"/>
      <c r="F308" s="88"/>
      <c r="G308" s="88"/>
      <c r="H308" s="88"/>
      <c r="I308" s="88"/>
      <c r="J308" s="88"/>
      <c r="K308" s="88"/>
    </row>
    <row r="309" spans="1:19">
      <c r="A309" t="str">
        <f>'Закон X-Y'!A309</f>
        <v>X\Y</v>
      </c>
      <c r="B309" s="71">
        <f>'Закон X-Y'!B309</f>
        <v>0</v>
      </c>
      <c r="C309" s="72">
        <f>'Закон X-Y'!C309</f>
        <v>1</v>
      </c>
      <c r="D309" s="72">
        <f>'Закон X-Y'!D309</f>
        <v>2</v>
      </c>
      <c r="E309" s="72">
        <f>'Закон X-Y'!E309</f>
        <v>3</v>
      </c>
      <c r="F309" s="72">
        <f>'Закон X-Y'!F309</f>
        <v>4</v>
      </c>
      <c r="G309" s="73">
        <f>'Закон X-Y'!G309</f>
        <v>5</v>
      </c>
      <c r="H309" t="s">
        <v>66</v>
      </c>
      <c r="I309" s="54"/>
      <c r="J309" s="68" t="str">
        <f>'Закон X-Y'!J309</f>
        <v>N</v>
      </c>
      <c r="K309" s="89"/>
      <c r="L309" s="90"/>
    </row>
    <row r="310" spans="1:19">
      <c r="A310" s="79">
        <f>'Закон X-Y'!A310</f>
        <v>0</v>
      </c>
      <c r="B310" s="81"/>
      <c r="C310" s="82"/>
      <c r="D310" s="82"/>
      <c r="E310" s="82"/>
      <c r="F310" s="82"/>
      <c r="G310" s="83"/>
      <c r="H310" t="s">
        <v>67</v>
      </c>
      <c r="I310" s="54"/>
      <c r="J310" s="69">
        <f>'Закон X-Y'!J310</f>
        <v>1.0000000000000001E-5</v>
      </c>
      <c r="K310" s="58"/>
      <c r="L310" t="s">
        <v>68</v>
      </c>
    </row>
    <row r="311" spans="1:19">
      <c r="A311" s="79">
        <f>'Закон X-Y'!A311</f>
        <v>1</v>
      </c>
      <c r="B311" s="63">
        <f>K316*(B309-K311)+K312</f>
        <v>0</v>
      </c>
      <c r="C311" s="54">
        <f>K316*(C309-K311)+K312</f>
        <v>0</v>
      </c>
      <c r="D311" s="54">
        <f>K316*(D309-K311)+K312</f>
        <v>0</v>
      </c>
      <c r="E311" s="54">
        <f>K316*(E309-K311)+K312</f>
        <v>0</v>
      </c>
      <c r="F311" s="54">
        <f>K316*(F309-K311)+K312</f>
        <v>0</v>
      </c>
      <c r="G311" s="64">
        <f>K316*(G309-K311)+K312</f>
        <v>0</v>
      </c>
      <c r="H311" t="s">
        <v>69</v>
      </c>
      <c r="I311" s="54"/>
      <c r="J311" s="57" t="s">
        <v>54</v>
      </c>
      <c r="K311" s="80"/>
      <c r="L311" s="57" t="s">
        <v>70</v>
      </c>
      <c r="M311">
        <f>0*1/32+1*5/32+2*10/32+3*10/32+4*5/32+5*1/32</f>
        <v>2.5</v>
      </c>
    </row>
    <row r="312" spans="1:19">
      <c r="A312" s="79">
        <f>'Закон X-Y'!A312</f>
        <v>2</v>
      </c>
      <c r="B312" s="81"/>
      <c r="C312" s="82"/>
      <c r="D312" s="82"/>
      <c r="E312" s="82"/>
      <c r="F312" s="82"/>
      <c r="G312" s="83"/>
      <c r="H312" t="s">
        <v>71</v>
      </c>
      <c r="I312" s="54"/>
      <c r="J312" s="57" t="s">
        <v>55</v>
      </c>
      <c r="K312" s="80"/>
      <c r="L312" s="57" t="s">
        <v>72</v>
      </c>
      <c r="M312">
        <f>0*1/32+1*16/32+2*8/32+3*4/32+4*2/32+5*1/32</f>
        <v>1.78125</v>
      </c>
    </row>
    <row r="313" spans="1:19">
      <c r="A313" s="79">
        <f>'Закон X-Y'!A313</f>
        <v>3</v>
      </c>
      <c r="B313" s="63">
        <f>K317*(B309-K312)+K311</f>
        <v>0</v>
      </c>
      <c r="C313" s="54">
        <f>K317*(C309-K312)+K311</f>
        <v>0</v>
      </c>
      <c r="D313" s="54">
        <f>K317*(D309-K312)+K311</f>
        <v>0</v>
      </c>
      <c r="E313" s="54">
        <f>K317*(E309-K312)+K311</f>
        <v>0</v>
      </c>
      <c r="F313" s="54">
        <f>K317*(F309-K312)+K311</f>
        <v>0</v>
      </c>
      <c r="G313" s="64">
        <f>K317*(G309-K312)+K311</f>
        <v>0</v>
      </c>
      <c r="H313" t="s">
        <v>73</v>
      </c>
      <c r="I313" s="54"/>
      <c r="J313" s="57" t="s">
        <v>56</v>
      </c>
      <c r="K313" s="80"/>
      <c r="L313" s="57" t="s">
        <v>74</v>
      </c>
      <c r="M313">
        <f>5/21+2*(4/32+6/32+6/32+4/32)+3*(6/32+6/32+3/32)+4*(4/32+2/32)+5/32</f>
        <v>3.8005952380952381</v>
      </c>
    </row>
    <row r="314" spans="1:19">
      <c r="A314" s="79">
        <f>'Закон X-Y'!A314</f>
        <v>4</v>
      </c>
      <c r="B314" s="74">
        <f>'Закон X-Y'!B309</f>
        <v>0</v>
      </c>
      <c r="C314" s="75">
        <f>'Закон X-Y'!C309</f>
        <v>1</v>
      </c>
      <c r="D314" s="75">
        <f>'Закон X-Y'!D309</f>
        <v>2</v>
      </c>
      <c r="E314" s="75">
        <f>'Закон X-Y'!E309</f>
        <v>3</v>
      </c>
      <c r="F314" s="75">
        <f>'Закон X-Y'!F309</f>
        <v>4</v>
      </c>
      <c r="G314" s="76">
        <f>'Закон X-Y'!G309</f>
        <v>5</v>
      </c>
      <c r="H314" t="s">
        <v>68</v>
      </c>
      <c r="I314" s="54"/>
      <c r="J314" s="57" t="s">
        <v>57</v>
      </c>
      <c r="K314" s="80"/>
      <c r="L314" s="57" t="s">
        <v>75</v>
      </c>
      <c r="M314">
        <f>0*1/32+1*5/32+4*10/32+9*10/32+16*5/32+25*1/32-M311*M311</f>
        <v>1.25</v>
      </c>
    </row>
    <row r="315" spans="1:19">
      <c r="A315" s="79">
        <f>'Закон X-Y'!A315</f>
        <v>5</v>
      </c>
      <c r="B315" s="60">
        <v>0</v>
      </c>
      <c r="C315" s="61">
        <f>(1/32+2/32+3/32+4/32+5/32)/(5/32)</f>
        <v>3</v>
      </c>
      <c r="D315" s="61">
        <f>(1*4/32+2*3/32+3*2/32+4/32)/(10/32)</f>
        <v>2</v>
      </c>
      <c r="E315" s="61">
        <f>(1*6/32+2*3/32+3*1/32)/(10/32)</f>
        <v>1.5</v>
      </c>
      <c r="F315" s="61">
        <f>(1*4/32+2*1/32)/(5/32)</f>
        <v>1.2</v>
      </c>
      <c r="G315" s="62">
        <v>1</v>
      </c>
      <c r="H315" t="s">
        <v>67</v>
      </c>
      <c r="I315" s="54"/>
      <c r="J315" s="57" t="s">
        <v>59</v>
      </c>
      <c r="K315" s="80"/>
      <c r="L315" s="57" t="s">
        <v>76</v>
      </c>
      <c r="M315">
        <f>0*1/32+1*16/32+4*8/32+9*4/32+16*2/32+25*1/32-M312*M312</f>
        <v>1.2333984375</v>
      </c>
    </row>
    <row r="316" spans="1:19">
      <c r="B316" s="63">
        <f>M316*(B314-M311)+M312</f>
        <v>3.0863095238095237</v>
      </c>
      <c r="C316" s="54">
        <f>M316*(C314-M311)+M312</f>
        <v>2.5642857142857141</v>
      </c>
      <c r="D316" s="54">
        <f>M316*(D314-M311)+M312</f>
        <v>2.0422619047619048</v>
      </c>
      <c r="E316" s="54">
        <f>M316*(E314-M311)+M312</f>
        <v>1.5202380952380952</v>
      </c>
      <c r="F316" s="54">
        <f>M316*(F314-M311)+M312</f>
        <v>0.99821428571428583</v>
      </c>
      <c r="G316" s="64">
        <f>M316*(G314-M311)+M312</f>
        <v>0.47619047619047628</v>
      </c>
      <c r="H316" t="s">
        <v>69</v>
      </c>
      <c r="J316" s="57" t="s">
        <v>62</v>
      </c>
      <c r="K316" s="80"/>
      <c r="L316" s="57" t="s">
        <v>62</v>
      </c>
      <c r="M316">
        <f>(M313-M311*M312)/M314</f>
        <v>-0.52202380952380945</v>
      </c>
    </row>
    <row r="317" spans="1:19">
      <c r="B317" s="63">
        <v>0</v>
      </c>
      <c r="C317" s="54">
        <f>(1/32+2*4/32+3*6/32+4*4/32+5/32)/(16/32)</f>
        <v>3</v>
      </c>
      <c r="D317" s="54">
        <f>(1/32+2*3/32+3*3/32+4*1/32)/(8/32)</f>
        <v>2.5</v>
      </c>
      <c r="E317" s="54">
        <f>(1/32+2*2/32+3*1/32)/(4/32)</f>
        <v>2</v>
      </c>
      <c r="F317" s="54">
        <f>(1/32+2*1/32)/(2/32)</f>
        <v>1.5</v>
      </c>
      <c r="G317" s="64">
        <v>1</v>
      </c>
      <c r="H317" t="s">
        <v>71</v>
      </c>
      <c r="J317" s="57" t="s">
        <v>64</v>
      </c>
      <c r="K317" s="80"/>
      <c r="L317" s="57" t="s">
        <v>64</v>
      </c>
      <c r="M317">
        <f>(M313-M311*M312)/M315</f>
        <v>-0.52905025826641028</v>
      </c>
    </row>
    <row r="318" spans="1:19">
      <c r="B318" s="65">
        <f>M317*(B309-M312)+M311</f>
        <v>3.4423707725370432</v>
      </c>
      <c r="C318" s="66">
        <f>M317*(C309-M312)+M311</f>
        <v>2.9133205142706329</v>
      </c>
      <c r="D318" s="66">
        <f>M317*(D309-M312)+M311</f>
        <v>2.3842702560042226</v>
      </c>
      <c r="E318" s="66">
        <f>M317*(E309-M312)+M311</f>
        <v>1.8552199977378123</v>
      </c>
      <c r="F318" s="66">
        <f>M317*(F309-M312)+M311</f>
        <v>1.3261697394714023</v>
      </c>
      <c r="G318" s="67">
        <f>M317*(G309-M312)+M311</f>
        <v>0.79711948120499199</v>
      </c>
      <c r="H318" t="s">
        <v>73</v>
      </c>
    </row>
    <row r="319" spans="1:19">
      <c r="A319" s="79"/>
    </row>
    <row r="320" spans="1:19">
      <c r="A320" s="79"/>
    </row>
    <row r="325" spans="1:19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</row>
    <row r="326" spans="1:19">
      <c r="A326" s="78" t="str">
        <f>'Закон X-Y'!A326</f>
        <v>Соколов</v>
      </c>
      <c r="B326" s="88" t="str">
        <f>'Закон X-Y'!B326</f>
        <v>Павел Дмитриевич</v>
      </c>
      <c r="C326" s="88"/>
      <c r="D326" s="88"/>
      <c r="E326" s="88"/>
      <c r="F326" s="88"/>
      <c r="G326" s="88"/>
      <c r="H326" s="88"/>
      <c r="I326" s="88"/>
      <c r="J326" s="88"/>
      <c r="K326" s="88"/>
    </row>
    <row r="327" spans="1:19">
      <c r="A327" t="str">
        <f>'Закон X-Y'!A327</f>
        <v>X\Y</v>
      </c>
      <c r="B327" s="71">
        <f>'Закон X-Y'!B327</f>
        <v>0</v>
      </c>
      <c r="C327" s="72">
        <f>'Закон X-Y'!C327</f>
        <v>1</v>
      </c>
      <c r="D327" s="72">
        <f>'Закон X-Y'!D327</f>
        <v>2</v>
      </c>
      <c r="E327" s="72">
        <f>'Закон X-Y'!E327</f>
        <v>3</v>
      </c>
      <c r="F327" s="72">
        <f>'Закон X-Y'!F327</f>
        <v>4</v>
      </c>
      <c r="G327" s="73">
        <f>'Закон X-Y'!G327</f>
        <v>5</v>
      </c>
      <c r="H327" t="s">
        <v>66</v>
      </c>
      <c r="I327" s="54"/>
      <c r="J327" s="68" t="str">
        <f>'Закон X-Y'!J327</f>
        <v>N</v>
      </c>
      <c r="K327" s="89"/>
      <c r="L327" s="90"/>
    </row>
    <row r="328" spans="1:19">
      <c r="A328" s="79">
        <f>'Закон X-Y'!A328</f>
        <v>0</v>
      </c>
      <c r="B328" s="81"/>
      <c r="C328" s="82"/>
      <c r="D328" s="82"/>
      <c r="E328" s="82"/>
      <c r="F328" s="82"/>
      <c r="G328" s="83"/>
      <c r="H328" t="s">
        <v>67</v>
      </c>
      <c r="I328" s="54"/>
      <c r="J328" s="69">
        <f>'Закон X-Y'!J328</f>
        <v>1.0000000000000001E-5</v>
      </c>
      <c r="K328" s="58"/>
      <c r="L328" t="s">
        <v>68</v>
      </c>
    </row>
    <row r="329" spans="1:19">
      <c r="A329" s="79">
        <f>'Закон X-Y'!A329</f>
        <v>1</v>
      </c>
      <c r="B329" s="63">
        <f>K334*(B327-K329)+K330</f>
        <v>0</v>
      </c>
      <c r="C329" s="54">
        <f>K334*(C327-K329)+K330</f>
        <v>0</v>
      </c>
      <c r="D329" s="54">
        <f>K334*(D327-K329)+K330</f>
        <v>0</v>
      </c>
      <c r="E329" s="54">
        <f>K334*(E327-K329)+K330</f>
        <v>0</v>
      </c>
      <c r="F329" s="54">
        <f>K334*(F327-K329)+K330</f>
        <v>0</v>
      </c>
      <c r="G329" s="64">
        <f>K334*(G327-K329)+K330</f>
        <v>0</v>
      </c>
      <c r="H329" t="s">
        <v>69</v>
      </c>
      <c r="I329" s="54"/>
      <c r="J329" s="57" t="s">
        <v>54</v>
      </c>
      <c r="K329" s="80"/>
      <c r="L329" s="57" t="s">
        <v>70</v>
      </c>
      <c r="M329">
        <f>0*1/32+1*5/32+2*10/32+3*10/32+4*5/32+5*1/32</f>
        <v>2.5</v>
      </c>
    </row>
    <row r="330" spans="1:19">
      <c r="A330" s="79">
        <f>'Закон X-Y'!A330</f>
        <v>2</v>
      </c>
      <c r="B330" s="81"/>
      <c r="C330" s="82"/>
      <c r="D330" s="82"/>
      <c r="E330" s="82"/>
      <c r="F330" s="82"/>
      <c r="G330" s="83"/>
      <c r="H330" t="s">
        <v>71</v>
      </c>
      <c r="I330" s="54"/>
      <c r="J330" s="57" t="s">
        <v>55</v>
      </c>
      <c r="K330" s="80"/>
      <c r="L330" s="57" t="s">
        <v>72</v>
      </c>
      <c r="M330">
        <f>0*1/32+1*16/32+2*8/32+3*4/32+4*2/32+5*1/32</f>
        <v>1.78125</v>
      </c>
    </row>
    <row r="331" spans="1:19">
      <c r="A331" s="79">
        <f>'Закон X-Y'!A331</f>
        <v>3</v>
      </c>
      <c r="B331" s="63">
        <f>K335*(B327-K330)+K329</f>
        <v>0</v>
      </c>
      <c r="C331" s="54">
        <f>K335*(C327-K330)+K329</f>
        <v>0</v>
      </c>
      <c r="D331" s="54">
        <f>K335*(D327-K330)+K329</f>
        <v>0</v>
      </c>
      <c r="E331" s="54">
        <f>K335*(E327-K330)+K329</f>
        <v>0</v>
      </c>
      <c r="F331" s="54">
        <f>K335*(F327-K330)+K329</f>
        <v>0</v>
      </c>
      <c r="G331" s="64">
        <f>K335*(G327-K330)+K329</f>
        <v>0</v>
      </c>
      <c r="H331" t="s">
        <v>73</v>
      </c>
      <c r="I331" s="54"/>
      <c r="J331" s="57" t="s">
        <v>56</v>
      </c>
      <c r="K331" s="80"/>
      <c r="L331" s="57" t="s">
        <v>74</v>
      </c>
      <c r="M331">
        <f>5/21+2*(4/32+6/32+6/32+4/32)+3*(6/32+6/32+3/32)+4*(4/32+2/32)+5/32</f>
        <v>3.8005952380952381</v>
      </c>
    </row>
    <row r="332" spans="1:19">
      <c r="A332" s="79">
        <f>'Закон X-Y'!A332</f>
        <v>4</v>
      </c>
      <c r="B332" s="74">
        <f>'Закон X-Y'!B327</f>
        <v>0</v>
      </c>
      <c r="C332" s="75">
        <f>'Закон X-Y'!C327</f>
        <v>1</v>
      </c>
      <c r="D332" s="75">
        <f>'Закон X-Y'!D327</f>
        <v>2</v>
      </c>
      <c r="E332" s="75">
        <f>'Закон X-Y'!E327</f>
        <v>3</v>
      </c>
      <c r="F332" s="75">
        <f>'Закон X-Y'!F327</f>
        <v>4</v>
      </c>
      <c r="G332" s="76">
        <f>'Закон X-Y'!G327</f>
        <v>5</v>
      </c>
      <c r="H332" t="s">
        <v>68</v>
      </c>
      <c r="I332" s="54"/>
      <c r="J332" s="57" t="s">
        <v>57</v>
      </c>
      <c r="K332" s="80"/>
      <c r="L332" s="57" t="s">
        <v>75</v>
      </c>
      <c r="M332">
        <f>0*1/32+1*5/32+4*10/32+9*10/32+16*5/32+25*1/32-M329*M329</f>
        <v>1.25</v>
      </c>
    </row>
    <row r="333" spans="1:19">
      <c r="A333" s="79">
        <f>'Закон X-Y'!A333</f>
        <v>5</v>
      </c>
      <c r="B333" s="60">
        <v>0</v>
      </c>
      <c r="C333" s="61">
        <f>(1/32+2/32+3/32+4/32+5/32)/(5/32)</f>
        <v>3</v>
      </c>
      <c r="D333" s="61">
        <f>(1*4/32+2*3/32+3*2/32+4/32)/(10/32)</f>
        <v>2</v>
      </c>
      <c r="E333" s="61">
        <f>(1*6/32+2*3/32+3*1/32)/(10/32)</f>
        <v>1.5</v>
      </c>
      <c r="F333" s="61">
        <f>(1*4/32+2*1/32)/(5/32)</f>
        <v>1.2</v>
      </c>
      <c r="G333" s="62">
        <v>1</v>
      </c>
      <c r="H333" t="s">
        <v>67</v>
      </c>
      <c r="I333" s="54"/>
      <c r="J333" s="57" t="s">
        <v>59</v>
      </c>
      <c r="K333" s="80"/>
      <c r="L333" s="57" t="s">
        <v>76</v>
      </c>
      <c r="M333">
        <f>0*1/32+1*16/32+4*8/32+9*4/32+16*2/32+25*1/32-M330*M330</f>
        <v>1.2333984375</v>
      </c>
    </row>
    <row r="334" spans="1:19">
      <c r="B334" s="63">
        <f>M334*(B332-M329)+M330</f>
        <v>3.0863095238095237</v>
      </c>
      <c r="C334" s="54">
        <f>M334*(C332-M329)+M330</f>
        <v>2.5642857142857141</v>
      </c>
      <c r="D334" s="54">
        <f>M334*(D332-M329)+M330</f>
        <v>2.0422619047619048</v>
      </c>
      <c r="E334" s="54">
        <f>M334*(E332-M329)+M330</f>
        <v>1.5202380952380952</v>
      </c>
      <c r="F334" s="54">
        <f>M334*(F332-M329)+M330</f>
        <v>0.99821428571428583</v>
      </c>
      <c r="G334" s="64">
        <f>M334*(G332-M329)+M330</f>
        <v>0.47619047619047628</v>
      </c>
      <c r="H334" t="s">
        <v>69</v>
      </c>
      <c r="J334" s="57" t="s">
        <v>62</v>
      </c>
      <c r="K334" s="80"/>
      <c r="L334" s="57" t="s">
        <v>62</v>
      </c>
      <c r="M334">
        <f>(M331-M329*M330)/M332</f>
        <v>-0.52202380952380945</v>
      </c>
    </row>
    <row r="335" spans="1:19">
      <c r="B335" s="63">
        <v>0</v>
      </c>
      <c r="C335" s="54">
        <f>(1/32+2*4/32+3*6/32+4*4/32+5/32)/(16/32)</f>
        <v>3</v>
      </c>
      <c r="D335" s="54">
        <f>(1/32+2*3/32+3*3/32+4*1/32)/(8/32)</f>
        <v>2.5</v>
      </c>
      <c r="E335" s="54">
        <f>(1/32+2*2/32+3*1/32)/(4/32)</f>
        <v>2</v>
      </c>
      <c r="F335" s="54">
        <f>(1/32+2*1/32)/(2/32)</f>
        <v>1.5</v>
      </c>
      <c r="G335" s="64">
        <v>1</v>
      </c>
      <c r="H335" t="s">
        <v>71</v>
      </c>
      <c r="J335" s="57" t="s">
        <v>64</v>
      </c>
      <c r="K335" s="80"/>
      <c r="L335" s="57" t="s">
        <v>64</v>
      </c>
      <c r="M335">
        <f>(M331-M329*M330)/M333</f>
        <v>-0.52905025826641028</v>
      </c>
    </row>
    <row r="336" spans="1:19">
      <c r="B336" s="65">
        <f>M335*(B327-M330)+M329</f>
        <v>3.4423707725370432</v>
      </c>
      <c r="C336" s="66">
        <f>M335*(C327-M330)+M329</f>
        <v>2.9133205142706329</v>
      </c>
      <c r="D336" s="66">
        <f>M335*(D327-M330)+M329</f>
        <v>2.3842702560042226</v>
      </c>
      <c r="E336" s="66">
        <f>M335*(E327-M330)+M329</f>
        <v>1.8552199977378123</v>
      </c>
      <c r="F336" s="66">
        <f>M335*(F327-M330)+M329</f>
        <v>1.3261697394714023</v>
      </c>
      <c r="G336" s="67">
        <f>M335*(G327-M330)+M329</f>
        <v>0.79711948120499199</v>
      </c>
      <c r="H336" t="s">
        <v>73</v>
      </c>
    </row>
    <row r="337" spans="1:19">
      <c r="A337" s="79"/>
    </row>
    <row r="338" spans="1:19">
      <c r="A338" s="79"/>
    </row>
    <row r="343" spans="1:19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</row>
    <row r="344" spans="1:19">
      <c r="A344" s="78" t="str">
        <f>'Закон X-Y'!A344</f>
        <v>Титов</v>
      </c>
      <c r="B344" s="88" t="str">
        <f>'Закон X-Y'!B344</f>
        <v>Дмитрий Михайлович</v>
      </c>
      <c r="C344" s="88"/>
      <c r="D344" s="88"/>
      <c r="E344" s="88"/>
      <c r="F344" s="88"/>
      <c r="G344" s="88"/>
      <c r="H344" s="88"/>
      <c r="I344" s="88"/>
      <c r="J344" s="88"/>
      <c r="K344" s="88"/>
    </row>
    <row r="345" spans="1:19">
      <c r="A345" t="str">
        <f>'Закон X-Y'!A345</f>
        <v>X\Y</v>
      </c>
      <c r="B345" s="71">
        <f>'Закон X-Y'!B345</f>
        <v>0</v>
      </c>
      <c r="C345" s="72">
        <f>'Закон X-Y'!C345</f>
        <v>1</v>
      </c>
      <c r="D345" s="72">
        <f>'Закон X-Y'!D345</f>
        <v>2</v>
      </c>
      <c r="E345" s="72">
        <f>'Закон X-Y'!E345</f>
        <v>3</v>
      </c>
      <c r="F345" s="72">
        <f>'Закон X-Y'!F345</f>
        <v>4</v>
      </c>
      <c r="G345" s="73">
        <f>'Закон X-Y'!G345</f>
        <v>5</v>
      </c>
      <c r="H345" t="s">
        <v>66</v>
      </c>
      <c r="I345" s="54"/>
      <c r="J345" s="68" t="str">
        <f>'Закон X-Y'!J345</f>
        <v>N</v>
      </c>
      <c r="K345" s="89"/>
      <c r="L345" s="90"/>
    </row>
    <row r="346" spans="1:19">
      <c r="A346" s="79">
        <f>'Закон X-Y'!A346</f>
        <v>0</v>
      </c>
      <c r="B346" s="81"/>
      <c r="C346" s="82"/>
      <c r="D346" s="82"/>
      <c r="E346" s="82"/>
      <c r="F346" s="82"/>
      <c r="G346" s="83"/>
      <c r="H346" t="s">
        <v>67</v>
      </c>
      <c r="I346" s="54"/>
      <c r="J346" s="69">
        <f>'Закон X-Y'!J346</f>
        <v>1.0000000000000001E-5</v>
      </c>
      <c r="K346" s="58"/>
      <c r="L346" t="s">
        <v>68</v>
      </c>
    </row>
    <row r="347" spans="1:19">
      <c r="A347" s="79">
        <f>'Закон X-Y'!A347</f>
        <v>1</v>
      </c>
      <c r="B347" s="63">
        <f>K352*(B345-K347)+K348</f>
        <v>0</v>
      </c>
      <c r="C347" s="54">
        <f>K352*(C345-K347)+K348</f>
        <v>0</v>
      </c>
      <c r="D347" s="54">
        <f>K352*(D345-K347)+K348</f>
        <v>0</v>
      </c>
      <c r="E347" s="54">
        <f>K352*(E345-K347)+K348</f>
        <v>0</v>
      </c>
      <c r="F347" s="54">
        <f>K352*(F345-K347)+K348</f>
        <v>0</v>
      </c>
      <c r="G347" s="64">
        <f>K352*(G345-K347)+K348</f>
        <v>0</v>
      </c>
      <c r="H347" t="s">
        <v>69</v>
      </c>
      <c r="I347" s="54"/>
      <c r="J347" s="57" t="s">
        <v>54</v>
      </c>
      <c r="K347" s="80"/>
      <c r="L347" s="57" t="s">
        <v>70</v>
      </c>
      <c r="M347">
        <f>0*1/32+1*5/32+2*10/32+3*10/32+4*5/32+5*1/32</f>
        <v>2.5</v>
      </c>
    </row>
    <row r="348" spans="1:19">
      <c r="A348" s="79">
        <f>'Закон X-Y'!A348</f>
        <v>2</v>
      </c>
      <c r="B348" s="81"/>
      <c r="C348" s="82"/>
      <c r="D348" s="82"/>
      <c r="E348" s="82"/>
      <c r="F348" s="82"/>
      <c r="G348" s="83"/>
      <c r="H348" t="s">
        <v>71</v>
      </c>
      <c r="I348" s="54"/>
      <c r="J348" s="57" t="s">
        <v>55</v>
      </c>
      <c r="K348" s="80"/>
      <c r="L348" s="57" t="s">
        <v>72</v>
      </c>
      <c r="M348">
        <f>0*1/32+1*16/32+2*8/32+3*4/32+4*2/32+5*1/32</f>
        <v>1.78125</v>
      </c>
    </row>
    <row r="349" spans="1:19">
      <c r="A349" s="79">
        <f>'Закон X-Y'!A349</f>
        <v>3</v>
      </c>
      <c r="B349" s="63">
        <f>K353*(B345-K348)+K347</f>
        <v>0</v>
      </c>
      <c r="C349" s="54">
        <f>K353*(C345-K348)+K347</f>
        <v>0</v>
      </c>
      <c r="D349" s="54">
        <f>K353*(D345-K348)+K347</f>
        <v>0</v>
      </c>
      <c r="E349" s="54">
        <f>K353*(E345-K348)+K347</f>
        <v>0</v>
      </c>
      <c r="F349" s="54">
        <f>K353*(F345-K348)+K347</f>
        <v>0</v>
      </c>
      <c r="G349" s="64">
        <f>K353*(G345-K348)+K347</f>
        <v>0</v>
      </c>
      <c r="H349" t="s">
        <v>73</v>
      </c>
      <c r="I349" s="54"/>
      <c r="J349" s="57" t="s">
        <v>56</v>
      </c>
      <c r="K349" s="80"/>
      <c r="L349" s="57" t="s">
        <v>74</v>
      </c>
      <c r="M349">
        <f>5/21+2*(4/32+6/32+6/32+4/32)+3*(6/32+6/32+3/32)+4*(4/32+2/32)+5/32</f>
        <v>3.8005952380952381</v>
      </c>
    </row>
    <row r="350" spans="1:19">
      <c r="A350" s="79">
        <f>'Закон X-Y'!A350</f>
        <v>4</v>
      </c>
      <c r="B350" s="74">
        <f>'Закон X-Y'!B345</f>
        <v>0</v>
      </c>
      <c r="C350" s="75">
        <f>'Закон X-Y'!C345</f>
        <v>1</v>
      </c>
      <c r="D350" s="75">
        <f>'Закон X-Y'!D345</f>
        <v>2</v>
      </c>
      <c r="E350" s="75">
        <f>'Закон X-Y'!E345</f>
        <v>3</v>
      </c>
      <c r="F350" s="75">
        <f>'Закон X-Y'!F345</f>
        <v>4</v>
      </c>
      <c r="G350" s="76">
        <f>'Закон X-Y'!G345</f>
        <v>5</v>
      </c>
      <c r="H350" t="s">
        <v>68</v>
      </c>
      <c r="I350" s="54"/>
      <c r="J350" s="57" t="s">
        <v>57</v>
      </c>
      <c r="K350" s="80"/>
      <c r="L350" s="57" t="s">
        <v>75</v>
      </c>
      <c r="M350">
        <f>0*1/32+1*5/32+4*10/32+9*10/32+16*5/32+25*1/32-M347*M347</f>
        <v>1.25</v>
      </c>
    </row>
    <row r="351" spans="1:19">
      <c r="A351" s="79">
        <f>'Закон X-Y'!A351</f>
        <v>5</v>
      </c>
      <c r="B351" s="60">
        <v>0</v>
      </c>
      <c r="C351" s="61">
        <f>(1/32+2/32+3/32+4/32+5/32)/(5/32)</f>
        <v>3</v>
      </c>
      <c r="D351" s="61">
        <f>(1*4/32+2*3/32+3*2/32+4/32)/(10/32)</f>
        <v>2</v>
      </c>
      <c r="E351" s="61">
        <f>(1*6/32+2*3/32+3*1/32)/(10/32)</f>
        <v>1.5</v>
      </c>
      <c r="F351" s="61">
        <f>(1*4/32+2*1/32)/(5/32)</f>
        <v>1.2</v>
      </c>
      <c r="G351" s="62">
        <v>1</v>
      </c>
      <c r="H351" t="s">
        <v>67</v>
      </c>
      <c r="I351" s="54"/>
      <c r="J351" s="57" t="s">
        <v>59</v>
      </c>
      <c r="K351" s="80"/>
      <c r="L351" s="57" t="s">
        <v>76</v>
      </c>
      <c r="M351">
        <f>0*1/32+1*16/32+4*8/32+9*4/32+16*2/32+25*1/32-M348*M348</f>
        <v>1.2333984375</v>
      </c>
    </row>
    <row r="352" spans="1:19">
      <c r="B352" s="63">
        <f>M352*(B350-M347)+M348</f>
        <v>3.0863095238095237</v>
      </c>
      <c r="C352" s="54">
        <f>M352*(C350-M347)+M348</f>
        <v>2.5642857142857141</v>
      </c>
      <c r="D352" s="54">
        <f>M352*(D350-M347)+M348</f>
        <v>2.0422619047619048</v>
      </c>
      <c r="E352" s="54">
        <f>M352*(E350-M347)+M348</f>
        <v>1.5202380952380952</v>
      </c>
      <c r="F352" s="54">
        <f>M352*(F350-M347)+M348</f>
        <v>0.99821428571428583</v>
      </c>
      <c r="G352" s="64">
        <f>M352*(G350-M347)+M348</f>
        <v>0.47619047619047628</v>
      </c>
      <c r="H352" t="s">
        <v>69</v>
      </c>
      <c r="J352" s="57" t="s">
        <v>62</v>
      </c>
      <c r="K352" s="80"/>
      <c r="L352" s="57" t="s">
        <v>62</v>
      </c>
      <c r="M352">
        <f>(M349-M347*M348)/M350</f>
        <v>-0.52202380952380945</v>
      </c>
    </row>
    <row r="353" spans="1:19">
      <c r="B353" s="63">
        <v>0</v>
      </c>
      <c r="C353" s="54">
        <f>(1/32+2*4/32+3*6/32+4*4/32+5/32)/(16/32)</f>
        <v>3</v>
      </c>
      <c r="D353" s="54">
        <f>(1/32+2*3/32+3*3/32+4*1/32)/(8/32)</f>
        <v>2.5</v>
      </c>
      <c r="E353" s="54">
        <f>(1/32+2*2/32+3*1/32)/(4/32)</f>
        <v>2</v>
      </c>
      <c r="F353" s="54">
        <f>(1/32+2*1/32)/(2/32)</f>
        <v>1.5</v>
      </c>
      <c r="G353" s="64">
        <v>1</v>
      </c>
      <c r="H353" t="s">
        <v>71</v>
      </c>
      <c r="J353" s="57" t="s">
        <v>64</v>
      </c>
      <c r="K353" s="80"/>
      <c r="L353" s="57" t="s">
        <v>64</v>
      </c>
      <c r="M353">
        <f>(M349-M347*M348)/M351</f>
        <v>-0.52905025826641028</v>
      </c>
    </row>
    <row r="354" spans="1:19">
      <c r="B354" s="65">
        <f>M353*(B345-M348)+M347</f>
        <v>3.4423707725370432</v>
      </c>
      <c r="C354" s="66">
        <f>M353*(C345-M348)+M347</f>
        <v>2.9133205142706329</v>
      </c>
      <c r="D354" s="66">
        <f>M353*(D345-M348)+M347</f>
        <v>2.3842702560042226</v>
      </c>
      <c r="E354" s="66">
        <f>M353*(E345-M348)+M347</f>
        <v>1.8552199977378123</v>
      </c>
      <c r="F354" s="66">
        <f>M353*(F345-M348)+M347</f>
        <v>1.3261697394714023</v>
      </c>
      <c r="G354" s="67">
        <f>M353*(G345-M348)+M347</f>
        <v>0.79711948120499199</v>
      </c>
      <c r="H354" t="s">
        <v>73</v>
      </c>
    </row>
    <row r="355" spans="1:19">
      <c r="A355" s="79"/>
    </row>
    <row r="356" spans="1:19">
      <c r="A356" s="79"/>
    </row>
    <row r="361" spans="1:19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</row>
    <row r="362" spans="1:19">
      <c r="A362" s="78" t="str">
        <f>'Закон X-Y'!A362</f>
        <v>Тиханов</v>
      </c>
      <c r="B362" s="88" t="str">
        <f>'Закон X-Y'!B362</f>
        <v>Владислав Михайлович</v>
      </c>
      <c r="C362" s="88"/>
      <c r="D362" s="88"/>
      <c r="E362" s="88"/>
      <c r="F362" s="88"/>
      <c r="G362" s="88"/>
      <c r="H362" s="88"/>
      <c r="I362" s="88"/>
      <c r="J362" s="88"/>
      <c r="K362" s="88"/>
    </row>
    <row r="363" spans="1:19">
      <c r="A363" t="str">
        <f>'Закон X-Y'!A363</f>
        <v>X\Y</v>
      </c>
      <c r="B363" s="71">
        <f>'Закон X-Y'!B363</f>
        <v>0</v>
      </c>
      <c r="C363" s="72">
        <f>'Закон X-Y'!C363</f>
        <v>1</v>
      </c>
      <c r="D363" s="72">
        <f>'Закон X-Y'!D363</f>
        <v>2</v>
      </c>
      <c r="E363" s="72">
        <f>'Закон X-Y'!E363</f>
        <v>3</v>
      </c>
      <c r="F363" s="72">
        <f>'Закон X-Y'!F363</f>
        <v>4</v>
      </c>
      <c r="G363" s="73">
        <f>'Закон X-Y'!G363</f>
        <v>5</v>
      </c>
      <c r="H363" t="s">
        <v>66</v>
      </c>
      <c r="I363" s="54"/>
      <c r="J363" s="68" t="str">
        <f>'Закон X-Y'!J363</f>
        <v>N</v>
      </c>
      <c r="K363" s="89"/>
      <c r="L363" s="90"/>
    </row>
    <row r="364" spans="1:19">
      <c r="A364" s="79">
        <f>'Закон X-Y'!A364</f>
        <v>0</v>
      </c>
      <c r="B364" s="81"/>
      <c r="C364" s="82"/>
      <c r="D364" s="82"/>
      <c r="E364" s="82"/>
      <c r="F364" s="82"/>
      <c r="G364" s="83"/>
      <c r="H364" t="s">
        <v>67</v>
      </c>
      <c r="I364" s="54"/>
      <c r="J364" s="69">
        <f>'Закон X-Y'!J364</f>
        <v>1.0000000000000001E-5</v>
      </c>
      <c r="K364" s="58"/>
      <c r="L364" t="s">
        <v>68</v>
      </c>
    </row>
    <row r="365" spans="1:19">
      <c r="A365" s="79">
        <f>'Закон X-Y'!A365</f>
        <v>1</v>
      </c>
      <c r="B365" s="63">
        <f>K370*(B363-K365)+K366</f>
        <v>0</v>
      </c>
      <c r="C365" s="54">
        <f>K370*(C363-K365)+K366</f>
        <v>0</v>
      </c>
      <c r="D365" s="54">
        <f>K370*(D363-K365)+K366</f>
        <v>0</v>
      </c>
      <c r="E365" s="54">
        <f>K370*(E363-K365)+K366</f>
        <v>0</v>
      </c>
      <c r="F365" s="54">
        <f>K370*(F363-K365)+K366</f>
        <v>0</v>
      </c>
      <c r="G365" s="64">
        <f>K370*(G363-K365)+K366</f>
        <v>0</v>
      </c>
      <c r="H365" t="s">
        <v>69</v>
      </c>
      <c r="I365" s="54"/>
      <c r="J365" s="57" t="s">
        <v>54</v>
      </c>
      <c r="K365" s="80"/>
      <c r="L365" s="57" t="s">
        <v>70</v>
      </c>
      <c r="M365">
        <f>0*1/32+1*5/32+2*10/32+3*10/32+4*5/32+5*1/32</f>
        <v>2.5</v>
      </c>
    </row>
    <row r="366" spans="1:19">
      <c r="A366" s="79">
        <f>'Закон X-Y'!A366</f>
        <v>2</v>
      </c>
      <c r="B366" s="81"/>
      <c r="C366" s="82"/>
      <c r="D366" s="82"/>
      <c r="E366" s="82"/>
      <c r="F366" s="82"/>
      <c r="G366" s="83"/>
      <c r="H366" t="s">
        <v>71</v>
      </c>
      <c r="I366" s="54"/>
      <c r="J366" s="57" t="s">
        <v>55</v>
      </c>
      <c r="K366" s="80"/>
      <c r="L366" s="57" t="s">
        <v>72</v>
      </c>
      <c r="M366">
        <f>0*1/32+1*16/32+2*8/32+3*4/32+4*2/32+5*1/32</f>
        <v>1.78125</v>
      </c>
    </row>
    <row r="367" spans="1:19">
      <c r="A367" s="79">
        <f>'Закон X-Y'!A367</f>
        <v>3</v>
      </c>
      <c r="B367" s="63">
        <f>K371*(B363-K366)+K365</f>
        <v>0</v>
      </c>
      <c r="C367" s="54">
        <f>K371*(C363-K366)+K365</f>
        <v>0</v>
      </c>
      <c r="D367" s="54">
        <f>K371*(D363-K366)+K365</f>
        <v>0</v>
      </c>
      <c r="E367" s="54">
        <f>K371*(E363-K366)+K365</f>
        <v>0</v>
      </c>
      <c r="F367" s="54">
        <f>K371*(F363-K366)+K365</f>
        <v>0</v>
      </c>
      <c r="G367" s="64">
        <f>K371*(G363-K366)+K365</f>
        <v>0</v>
      </c>
      <c r="H367" t="s">
        <v>73</v>
      </c>
      <c r="I367" s="54"/>
      <c r="J367" s="57" t="s">
        <v>56</v>
      </c>
      <c r="K367" s="80"/>
      <c r="L367" s="57" t="s">
        <v>74</v>
      </c>
      <c r="M367">
        <f>5/21+2*(4/32+6/32+6/32+4/32)+3*(6/32+6/32+3/32)+4*(4/32+2/32)+5/32</f>
        <v>3.8005952380952381</v>
      </c>
    </row>
    <row r="368" spans="1:19">
      <c r="A368" s="79">
        <f>'Закон X-Y'!A368</f>
        <v>4</v>
      </c>
      <c r="B368" s="74">
        <f>'Закон X-Y'!B363</f>
        <v>0</v>
      </c>
      <c r="C368" s="75">
        <f>'Закон X-Y'!C363</f>
        <v>1</v>
      </c>
      <c r="D368" s="75">
        <f>'Закон X-Y'!D363</f>
        <v>2</v>
      </c>
      <c r="E368" s="75">
        <f>'Закон X-Y'!E363</f>
        <v>3</v>
      </c>
      <c r="F368" s="75">
        <f>'Закон X-Y'!F363</f>
        <v>4</v>
      </c>
      <c r="G368" s="76">
        <f>'Закон X-Y'!G363</f>
        <v>5</v>
      </c>
      <c r="H368" t="s">
        <v>68</v>
      </c>
      <c r="I368" s="54"/>
      <c r="J368" s="57" t="s">
        <v>57</v>
      </c>
      <c r="K368" s="80"/>
      <c r="L368" s="57" t="s">
        <v>75</v>
      </c>
      <c r="M368">
        <f>0*1/32+1*5/32+4*10/32+9*10/32+16*5/32+25*1/32-M365*M365</f>
        <v>1.25</v>
      </c>
    </row>
    <row r="369" spans="1:19">
      <c r="A369" s="79">
        <f>'Закон X-Y'!A369</f>
        <v>5</v>
      </c>
      <c r="B369" s="60">
        <v>0</v>
      </c>
      <c r="C369" s="61">
        <f>(1/32+2/32+3/32+4/32+5/32)/(5/32)</f>
        <v>3</v>
      </c>
      <c r="D369" s="61">
        <f>(1*4/32+2*3/32+3*2/32+4/32)/(10/32)</f>
        <v>2</v>
      </c>
      <c r="E369" s="61">
        <f>(1*6/32+2*3/32+3*1/32)/(10/32)</f>
        <v>1.5</v>
      </c>
      <c r="F369" s="61">
        <f>(1*4/32+2*1/32)/(5/32)</f>
        <v>1.2</v>
      </c>
      <c r="G369" s="62">
        <v>1</v>
      </c>
      <c r="H369" t="s">
        <v>67</v>
      </c>
      <c r="I369" s="54"/>
      <c r="J369" s="57" t="s">
        <v>59</v>
      </c>
      <c r="K369" s="80"/>
      <c r="L369" s="57" t="s">
        <v>76</v>
      </c>
      <c r="M369">
        <f>0*1/32+1*16/32+4*8/32+9*4/32+16*2/32+25*1/32-M366*M366</f>
        <v>1.2333984375</v>
      </c>
    </row>
    <row r="370" spans="1:19">
      <c r="B370" s="63">
        <f>M370*(B368-M365)+M366</f>
        <v>3.0863095238095237</v>
      </c>
      <c r="C370" s="54">
        <f>M370*(C368-M365)+M366</f>
        <v>2.5642857142857141</v>
      </c>
      <c r="D370" s="54">
        <f>M370*(D368-M365)+M366</f>
        <v>2.0422619047619048</v>
      </c>
      <c r="E370" s="54">
        <f>M370*(E368-M365)+M366</f>
        <v>1.5202380952380952</v>
      </c>
      <c r="F370" s="54">
        <f>M370*(F368-M365)+M366</f>
        <v>0.99821428571428583</v>
      </c>
      <c r="G370" s="64">
        <f>M370*(G368-M365)+M366</f>
        <v>0.47619047619047628</v>
      </c>
      <c r="H370" t="s">
        <v>69</v>
      </c>
      <c r="J370" s="57" t="s">
        <v>62</v>
      </c>
      <c r="K370" s="80"/>
      <c r="L370" s="57" t="s">
        <v>62</v>
      </c>
      <c r="M370">
        <f>(M367-M365*M366)/M368</f>
        <v>-0.52202380952380945</v>
      </c>
    </row>
    <row r="371" spans="1:19">
      <c r="B371" s="63">
        <v>0</v>
      </c>
      <c r="C371" s="54">
        <f>(1/32+2*4/32+3*6/32+4*4/32+5/32)/(16/32)</f>
        <v>3</v>
      </c>
      <c r="D371" s="54">
        <f>(1/32+2*3/32+3*3/32+4*1/32)/(8/32)</f>
        <v>2.5</v>
      </c>
      <c r="E371" s="54">
        <f>(1/32+2*2/32+3*1/32)/(4/32)</f>
        <v>2</v>
      </c>
      <c r="F371" s="54">
        <f>(1/32+2*1/32)/(2/32)</f>
        <v>1.5</v>
      </c>
      <c r="G371" s="64">
        <v>1</v>
      </c>
      <c r="H371" t="s">
        <v>71</v>
      </c>
      <c r="J371" s="57" t="s">
        <v>64</v>
      </c>
      <c r="K371" s="80"/>
      <c r="L371" s="57" t="s">
        <v>64</v>
      </c>
      <c r="M371">
        <f>(M367-M365*M366)/M369</f>
        <v>-0.52905025826641028</v>
      </c>
    </row>
    <row r="372" spans="1:19">
      <c r="B372" s="65">
        <f>M371*(B363-M366)+M365</f>
        <v>3.4423707725370432</v>
      </c>
      <c r="C372" s="66">
        <f>M371*(C363-M366)+M365</f>
        <v>2.9133205142706329</v>
      </c>
      <c r="D372" s="66">
        <f>M371*(D363-M366)+M365</f>
        <v>2.3842702560042226</v>
      </c>
      <c r="E372" s="66">
        <f>M371*(E363-M366)+M365</f>
        <v>1.8552199977378123</v>
      </c>
      <c r="F372" s="66">
        <f>M371*(F363-M366)+M365</f>
        <v>1.3261697394714023</v>
      </c>
      <c r="G372" s="67">
        <f>M371*(G363-M366)+M365</f>
        <v>0.79711948120499199</v>
      </c>
      <c r="H372" t="s">
        <v>73</v>
      </c>
    </row>
    <row r="373" spans="1:19">
      <c r="A373" s="79"/>
    </row>
    <row r="374" spans="1:19">
      <c r="A374" s="79"/>
    </row>
    <row r="379" spans="1:1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</row>
    <row r="380" spans="1:19">
      <c r="A380" s="78" t="str">
        <f>'Закон X-Y'!A380</f>
        <v>Тюленев</v>
      </c>
      <c r="B380" s="88" t="str">
        <f>'Закон X-Y'!B380</f>
        <v>Данил Андреевич</v>
      </c>
      <c r="C380" s="88"/>
      <c r="D380" s="88"/>
      <c r="E380" s="88"/>
      <c r="F380" s="88"/>
      <c r="G380" s="88"/>
      <c r="H380" s="88"/>
      <c r="I380" s="88"/>
      <c r="J380" s="88"/>
      <c r="K380" s="88"/>
    </row>
    <row r="381" spans="1:19">
      <c r="A381" t="str">
        <f>'Закон X-Y'!A381</f>
        <v>X\Y</v>
      </c>
      <c r="B381" s="71">
        <f>'Закон X-Y'!B381</f>
        <v>0</v>
      </c>
      <c r="C381" s="72">
        <f>'Закон X-Y'!C381</f>
        <v>1</v>
      </c>
      <c r="D381" s="72">
        <f>'Закон X-Y'!D381</f>
        <v>2</v>
      </c>
      <c r="E381" s="72">
        <f>'Закон X-Y'!E381</f>
        <v>3</v>
      </c>
      <c r="F381" s="72">
        <f>'Закон X-Y'!F381</f>
        <v>4</v>
      </c>
      <c r="G381" s="73">
        <f>'Закон X-Y'!G381</f>
        <v>5</v>
      </c>
      <c r="H381" t="s">
        <v>66</v>
      </c>
      <c r="I381" s="54"/>
      <c r="J381" s="68" t="str">
        <f>'Закон X-Y'!J381</f>
        <v>N</v>
      </c>
      <c r="K381" s="89"/>
      <c r="L381" s="90"/>
    </row>
    <row r="382" spans="1:19">
      <c r="A382" s="79">
        <f>'Закон X-Y'!A382</f>
        <v>0</v>
      </c>
      <c r="B382" s="81"/>
      <c r="C382" s="82"/>
      <c r="D382" s="82"/>
      <c r="E382" s="82"/>
      <c r="F382" s="82"/>
      <c r="G382" s="83"/>
      <c r="H382" t="s">
        <v>67</v>
      </c>
      <c r="I382" s="54"/>
      <c r="J382" s="69">
        <f>'Закон X-Y'!J382</f>
        <v>1.0000000000000001E-5</v>
      </c>
      <c r="K382" s="58"/>
      <c r="L382" t="s">
        <v>68</v>
      </c>
    </row>
    <row r="383" spans="1:19">
      <c r="A383" s="79">
        <f>'Закон X-Y'!A383</f>
        <v>1</v>
      </c>
      <c r="B383" s="63">
        <f>K388*(B381-K383)+K384</f>
        <v>0</v>
      </c>
      <c r="C383" s="54">
        <f>K388*(C381-K383)+K384</f>
        <v>0</v>
      </c>
      <c r="D383" s="54">
        <f>K388*(D381-K383)+K384</f>
        <v>0</v>
      </c>
      <c r="E383" s="54">
        <f>K388*(E381-K383)+K384</f>
        <v>0</v>
      </c>
      <c r="F383" s="54">
        <f>K388*(F381-K383)+K384</f>
        <v>0</v>
      </c>
      <c r="G383" s="64">
        <f>K388*(G381-K383)+K384</f>
        <v>0</v>
      </c>
      <c r="H383" t="s">
        <v>69</v>
      </c>
      <c r="I383" s="54"/>
      <c r="J383" s="57" t="s">
        <v>54</v>
      </c>
      <c r="K383" s="80"/>
      <c r="L383" s="57" t="s">
        <v>70</v>
      </c>
      <c r="M383">
        <f>0*1/32+1*5/32+2*10/32+3*10/32+4*5/32+5*1/32</f>
        <v>2.5</v>
      </c>
    </row>
    <row r="384" spans="1:19">
      <c r="A384" s="79">
        <f>'Закон X-Y'!A384</f>
        <v>2</v>
      </c>
      <c r="B384" s="81"/>
      <c r="C384" s="82"/>
      <c r="D384" s="82"/>
      <c r="E384" s="82"/>
      <c r="F384" s="82"/>
      <c r="G384" s="83"/>
      <c r="H384" t="s">
        <v>71</v>
      </c>
      <c r="I384" s="54"/>
      <c r="J384" s="57" t="s">
        <v>55</v>
      </c>
      <c r="K384" s="80"/>
      <c r="L384" s="57" t="s">
        <v>72</v>
      </c>
      <c r="M384">
        <f>0*1/32+1*16/32+2*8/32+3*4/32+4*2/32+5*1/32</f>
        <v>1.78125</v>
      </c>
    </row>
    <row r="385" spans="1:19">
      <c r="A385" s="79">
        <f>'Закон X-Y'!A385</f>
        <v>3</v>
      </c>
      <c r="B385" s="63">
        <f>K389*(B381-K384)+K383</f>
        <v>0</v>
      </c>
      <c r="C385" s="54">
        <f>K389*(C381-K384)+K383</f>
        <v>0</v>
      </c>
      <c r="D385" s="54">
        <f>K389*(D381-K384)+K383</f>
        <v>0</v>
      </c>
      <c r="E385" s="54">
        <f>K389*(E381-K384)+K383</f>
        <v>0</v>
      </c>
      <c r="F385" s="54">
        <f>K389*(F381-K384)+K383</f>
        <v>0</v>
      </c>
      <c r="G385" s="64">
        <f>K389*(G381-K384)+K383</f>
        <v>0</v>
      </c>
      <c r="H385" t="s">
        <v>73</v>
      </c>
      <c r="I385" s="54"/>
      <c r="J385" s="57" t="s">
        <v>56</v>
      </c>
      <c r="K385" s="80"/>
      <c r="L385" s="57" t="s">
        <v>74</v>
      </c>
      <c r="M385">
        <f>5/21+2*(4/32+6/32+6/32+4/32)+3*(6/32+6/32+3/32)+4*(4/32+2/32)+5/32</f>
        <v>3.8005952380952381</v>
      </c>
    </row>
    <row r="386" spans="1:19">
      <c r="A386" s="79">
        <f>'Закон X-Y'!A386</f>
        <v>4</v>
      </c>
      <c r="B386" s="74">
        <f>'Закон X-Y'!B381</f>
        <v>0</v>
      </c>
      <c r="C386" s="75">
        <f>'Закон X-Y'!C381</f>
        <v>1</v>
      </c>
      <c r="D386" s="75">
        <f>'Закон X-Y'!D381</f>
        <v>2</v>
      </c>
      <c r="E386" s="75">
        <f>'Закон X-Y'!E381</f>
        <v>3</v>
      </c>
      <c r="F386" s="75">
        <f>'Закон X-Y'!F381</f>
        <v>4</v>
      </c>
      <c r="G386" s="76">
        <f>'Закон X-Y'!G381</f>
        <v>5</v>
      </c>
      <c r="H386" t="s">
        <v>68</v>
      </c>
      <c r="I386" s="54"/>
      <c r="J386" s="57" t="s">
        <v>57</v>
      </c>
      <c r="K386" s="80"/>
      <c r="L386" s="57" t="s">
        <v>75</v>
      </c>
      <c r="M386">
        <f>0*1/32+1*5/32+4*10/32+9*10/32+16*5/32+25*1/32-M383*M383</f>
        <v>1.25</v>
      </c>
    </row>
    <row r="387" spans="1:19">
      <c r="A387" s="79">
        <f>'Закон X-Y'!A387</f>
        <v>5</v>
      </c>
      <c r="B387" s="60">
        <v>0</v>
      </c>
      <c r="C387" s="61">
        <f>(1/32+2/32+3/32+4/32+5/32)/(5/32)</f>
        <v>3</v>
      </c>
      <c r="D387" s="61">
        <f>(1*4/32+2*3/32+3*2/32+4/32)/(10/32)</f>
        <v>2</v>
      </c>
      <c r="E387" s="61">
        <f>(1*6/32+2*3/32+3*1/32)/(10/32)</f>
        <v>1.5</v>
      </c>
      <c r="F387" s="61">
        <f>(1*4/32+2*1/32)/(5/32)</f>
        <v>1.2</v>
      </c>
      <c r="G387" s="62">
        <v>1</v>
      </c>
      <c r="H387" t="s">
        <v>67</v>
      </c>
      <c r="I387" s="54"/>
      <c r="J387" s="57" t="s">
        <v>59</v>
      </c>
      <c r="K387" s="80"/>
      <c r="L387" s="57" t="s">
        <v>76</v>
      </c>
      <c r="M387">
        <f>0*1/32+1*16/32+4*8/32+9*4/32+16*2/32+25*1/32-M384*M384</f>
        <v>1.2333984375</v>
      </c>
    </row>
    <row r="388" spans="1:19">
      <c r="B388" s="63">
        <f>M388*(B386-M383)+M384</f>
        <v>3.0863095238095237</v>
      </c>
      <c r="C388" s="54">
        <f>M388*(C386-M383)+M384</f>
        <v>2.5642857142857141</v>
      </c>
      <c r="D388" s="54">
        <f>M388*(D386-M383)+M384</f>
        <v>2.0422619047619048</v>
      </c>
      <c r="E388" s="54">
        <f>M388*(E386-M383)+M384</f>
        <v>1.5202380952380952</v>
      </c>
      <c r="F388" s="54">
        <f>M388*(F386-M383)+M384</f>
        <v>0.99821428571428583</v>
      </c>
      <c r="G388" s="64">
        <f>M388*(G386-M383)+M384</f>
        <v>0.47619047619047628</v>
      </c>
      <c r="H388" t="s">
        <v>69</v>
      </c>
      <c r="J388" s="57" t="s">
        <v>62</v>
      </c>
      <c r="K388" s="80"/>
      <c r="L388" s="57" t="s">
        <v>62</v>
      </c>
      <c r="M388">
        <f>(M385-M383*M384)/M386</f>
        <v>-0.52202380952380945</v>
      </c>
    </row>
    <row r="389" spans="1:19">
      <c r="B389" s="63">
        <v>0</v>
      </c>
      <c r="C389" s="54">
        <f>(1/32+2*4/32+3*6/32+4*4/32+5/32)/(16/32)</f>
        <v>3</v>
      </c>
      <c r="D389" s="54">
        <f>(1/32+2*3/32+3*3/32+4*1/32)/(8/32)</f>
        <v>2.5</v>
      </c>
      <c r="E389" s="54">
        <f>(1/32+2*2/32+3*1/32)/(4/32)</f>
        <v>2</v>
      </c>
      <c r="F389" s="54">
        <f>(1/32+2*1/32)/(2/32)</f>
        <v>1.5</v>
      </c>
      <c r="G389" s="64">
        <v>1</v>
      </c>
      <c r="H389" t="s">
        <v>71</v>
      </c>
      <c r="J389" s="57" t="s">
        <v>64</v>
      </c>
      <c r="K389" s="80"/>
      <c r="L389" s="57" t="s">
        <v>64</v>
      </c>
      <c r="M389">
        <f>(M385-M383*M384)/M387</f>
        <v>-0.52905025826641028</v>
      </c>
    </row>
    <row r="390" spans="1:19">
      <c r="B390" s="65">
        <f>M389*(B381-M384)+M383</f>
        <v>3.4423707725370432</v>
      </c>
      <c r="C390" s="66">
        <f>M389*(C381-M384)+M383</f>
        <v>2.9133205142706329</v>
      </c>
      <c r="D390" s="66">
        <f>M389*(D381-M384)+M383</f>
        <v>2.3842702560042226</v>
      </c>
      <c r="E390" s="66">
        <f>M389*(E381-M384)+M383</f>
        <v>1.8552199977378123</v>
      </c>
      <c r="F390" s="66">
        <f>M389*(F381-M384)+M383</f>
        <v>1.3261697394714023</v>
      </c>
      <c r="G390" s="67">
        <f>M389*(G381-M384)+M383</f>
        <v>0.79711948120499199</v>
      </c>
      <c r="H390" t="s">
        <v>73</v>
      </c>
    </row>
    <row r="391" spans="1:19">
      <c r="A391" s="79"/>
    </row>
    <row r="392" spans="1:19">
      <c r="A392" s="79"/>
    </row>
    <row r="397" spans="1:19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</row>
    <row r="398" spans="1:19">
      <c r="A398" s="78" t="str">
        <f>'Закон X-Y'!A398</f>
        <v>Фоменко</v>
      </c>
      <c r="B398" s="88" t="str">
        <f>'Закон X-Y'!B398</f>
        <v>Валерия Алексеевна</v>
      </c>
      <c r="C398" s="88"/>
      <c r="D398" s="88"/>
      <c r="E398" s="88"/>
      <c r="F398" s="88"/>
      <c r="G398" s="88"/>
      <c r="H398" s="88"/>
      <c r="I398" s="88"/>
      <c r="J398" s="88"/>
      <c r="K398" s="88"/>
    </row>
    <row r="399" spans="1:19">
      <c r="A399" t="str">
        <f>'Закон X-Y'!A399</f>
        <v>X\Y</v>
      </c>
      <c r="B399" s="71">
        <f>'Закон X-Y'!B399</f>
        <v>0</v>
      </c>
      <c r="C399" s="72">
        <f>'Закон X-Y'!C399</f>
        <v>1</v>
      </c>
      <c r="D399" s="72">
        <f>'Закон X-Y'!D399</f>
        <v>2</v>
      </c>
      <c r="E399" s="72">
        <f>'Закон X-Y'!E399</f>
        <v>3</v>
      </c>
      <c r="F399" s="72">
        <f>'Закон X-Y'!F399</f>
        <v>4</v>
      </c>
      <c r="G399" s="73">
        <f>'Закон X-Y'!G399</f>
        <v>5</v>
      </c>
      <c r="H399" t="s">
        <v>66</v>
      </c>
      <c r="I399" s="54"/>
      <c r="J399" s="68" t="str">
        <f>'Закон X-Y'!J399</f>
        <v>N</v>
      </c>
      <c r="K399" s="89"/>
      <c r="L399" s="90"/>
    </row>
    <row r="400" spans="1:19">
      <c r="A400" s="79">
        <f>'Закон X-Y'!A400</f>
        <v>0</v>
      </c>
      <c r="B400" s="81"/>
      <c r="C400" s="82"/>
      <c r="D400" s="82"/>
      <c r="E400" s="82"/>
      <c r="F400" s="82"/>
      <c r="G400" s="83"/>
      <c r="H400" t="s">
        <v>67</v>
      </c>
      <c r="I400" s="54"/>
      <c r="J400" s="69">
        <f>'Закон X-Y'!J400</f>
        <v>1.0000000000000001E-5</v>
      </c>
      <c r="K400" s="58"/>
      <c r="L400" t="s">
        <v>68</v>
      </c>
    </row>
    <row r="401" spans="1:19">
      <c r="A401" s="79">
        <f>'Закон X-Y'!A401</f>
        <v>1</v>
      </c>
      <c r="B401" s="63">
        <f>K406*(B399-K401)+K402</f>
        <v>0</v>
      </c>
      <c r="C401" s="54">
        <f>K406*(C399-K401)+K402</f>
        <v>0</v>
      </c>
      <c r="D401" s="54">
        <f>K406*(D399-K401)+K402</f>
        <v>0</v>
      </c>
      <c r="E401" s="54">
        <f>K406*(E399-K401)+K402</f>
        <v>0</v>
      </c>
      <c r="F401" s="54">
        <f>K406*(F399-K401)+K402</f>
        <v>0</v>
      </c>
      <c r="G401" s="64">
        <f>K406*(G399-K401)+K402</f>
        <v>0</v>
      </c>
      <c r="H401" t="s">
        <v>69</v>
      </c>
      <c r="I401" s="54"/>
      <c r="J401" s="57" t="s">
        <v>54</v>
      </c>
      <c r="K401" s="80"/>
      <c r="L401" s="57" t="s">
        <v>70</v>
      </c>
      <c r="M401">
        <f>0*1/32+1*5/32+2*10/32+3*10/32+4*5/32+5*1/32</f>
        <v>2.5</v>
      </c>
    </row>
    <row r="402" spans="1:19">
      <c r="A402" s="79">
        <f>'Закон X-Y'!A402</f>
        <v>2</v>
      </c>
      <c r="B402" s="81"/>
      <c r="C402" s="82"/>
      <c r="D402" s="82"/>
      <c r="E402" s="82"/>
      <c r="F402" s="82"/>
      <c r="G402" s="83"/>
      <c r="H402" t="s">
        <v>71</v>
      </c>
      <c r="I402" s="54"/>
      <c r="J402" s="57" t="s">
        <v>55</v>
      </c>
      <c r="K402" s="80"/>
      <c r="L402" s="57" t="s">
        <v>72</v>
      </c>
      <c r="M402">
        <f>0*1/32+1*16/32+2*8/32+3*4/32+4*2/32+5*1/32</f>
        <v>1.78125</v>
      </c>
    </row>
    <row r="403" spans="1:19">
      <c r="A403" s="79">
        <f>'Закон X-Y'!A403</f>
        <v>3</v>
      </c>
      <c r="B403" s="63">
        <f>K407*(B399-K402)+K401</f>
        <v>0</v>
      </c>
      <c r="C403" s="54">
        <f>K407*(C399-K402)+K401</f>
        <v>0</v>
      </c>
      <c r="D403" s="54">
        <f>K407*(D399-K402)+K401</f>
        <v>0</v>
      </c>
      <c r="E403" s="54">
        <f>K407*(E399-K402)+K401</f>
        <v>0</v>
      </c>
      <c r="F403" s="54">
        <f>K407*(F399-K402)+K401</f>
        <v>0</v>
      </c>
      <c r="G403" s="64">
        <f>K407*(G399-K402)+K401</f>
        <v>0</v>
      </c>
      <c r="H403" t="s">
        <v>73</v>
      </c>
      <c r="I403" s="54"/>
      <c r="J403" s="57" t="s">
        <v>56</v>
      </c>
      <c r="K403" s="80"/>
      <c r="L403" s="57" t="s">
        <v>74</v>
      </c>
      <c r="M403">
        <f>5/21+2*(4/32+6/32+6/32+4/32)+3*(6/32+6/32+3/32)+4*(4/32+2/32)+5/32</f>
        <v>3.8005952380952381</v>
      </c>
    </row>
    <row r="404" spans="1:19">
      <c r="A404" s="79">
        <f>'Закон X-Y'!A404</f>
        <v>4</v>
      </c>
      <c r="B404" s="74">
        <f>'Закон X-Y'!B399</f>
        <v>0</v>
      </c>
      <c r="C404" s="75">
        <f>'Закон X-Y'!C399</f>
        <v>1</v>
      </c>
      <c r="D404" s="75">
        <f>'Закон X-Y'!D399</f>
        <v>2</v>
      </c>
      <c r="E404" s="75">
        <f>'Закон X-Y'!E399</f>
        <v>3</v>
      </c>
      <c r="F404" s="75">
        <f>'Закон X-Y'!F399</f>
        <v>4</v>
      </c>
      <c r="G404" s="76">
        <f>'Закон X-Y'!G399</f>
        <v>5</v>
      </c>
      <c r="H404" t="s">
        <v>68</v>
      </c>
      <c r="I404" s="54"/>
      <c r="J404" s="57" t="s">
        <v>57</v>
      </c>
      <c r="K404" s="80"/>
      <c r="L404" s="57" t="s">
        <v>75</v>
      </c>
      <c r="M404">
        <f>0*1/32+1*5/32+4*10/32+9*10/32+16*5/32+25*1/32-M401*M401</f>
        <v>1.25</v>
      </c>
    </row>
    <row r="405" spans="1:19">
      <c r="A405" s="79">
        <f>'Закон X-Y'!A405</f>
        <v>5</v>
      </c>
      <c r="B405" s="60">
        <v>0</v>
      </c>
      <c r="C405" s="61">
        <f>(1/32+2/32+3/32+4/32+5/32)/(5/32)</f>
        <v>3</v>
      </c>
      <c r="D405" s="61">
        <f>(1*4/32+2*3/32+3*2/32+4/32)/(10/32)</f>
        <v>2</v>
      </c>
      <c r="E405" s="61">
        <f>(1*6/32+2*3/32+3*1/32)/(10/32)</f>
        <v>1.5</v>
      </c>
      <c r="F405" s="61">
        <f>(1*4/32+2*1/32)/(5/32)</f>
        <v>1.2</v>
      </c>
      <c r="G405" s="62">
        <v>1</v>
      </c>
      <c r="H405" t="s">
        <v>67</v>
      </c>
      <c r="I405" s="54"/>
      <c r="J405" s="57" t="s">
        <v>59</v>
      </c>
      <c r="K405" s="80"/>
      <c r="L405" s="57" t="s">
        <v>76</v>
      </c>
      <c r="M405">
        <f>0*1/32+1*16/32+4*8/32+9*4/32+16*2/32+25*1/32-M402*M402</f>
        <v>1.2333984375</v>
      </c>
    </row>
    <row r="406" spans="1:19">
      <c r="B406" s="63">
        <f>M406*(B404-M401)+M402</f>
        <v>3.0863095238095237</v>
      </c>
      <c r="C406" s="54">
        <f>M406*(C404-M401)+M402</f>
        <v>2.5642857142857141</v>
      </c>
      <c r="D406" s="54">
        <f>M406*(D404-M401)+M402</f>
        <v>2.0422619047619048</v>
      </c>
      <c r="E406" s="54">
        <f>M406*(E404-M401)+M402</f>
        <v>1.5202380952380952</v>
      </c>
      <c r="F406" s="54">
        <f>M406*(F404-M401)+M402</f>
        <v>0.99821428571428583</v>
      </c>
      <c r="G406" s="64">
        <f>M406*(G404-M401)+M402</f>
        <v>0.47619047619047628</v>
      </c>
      <c r="H406" t="s">
        <v>69</v>
      </c>
      <c r="J406" s="57" t="s">
        <v>62</v>
      </c>
      <c r="K406" s="80"/>
      <c r="L406" s="57" t="s">
        <v>62</v>
      </c>
      <c r="M406">
        <f>(M403-M401*M402)/M404</f>
        <v>-0.52202380952380945</v>
      </c>
    </row>
    <row r="407" spans="1:19">
      <c r="B407" s="63">
        <v>0</v>
      </c>
      <c r="C407" s="54">
        <f>(1/32+2*4/32+3*6/32+4*4/32+5/32)/(16/32)</f>
        <v>3</v>
      </c>
      <c r="D407" s="54">
        <f>(1/32+2*3/32+3*3/32+4*1/32)/(8/32)</f>
        <v>2.5</v>
      </c>
      <c r="E407" s="54">
        <f>(1/32+2*2/32+3*1/32)/(4/32)</f>
        <v>2</v>
      </c>
      <c r="F407" s="54">
        <f>(1/32+2*1/32)/(2/32)</f>
        <v>1.5</v>
      </c>
      <c r="G407" s="64">
        <v>1</v>
      </c>
      <c r="H407" t="s">
        <v>71</v>
      </c>
      <c r="J407" s="57" t="s">
        <v>64</v>
      </c>
      <c r="K407" s="80"/>
      <c r="L407" s="57" t="s">
        <v>64</v>
      </c>
      <c r="M407">
        <f>(M403-M401*M402)/M405</f>
        <v>-0.52905025826641028</v>
      </c>
    </row>
    <row r="408" spans="1:19">
      <c r="B408" s="65">
        <f>M407*(B399-M402)+M401</f>
        <v>3.4423707725370432</v>
      </c>
      <c r="C408" s="66">
        <f>M407*(C399-M402)+M401</f>
        <v>2.9133205142706329</v>
      </c>
      <c r="D408" s="66">
        <f>M407*(D399-M402)+M401</f>
        <v>2.3842702560042226</v>
      </c>
      <c r="E408" s="66">
        <f>M407*(E399-M402)+M401</f>
        <v>1.8552199977378123</v>
      </c>
      <c r="F408" s="66">
        <f>M407*(F399-M402)+M401</f>
        <v>1.3261697394714023</v>
      </c>
      <c r="G408" s="67">
        <f>M407*(G399-M402)+M401</f>
        <v>0.79711948120499199</v>
      </c>
      <c r="H408" t="s">
        <v>73</v>
      </c>
    </row>
    <row r="409" spans="1:19">
      <c r="A409" s="79"/>
    </row>
    <row r="410" spans="1:19">
      <c r="A410" s="79"/>
    </row>
    <row r="415" spans="1:19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</row>
    <row r="416" spans="1:19">
      <c r="A416" s="78" t="str">
        <f>'Закон X-Y'!A416</f>
        <v>Шершнев</v>
      </c>
      <c r="B416" s="88" t="str">
        <f>'Закон X-Y'!B416</f>
        <v>Алексей Алексеевич</v>
      </c>
      <c r="C416" s="88"/>
      <c r="D416" s="88"/>
      <c r="E416" s="88"/>
      <c r="F416" s="88"/>
      <c r="G416" s="88"/>
      <c r="H416" s="88"/>
      <c r="I416" s="88"/>
      <c r="J416" s="88"/>
      <c r="K416" s="88"/>
    </row>
    <row r="417" spans="1:13">
      <c r="A417" t="str">
        <f>'Закон X-Y'!A417</f>
        <v>X\Y</v>
      </c>
      <c r="B417" s="71">
        <f>'Закон X-Y'!B417</f>
        <v>0</v>
      </c>
      <c r="C417" s="72">
        <f>'Закон X-Y'!C417</f>
        <v>1</v>
      </c>
      <c r="D417" s="72">
        <f>'Закон X-Y'!D417</f>
        <v>2</v>
      </c>
      <c r="E417" s="72">
        <f>'Закон X-Y'!E417</f>
        <v>3</v>
      </c>
      <c r="F417" s="72">
        <f>'Закон X-Y'!F417</f>
        <v>4</v>
      </c>
      <c r="G417" s="73">
        <f>'Закон X-Y'!G417</f>
        <v>5</v>
      </c>
      <c r="H417" t="s">
        <v>66</v>
      </c>
      <c r="I417" s="54"/>
      <c r="J417" s="68" t="str">
        <f>'Закон X-Y'!J417</f>
        <v>N</v>
      </c>
      <c r="K417" s="89"/>
      <c r="L417" s="90"/>
    </row>
    <row r="418" spans="1:13">
      <c r="A418" s="79">
        <f>'Закон X-Y'!A418</f>
        <v>0</v>
      </c>
      <c r="B418" s="81"/>
      <c r="C418" s="82"/>
      <c r="D418" s="82"/>
      <c r="E418" s="82"/>
      <c r="F418" s="82"/>
      <c r="G418" s="83"/>
      <c r="H418" t="s">
        <v>67</v>
      </c>
      <c r="I418" s="54"/>
      <c r="J418" s="69">
        <f>'Закон X-Y'!J418</f>
        <v>1.0000000000000001E-5</v>
      </c>
      <c r="K418" s="58"/>
      <c r="L418" t="s">
        <v>68</v>
      </c>
    </row>
    <row r="419" spans="1:13">
      <c r="A419" s="79">
        <f>'Закон X-Y'!A419</f>
        <v>1</v>
      </c>
      <c r="B419" s="63">
        <f>K424*(B417-K419)+K420</f>
        <v>0</v>
      </c>
      <c r="C419" s="54">
        <f>K424*(C417-K419)+K420</f>
        <v>0</v>
      </c>
      <c r="D419" s="54">
        <f>K424*(D417-K419)+K420</f>
        <v>0</v>
      </c>
      <c r="E419" s="54">
        <f>K424*(E417-K419)+K420</f>
        <v>0</v>
      </c>
      <c r="F419" s="54">
        <f>K424*(F417-K419)+K420</f>
        <v>0</v>
      </c>
      <c r="G419" s="64">
        <f>K424*(G417-K419)+K420</f>
        <v>0</v>
      </c>
      <c r="H419" t="s">
        <v>69</v>
      </c>
      <c r="I419" s="54"/>
      <c r="J419" s="57" t="s">
        <v>54</v>
      </c>
      <c r="K419" s="80"/>
      <c r="L419" s="57" t="s">
        <v>70</v>
      </c>
      <c r="M419">
        <f>0*1/32+1*5/32+2*10/32+3*10/32+4*5/32+5*1/32</f>
        <v>2.5</v>
      </c>
    </row>
    <row r="420" spans="1:13">
      <c r="A420" s="79">
        <f>'Закон X-Y'!A420</f>
        <v>2</v>
      </c>
      <c r="B420" s="81"/>
      <c r="C420" s="82"/>
      <c r="D420" s="82"/>
      <c r="E420" s="82"/>
      <c r="F420" s="82"/>
      <c r="G420" s="83"/>
      <c r="H420" t="s">
        <v>71</v>
      </c>
      <c r="I420" s="54"/>
      <c r="J420" s="57" t="s">
        <v>55</v>
      </c>
      <c r="K420" s="80"/>
      <c r="L420" s="57" t="s">
        <v>72</v>
      </c>
      <c r="M420">
        <f>0*1/32+1*16/32+2*8/32+3*4/32+4*2/32+5*1/32</f>
        <v>1.78125</v>
      </c>
    </row>
    <row r="421" spans="1:13">
      <c r="A421" s="79">
        <f>'Закон X-Y'!A421</f>
        <v>3</v>
      </c>
      <c r="B421" s="63">
        <f>K425*(B417-K420)+K419</f>
        <v>0</v>
      </c>
      <c r="C421" s="54">
        <f>K425*(C417-K420)+K419</f>
        <v>0</v>
      </c>
      <c r="D421" s="54">
        <f>K425*(D417-K420)+K419</f>
        <v>0</v>
      </c>
      <c r="E421" s="54">
        <f>K425*(E417-K420)+K419</f>
        <v>0</v>
      </c>
      <c r="F421" s="54">
        <f>K425*(F417-K420)+K419</f>
        <v>0</v>
      </c>
      <c r="G421" s="64">
        <f>K425*(G417-K420)+K419</f>
        <v>0</v>
      </c>
      <c r="H421" t="s">
        <v>73</v>
      </c>
      <c r="I421" s="54"/>
      <c r="J421" s="57" t="s">
        <v>56</v>
      </c>
      <c r="K421" s="80"/>
      <c r="L421" s="57" t="s">
        <v>74</v>
      </c>
      <c r="M421">
        <f>5/21+2*(4/32+6/32+6/32+4/32)+3*(6/32+6/32+3/32)+4*(4/32+2/32)+5/32</f>
        <v>3.8005952380952381</v>
      </c>
    </row>
    <row r="422" spans="1:13">
      <c r="A422" s="79">
        <f>'Закон X-Y'!A422</f>
        <v>4</v>
      </c>
      <c r="B422" s="74">
        <f>'Закон X-Y'!B417</f>
        <v>0</v>
      </c>
      <c r="C422" s="75">
        <f>'Закон X-Y'!C417</f>
        <v>1</v>
      </c>
      <c r="D422" s="75">
        <f>'Закон X-Y'!D417</f>
        <v>2</v>
      </c>
      <c r="E422" s="75">
        <f>'Закон X-Y'!E417</f>
        <v>3</v>
      </c>
      <c r="F422" s="75">
        <f>'Закон X-Y'!F417</f>
        <v>4</v>
      </c>
      <c r="G422" s="76">
        <f>'Закон X-Y'!G417</f>
        <v>5</v>
      </c>
      <c r="H422" t="s">
        <v>68</v>
      </c>
      <c r="I422" s="54"/>
      <c r="J422" s="57" t="s">
        <v>57</v>
      </c>
      <c r="K422" s="80"/>
      <c r="L422" s="57" t="s">
        <v>75</v>
      </c>
      <c r="M422">
        <f>0*1/32+1*5/32+4*10/32+9*10/32+16*5/32+25*1/32-M419*M419</f>
        <v>1.25</v>
      </c>
    </row>
    <row r="423" spans="1:13">
      <c r="A423" s="79">
        <f>'Закон X-Y'!A423</f>
        <v>5</v>
      </c>
      <c r="B423" s="60">
        <v>0</v>
      </c>
      <c r="C423" s="61">
        <f>(1/32+2/32+3/32+4/32+5/32)/(5/32)</f>
        <v>3</v>
      </c>
      <c r="D423" s="61">
        <f>(1*4/32+2*3/32+3*2/32+4/32)/(10/32)</f>
        <v>2</v>
      </c>
      <c r="E423" s="61">
        <f>(1*6/32+2*3/32+3*1/32)/(10/32)</f>
        <v>1.5</v>
      </c>
      <c r="F423" s="61">
        <f>(1*4/32+2*1/32)/(5/32)</f>
        <v>1.2</v>
      </c>
      <c r="G423" s="62">
        <v>1</v>
      </c>
      <c r="H423" t="s">
        <v>67</v>
      </c>
      <c r="I423" s="54"/>
      <c r="J423" s="57" t="s">
        <v>59</v>
      </c>
      <c r="K423" s="80"/>
      <c r="L423" s="57" t="s">
        <v>76</v>
      </c>
      <c r="M423">
        <f>0*1/32+1*16/32+4*8/32+9*4/32+16*2/32+25*1/32-M420*M420</f>
        <v>1.2333984375</v>
      </c>
    </row>
    <row r="424" spans="1:13">
      <c r="B424" s="63">
        <f>M424*(B422-M419)+M420</f>
        <v>3.0863095238095237</v>
      </c>
      <c r="C424" s="54">
        <f>M424*(C422-M419)+M420</f>
        <v>2.5642857142857141</v>
      </c>
      <c r="D424" s="54">
        <f>M424*(D422-M419)+M420</f>
        <v>2.0422619047619048</v>
      </c>
      <c r="E424" s="54">
        <f>M424*(E422-M419)+M420</f>
        <v>1.5202380952380952</v>
      </c>
      <c r="F424" s="54">
        <f>M424*(F422-M419)+M420</f>
        <v>0.99821428571428583</v>
      </c>
      <c r="G424" s="64">
        <f>M424*(G422-M419)+M420</f>
        <v>0.47619047619047628</v>
      </c>
      <c r="H424" t="s">
        <v>69</v>
      </c>
      <c r="J424" s="57" t="s">
        <v>62</v>
      </c>
      <c r="K424" s="80"/>
      <c r="L424" s="57" t="s">
        <v>62</v>
      </c>
      <c r="M424">
        <f>(M421-M419*M420)/M422</f>
        <v>-0.52202380952380945</v>
      </c>
    </row>
    <row r="425" spans="1:13">
      <c r="B425" s="63">
        <v>0</v>
      </c>
      <c r="C425" s="54">
        <f>(1/32+2*4/32+3*6/32+4*4/32+5/32)/(16/32)</f>
        <v>3</v>
      </c>
      <c r="D425" s="54">
        <f>(1/32+2*3/32+3*3/32+4*1/32)/(8/32)</f>
        <v>2.5</v>
      </c>
      <c r="E425" s="54">
        <f>(1/32+2*2/32+3*1/32)/(4/32)</f>
        <v>2</v>
      </c>
      <c r="F425" s="54">
        <f>(1/32+2*1/32)/(2/32)</f>
        <v>1.5</v>
      </c>
      <c r="G425" s="64">
        <v>1</v>
      </c>
      <c r="H425" t="s">
        <v>71</v>
      </c>
      <c r="J425" s="57" t="s">
        <v>64</v>
      </c>
      <c r="K425" s="80"/>
      <c r="L425" s="57" t="s">
        <v>64</v>
      </c>
      <c r="M425">
        <f>(M421-M419*M420)/M423</f>
        <v>-0.52905025826641028</v>
      </c>
    </row>
    <row r="426" spans="1:13">
      <c r="B426" s="65">
        <f>M425*(B417-M420)+M419</f>
        <v>3.4423707725370432</v>
      </c>
      <c r="C426" s="66">
        <f>M425*(C417-M420)+M419</f>
        <v>2.9133205142706329</v>
      </c>
      <c r="D426" s="66">
        <f>M425*(D417-M420)+M419</f>
        <v>2.3842702560042226</v>
      </c>
      <c r="E426" s="66">
        <f>M425*(E417-M420)+M419</f>
        <v>1.8552199977378123</v>
      </c>
      <c r="F426" s="66">
        <f>M425*(F417-M420)+M419</f>
        <v>1.3261697394714023</v>
      </c>
      <c r="G426" s="67">
        <f>M425*(G417-M420)+M419</f>
        <v>0.79711948120499199</v>
      </c>
      <c r="H426" t="s">
        <v>73</v>
      </c>
    </row>
    <row r="427" spans="1:13">
      <c r="A427" s="79"/>
    </row>
    <row r="428" spans="1:13">
      <c r="A428" s="79"/>
    </row>
    <row r="433" spans="1:19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</row>
    <row r="434" spans="1:19">
      <c r="A434" s="78" t="str">
        <f>'Закон X-Y'!A434</f>
        <v>24</v>
      </c>
      <c r="B434" s="88">
        <f>'Закон X-Y'!B434</f>
        <v>0</v>
      </c>
      <c r="C434" s="88"/>
      <c r="D434" s="88"/>
      <c r="E434" s="88"/>
      <c r="F434" s="88"/>
      <c r="G434" s="88"/>
      <c r="H434" s="88"/>
      <c r="I434" s="88"/>
      <c r="J434" s="88"/>
      <c r="K434" s="88"/>
    </row>
    <row r="435" spans="1:19">
      <c r="A435" t="str">
        <f>'Закон X-Y'!A435</f>
        <v>X\Y</v>
      </c>
      <c r="B435" s="71">
        <f>'Закон X-Y'!B435</f>
        <v>0</v>
      </c>
      <c r="C435" s="72">
        <f>'Закон X-Y'!C435</f>
        <v>1</v>
      </c>
      <c r="D435" s="72">
        <f>'Закон X-Y'!D435</f>
        <v>2</v>
      </c>
      <c r="E435" s="72">
        <f>'Закон X-Y'!E435</f>
        <v>3</v>
      </c>
      <c r="F435" s="72">
        <f>'Закон X-Y'!F435</f>
        <v>4</v>
      </c>
      <c r="G435" s="73">
        <f>'Закон X-Y'!G435</f>
        <v>5</v>
      </c>
      <c r="H435" t="s">
        <v>66</v>
      </c>
      <c r="I435" s="54"/>
      <c r="J435" s="68" t="str">
        <f>'Закон X-Y'!J435</f>
        <v>N</v>
      </c>
      <c r="K435" s="89"/>
      <c r="L435" s="90"/>
    </row>
    <row r="436" spans="1:19">
      <c r="A436" s="79">
        <f>'Закон X-Y'!A436</f>
        <v>0</v>
      </c>
      <c r="B436" s="81"/>
      <c r="C436" s="82"/>
      <c r="D436" s="82"/>
      <c r="E436" s="82"/>
      <c r="F436" s="82"/>
      <c r="G436" s="83"/>
      <c r="H436" t="s">
        <v>67</v>
      </c>
      <c r="I436" s="54"/>
      <c r="J436" s="69">
        <f>'Закон X-Y'!J436</f>
        <v>1.0000000000000001E-5</v>
      </c>
      <c r="K436" s="58"/>
      <c r="L436" t="s">
        <v>68</v>
      </c>
    </row>
    <row r="437" spans="1:19">
      <c r="A437" s="79">
        <f>'Закон X-Y'!A437</f>
        <v>1</v>
      </c>
      <c r="B437" s="63">
        <f>K442*(B435-K437)+K438</f>
        <v>0</v>
      </c>
      <c r="C437" s="54">
        <f>K442*(C435-K437)+K438</f>
        <v>0</v>
      </c>
      <c r="D437" s="54">
        <f>K442*(D435-K437)+K438</f>
        <v>0</v>
      </c>
      <c r="E437" s="54">
        <f>K442*(E435-K437)+K438</f>
        <v>0</v>
      </c>
      <c r="F437" s="54">
        <f>K442*(F435-K437)+K438</f>
        <v>0</v>
      </c>
      <c r="G437" s="64">
        <f>K442*(G435-K437)+K438</f>
        <v>0</v>
      </c>
      <c r="H437" t="s">
        <v>69</v>
      </c>
      <c r="I437" s="54"/>
      <c r="J437" s="57" t="s">
        <v>54</v>
      </c>
      <c r="K437" s="80"/>
      <c r="L437" s="57" t="s">
        <v>70</v>
      </c>
      <c r="M437">
        <f>0*1/32+1*5/32+2*10/32+3*10/32+4*5/32+5*1/32</f>
        <v>2.5</v>
      </c>
    </row>
    <row r="438" spans="1:19">
      <c r="A438" s="79">
        <f>'Закон X-Y'!A438</f>
        <v>2</v>
      </c>
      <c r="B438" s="81"/>
      <c r="C438" s="82"/>
      <c r="D438" s="82"/>
      <c r="E438" s="82"/>
      <c r="F438" s="82"/>
      <c r="G438" s="83"/>
      <c r="H438" t="s">
        <v>71</v>
      </c>
      <c r="I438" s="54"/>
      <c r="J438" s="57" t="s">
        <v>55</v>
      </c>
      <c r="K438" s="80"/>
      <c r="L438" s="57" t="s">
        <v>72</v>
      </c>
      <c r="M438">
        <f>0*1/32+1*16/32+2*8/32+3*4/32+4*2/32+5*1/32</f>
        <v>1.78125</v>
      </c>
    </row>
    <row r="439" spans="1:19">
      <c r="A439" s="79">
        <f>'Закон X-Y'!A439</f>
        <v>3</v>
      </c>
      <c r="B439" s="63">
        <f>K443*(B435-K438)+K437</f>
        <v>0</v>
      </c>
      <c r="C439" s="54">
        <f>K443*(C435-K438)+K437</f>
        <v>0</v>
      </c>
      <c r="D439" s="54">
        <f>K443*(D435-K438)+K437</f>
        <v>0</v>
      </c>
      <c r="E439" s="54">
        <f>K443*(E435-K438)+K437</f>
        <v>0</v>
      </c>
      <c r="F439" s="54">
        <f>K443*(F435-K438)+K437</f>
        <v>0</v>
      </c>
      <c r="G439" s="64">
        <f>K443*(G435-K438)+K437</f>
        <v>0</v>
      </c>
      <c r="H439" t="s">
        <v>73</v>
      </c>
      <c r="I439" s="54"/>
      <c r="J439" s="57" t="s">
        <v>56</v>
      </c>
      <c r="K439" s="80"/>
      <c r="L439" s="57" t="s">
        <v>74</v>
      </c>
      <c r="M439">
        <f>5/21+2*(4/32+6/32+6/32+4/32)+3*(6/32+6/32+3/32)+4*(4/32+2/32)+5/32</f>
        <v>3.8005952380952381</v>
      </c>
    </row>
    <row r="440" spans="1:19">
      <c r="A440" s="79">
        <f>'Закон X-Y'!A440</f>
        <v>4</v>
      </c>
      <c r="B440" s="74">
        <f>'Закон X-Y'!B435</f>
        <v>0</v>
      </c>
      <c r="C440" s="75">
        <f>'Закон X-Y'!C435</f>
        <v>1</v>
      </c>
      <c r="D440" s="75">
        <f>'Закон X-Y'!D435</f>
        <v>2</v>
      </c>
      <c r="E440" s="75">
        <f>'Закон X-Y'!E435</f>
        <v>3</v>
      </c>
      <c r="F440" s="75">
        <f>'Закон X-Y'!F435</f>
        <v>4</v>
      </c>
      <c r="G440" s="76">
        <f>'Закон X-Y'!G435</f>
        <v>5</v>
      </c>
      <c r="H440" t="s">
        <v>68</v>
      </c>
      <c r="I440" s="54"/>
      <c r="J440" s="57" t="s">
        <v>57</v>
      </c>
      <c r="K440" s="80"/>
      <c r="L440" s="57" t="s">
        <v>75</v>
      </c>
      <c r="M440">
        <f>0*1/32+1*5/32+4*10/32+9*10/32+16*5/32+25*1/32-M437*M437</f>
        <v>1.25</v>
      </c>
    </row>
    <row r="441" spans="1:19">
      <c r="A441" s="79">
        <f>'Закон X-Y'!A441</f>
        <v>5</v>
      </c>
      <c r="B441" s="60">
        <v>0</v>
      </c>
      <c r="C441" s="61">
        <f>(1/32+2/32+3/32+4/32+5/32)/(5/32)</f>
        <v>3</v>
      </c>
      <c r="D441" s="61">
        <f>(1*4/32+2*3/32+3*2/32+4/32)/(10/32)</f>
        <v>2</v>
      </c>
      <c r="E441" s="61">
        <f>(1*6/32+2*3/32+3*1/32)/(10/32)</f>
        <v>1.5</v>
      </c>
      <c r="F441" s="61">
        <f>(1*4/32+2*1/32)/(5/32)</f>
        <v>1.2</v>
      </c>
      <c r="G441" s="62">
        <v>1</v>
      </c>
      <c r="H441" t="s">
        <v>67</v>
      </c>
      <c r="I441" s="54"/>
      <c r="J441" s="57" t="s">
        <v>59</v>
      </c>
      <c r="K441" s="80"/>
      <c r="L441" s="57" t="s">
        <v>76</v>
      </c>
      <c r="M441">
        <f>0*1/32+1*16/32+4*8/32+9*4/32+16*2/32+25*1/32-M438*M438</f>
        <v>1.2333984375</v>
      </c>
    </row>
    <row r="442" spans="1:19">
      <c r="B442" s="63">
        <f>M442*(B440-M437)+M438</f>
        <v>3.0863095238095237</v>
      </c>
      <c r="C442" s="54">
        <f>M442*(C440-M437)+M438</f>
        <v>2.5642857142857141</v>
      </c>
      <c r="D442" s="54">
        <f>M442*(D440-M437)+M438</f>
        <v>2.0422619047619048</v>
      </c>
      <c r="E442" s="54">
        <f>M442*(E440-M437)+M438</f>
        <v>1.5202380952380952</v>
      </c>
      <c r="F442" s="54">
        <f>M442*(F440-M437)+M438</f>
        <v>0.99821428571428583</v>
      </c>
      <c r="G442" s="64">
        <f>M442*(G440-M437)+M438</f>
        <v>0.47619047619047628</v>
      </c>
      <c r="H442" t="s">
        <v>69</v>
      </c>
      <c r="J442" s="57" t="s">
        <v>62</v>
      </c>
      <c r="K442" s="80"/>
      <c r="L442" s="57" t="s">
        <v>62</v>
      </c>
      <c r="M442">
        <f>(M439-M437*M438)/M440</f>
        <v>-0.52202380952380945</v>
      </c>
    </row>
    <row r="443" spans="1:19">
      <c r="B443" s="63">
        <v>0</v>
      </c>
      <c r="C443" s="54">
        <f>(1/32+2*4/32+3*6/32+4*4/32+5/32)/(16/32)</f>
        <v>3</v>
      </c>
      <c r="D443" s="54">
        <f>(1/32+2*3/32+3*3/32+4*1/32)/(8/32)</f>
        <v>2.5</v>
      </c>
      <c r="E443" s="54">
        <f>(1/32+2*2/32+3*1/32)/(4/32)</f>
        <v>2</v>
      </c>
      <c r="F443" s="54">
        <f>(1/32+2*1/32)/(2/32)</f>
        <v>1.5</v>
      </c>
      <c r="G443" s="64">
        <v>1</v>
      </c>
      <c r="H443" t="s">
        <v>71</v>
      </c>
      <c r="J443" s="57" t="s">
        <v>64</v>
      </c>
      <c r="K443" s="80"/>
      <c r="L443" s="57" t="s">
        <v>64</v>
      </c>
      <c r="M443">
        <f>(M439-M437*M438)/M441</f>
        <v>-0.52905025826641028</v>
      </c>
    </row>
    <row r="444" spans="1:19">
      <c r="B444" s="65">
        <f>M443*(B435-M438)+M437</f>
        <v>3.4423707725370432</v>
      </c>
      <c r="C444" s="66">
        <f>M443*(C435-M438)+M437</f>
        <v>2.9133205142706329</v>
      </c>
      <c r="D444" s="66">
        <f>M443*(D435-M438)+M437</f>
        <v>2.3842702560042226</v>
      </c>
      <c r="E444" s="66">
        <f>M443*(E435-M438)+M437</f>
        <v>1.8552199977378123</v>
      </c>
      <c r="F444" s="66">
        <f>M443*(F435-M438)+M437</f>
        <v>1.3261697394714023</v>
      </c>
      <c r="G444" s="67">
        <f>M443*(G435-M438)+M437</f>
        <v>0.79711948120499199</v>
      </c>
      <c r="H444" t="s">
        <v>73</v>
      </c>
    </row>
    <row r="445" spans="1:19">
      <c r="A445" s="79"/>
    </row>
    <row r="446" spans="1:19">
      <c r="A446" s="79"/>
    </row>
    <row r="451" spans="1:19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</row>
    <row r="452" spans="1:19">
      <c r="A452" s="78">
        <f>'Закон X-Y'!A452</f>
        <v>25</v>
      </c>
      <c r="B452" s="88">
        <f>'Закон X-Y'!B452</f>
        <v>0</v>
      </c>
      <c r="C452" s="88"/>
      <c r="D452" s="88"/>
      <c r="E452" s="88"/>
      <c r="F452" s="88"/>
      <c r="G452" s="88"/>
      <c r="H452" s="88"/>
      <c r="I452" s="88"/>
      <c r="J452" s="88"/>
      <c r="K452" s="88"/>
    </row>
    <row r="453" spans="1:19">
      <c r="A453" t="str">
        <f>'Закон X-Y'!A453</f>
        <v>X\Y</v>
      </c>
      <c r="B453" s="71">
        <f>'Закон X-Y'!B453</f>
        <v>0</v>
      </c>
      <c r="C453" s="72">
        <f>'Закон X-Y'!C453</f>
        <v>1</v>
      </c>
      <c r="D453" s="72">
        <f>'Закон X-Y'!D453</f>
        <v>2</v>
      </c>
      <c r="E453" s="72">
        <f>'Закон X-Y'!E453</f>
        <v>3</v>
      </c>
      <c r="F453" s="72">
        <f>'Закон X-Y'!F453</f>
        <v>4</v>
      </c>
      <c r="G453" s="73">
        <f>'Закон X-Y'!G453</f>
        <v>5</v>
      </c>
      <c r="H453" t="s">
        <v>66</v>
      </c>
      <c r="I453" s="54"/>
      <c r="J453" s="68" t="str">
        <f>'Закон X-Y'!J453</f>
        <v>N</v>
      </c>
      <c r="K453" s="89"/>
      <c r="L453" s="90"/>
    </row>
    <row r="454" spans="1:19">
      <c r="A454" s="79">
        <f>'Закон X-Y'!A454</f>
        <v>0</v>
      </c>
      <c r="B454" s="81"/>
      <c r="C454" s="82"/>
      <c r="D454" s="82"/>
      <c r="E454" s="82"/>
      <c r="F454" s="82"/>
      <c r="G454" s="83"/>
      <c r="H454" t="s">
        <v>67</v>
      </c>
      <c r="I454" s="54"/>
      <c r="J454" s="69">
        <f>'Закон X-Y'!J454</f>
        <v>1.0000000000000001E-5</v>
      </c>
      <c r="K454" s="58"/>
      <c r="L454" t="s">
        <v>68</v>
      </c>
    </row>
    <row r="455" spans="1:19">
      <c r="A455" s="79">
        <f>'Закон X-Y'!A455</f>
        <v>1</v>
      </c>
      <c r="B455" s="63">
        <f>K460*(B453-K455)+K456</f>
        <v>0</v>
      </c>
      <c r="C455" s="54">
        <f>K460*(C453-K455)+K456</f>
        <v>0</v>
      </c>
      <c r="D455" s="54">
        <f>K460*(D453-K455)+K456</f>
        <v>0</v>
      </c>
      <c r="E455" s="54">
        <f>K460*(E453-K455)+K456</f>
        <v>0</v>
      </c>
      <c r="F455" s="54">
        <f>K460*(F453-K455)+K456</f>
        <v>0</v>
      </c>
      <c r="G455" s="64">
        <f>K460*(G453-K455)+K456</f>
        <v>0</v>
      </c>
      <c r="H455" t="s">
        <v>69</v>
      </c>
      <c r="I455" s="54"/>
      <c r="J455" s="57" t="s">
        <v>54</v>
      </c>
      <c r="K455" s="80"/>
      <c r="L455" s="57" t="s">
        <v>70</v>
      </c>
      <c r="M455">
        <f>0*1/32+1*5/32+2*10/32+3*10/32+4*5/32+5*1/32</f>
        <v>2.5</v>
      </c>
    </row>
    <row r="456" spans="1:19">
      <c r="A456" s="79">
        <f>'Закон X-Y'!A456</f>
        <v>2</v>
      </c>
      <c r="B456" s="81"/>
      <c r="C456" s="82"/>
      <c r="D456" s="82"/>
      <c r="E456" s="82"/>
      <c r="F456" s="82"/>
      <c r="G456" s="83"/>
      <c r="H456" t="s">
        <v>71</v>
      </c>
      <c r="I456" s="54"/>
      <c r="J456" s="57" t="s">
        <v>55</v>
      </c>
      <c r="K456" s="80"/>
      <c r="L456" s="57" t="s">
        <v>72</v>
      </c>
      <c r="M456">
        <f>0*1/32+1*16/32+2*8/32+3*4/32+4*2/32+5*1/32</f>
        <v>1.78125</v>
      </c>
    </row>
    <row r="457" spans="1:19">
      <c r="A457" s="79">
        <f>'Закон X-Y'!A457</f>
        <v>3</v>
      </c>
      <c r="B457" s="63">
        <f>K461*(B453-K456)+K455</f>
        <v>0</v>
      </c>
      <c r="C457" s="54">
        <f>K461*(C453-K456)+K455</f>
        <v>0</v>
      </c>
      <c r="D457" s="54">
        <f>K461*(D453-K456)+K455</f>
        <v>0</v>
      </c>
      <c r="E457" s="54">
        <f>K461*(E453-K456)+K455</f>
        <v>0</v>
      </c>
      <c r="F457" s="54">
        <f>K461*(F453-K456)+K455</f>
        <v>0</v>
      </c>
      <c r="G457" s="64">
        <f>K461*(G453-K456)+K455</f>
        <v>0</v>
      </c>
      <c r="H457" t="s">
        <v>73</v>
      </c>
      <c r="I457" s="54"/>
      <c r="J457" s="57" t="s">
        <v>56</v>
      </c>
      <c r="K457" s="80"/>
      <c r="L457" s="57" t="s">
        <v>74</v>
      </c>
      <c r="M457">
        <f>5/21+2*(4/32+6/32+6/32+4/32)+3*(6/32+6/32+3/32)+4*(4/32+2/32)+5/32</f>
        <v>3.8005952380952381</v>
      </c>
    </row>
    <row r="458" spans="1:19">
      <c r="A458" s="79">
        <f>'Закон X-Y'!A458</f>
        <v>4</v>
      </c>
      <c r="B458" s="74">
        <f>'Закон X-Y'!B453</f>
        <v>0</v>
      </c>
      <c r="C458" s="75">
        <f>'Закон X-Y'!C453</f>
        <v>1</v>
      </c>
      <c r="D458" s="75">
        <f>'Закон X-Y'!D453</f>
        <v>2</v>
      </c>
      <c r="E458" s="75">
        <f>'Закон X-Y'!E453</f>
        <v>3</v>
      </c>
      <c r="F458" s="75">
        <f>'Закон X-Y'!F453</f>
        <v>4</v>
      </c>
      <c r="G458" s="76">
        <f>'Закон X-Y'!G453</f>
        <v>5</v>
      </c>
      <c r="H458" t="s">
        <v>68</v>
      </c>
      <c r="I458" s="54"/>
      <c r="J458" s="57" t="s">
        <v>57</v>
      </c>
      <c r="K458" s="80"/>
      <c r="L458" s="57" t="s">
        <v>75</v>
      </c>
      <c r="M458">
        <f>0*1/32+1*5/32+4*10/32+9*10/32+16*5/32+25*1/32-M455*M455</f>
        <v>1.25</v>
      </c>
    </row>
    <row r="459" spans="1:19">
      <c r="A459" s="79">
        <f>'Закон X-Y'!A459</f>
        <v>5</v>
      </c>
      <c r="B459" s="60">
        <v>0</v>
      </c>
      <c r="C459" s="61">
        <f>(1/32+2/32+3/32+4/32+5/32)/(5/32)</f>
        <v>3</v>
      </c>
      <c r="D459" s="61">
        <f>(1*4/32+2*3/32+3*2/32+4/32)/(10/32)</f>
        <v>2</v>
      </c>
      <c r="E459" s="61">
        <f>(1*6/32+2*3/32+3*1/32)/(10/32)</f>
        <v>1.5</v>
      </c>
      <c r="F459" s="61">
        <f>(1*4/32+2*1/32)/(5/32)</f>
        <v>1.2</v>
      </c>
      <c r="G459" s="62">
        <v>1</v>
      </c>
      <c r="H459" t="s">
        <v>67</v>
      </c>
      <c r="I459" s="54"/>
      <c r="J459" s="57" t="s">
        <v>59</v>
      </c>
      <c r="K459" s="80"/>
      <c r="L459" s="57" t="s">
        <v>76</v>
      </c>
      <c r="M459">
        <f>0*1/32+1*16/32+4*8/32+9*4/32+16*2/32+25*1/32-M456*M456</f>
        <v>1.2333984375</v>
      </c>
    </row>
    <row r="460" spans="1:19">
      <c r="B460" s="63">
        <f>M460*(B458-M455)+M456</f>
        <v>3.0863095238095237</v>
      </c>
      <c r="C460" s="54">
        <f>M460*(C458-M455)+M456</f>
        <v>2.5642857142857141</v>
      </c>
      <c r="D460" s="54">
        <f>M460*(D458-M455)+M456</f>
        <v>2.0422619047619048</v>
      </c>
      <c r="E460" s="54">
        <f>M460*(E458-M455)+M456</f>
        <v>1.5202380952380952</v>
      </c>
      <c r="F460" s="54">
        <f>M460*(F458-M455)+M456</f>
        <v>0.99821428571428583</v>
      </c>
      <c r="G460" s="64">
        <f>M460*(G458-M455)+M456</f>
        <v>0.47619047619047628</v>
      </c>
      <c r="H460" t="s">
        <v>69</v>
      </c>
      <c r="J460" s="57" t="s">
        <v>62</v>
      </c>
      <c r="K460" s="80"/>
      <c r="L460" s="57" t="s">
        <v>62</v>
      </c>
      <c r="M460">
        <f>(M457-M455*M456)/M458</f>
        <v>-0.52202380952380945</v>
      </c>
    </row>
    <row r="461" spans="1:19">
      <c r="B461" s="63">
        <v>0</v>
      </c>
      <c r="C461" s="54">
        <f>(1/32+2*4/32+3*6/32+4*4/32+5/32)/(16/32)</f>
        <v>3</v>
      </c>
      <c r="D461" s="54">
        <f>(1/32+2*3/32+3*3/32+4*1/32)/(8/32)</f>
        <v>2.5</v>
      </c>
      <c r="E461" s="54">
        <f>(1/32+2*2/32+3*1/32)/(4/32)</f>
        <v>2</v>
      </c>
      <c r="F461" s="54">
        <f>(1/32+2*1/32)/(2/32)</f>
        <v>1.5</v>
      </c>
      <c r="G461" s="64">
        <v>1</v>
      </c>
      <c r="H461" t="s">
        <v>71</v>
      </c>
      <c r="J461" s="57" t="s">
        <v>64</v>
      </c>
      <c r="K461" s="80"/>
      <c r="L461" s="57" t="s">
        <v>64</v>
      </c>
      <c r="M461">
        <f>(M457-M455*M456)/M459</f>
        <v>-0.52905025826641028</v>
      </c>
    </row>
    <row r="462" spans="1:19">
      <c r="B462" s="65">
        <f>M461*(B453-M456)+M455</f>
        <v>3.4423707725370432</v>
      </c>
      <c r="C462" s="66">
        <f>M461*(C453-M456)+M455</f>
        <v>2.9133205142706329</v>
      </c>
      <c r="D462" s="66">
        <f>M461*(D453-M456)+M455</f>
        <v>2.3842702560042226</v>
      </c>
      <c r="E462" s="66">
        <f>M461*(E453-M456)+M455</f>
        <v>1.8552199977378123</v>
      </c>
      <c r="F462" s="66">
        <f>M461*(F453-M456)+M455</f>
        <v>1.3261697394714023</v>
      </c>
      <c r="G462" s="67">
        <f>M461*(G453-M456)+M455</f>
        <v>0.79711948120499199</v>
      </c>
      <c r="H462" t="s">
        <v>73</v>
      </c>
    </row>
    <row r="463" spans="1:19">
      <c r="A463" s="79"/>
    </row>
    <row r="464" spans="1:19">
      <c r="A464" s="79"/>
    </row>
    <row r="469" spans="1:1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</row>
    <row r="470" spans="1:19">
      <c r="A470" s="78">
        <f>'Закон X-Y'!A470</f>
        <v>26</v>
      </c>
      <c r="B470" s="88">
        <f>'Закон X-Y'!B470</f>
        <v>0</v>
      </c>
      <c r="C470" s="88"/>
      <c r="D470" s="88"/>
      <c r="E470" s="88"/>
      <c r="F470" s="88"/>
      <c r="G470" s="88"/>
      <c r="H470" s="88"/>
      <c r="I470" s="88"/>
      <c r="J470" s="88"/>
      <c r="K470" s="88"/>
    </row>
    <row r="471" spans="1:19">
      <c r="A471" t="str">
        <f>'Закон X-Y'!A471</f>
        <v>X\Y</v>
      </c>
      <c r="B471" s="71">
        <f>'Закон X-Y'!B471</f>
        <v>0</v>
      </c>
      <c r="C471" s="72">
        <f>'Закон X-Y'!C471</f>
        <v>1</v>
      </c>
      <c r="D471" s="72">
        <f>'Закон X-Y'!D471</f>
        <v>2</v>
      </c>
      <c r="E471" s="72">
        <f>'Закон X-Y'!E471</f>
        <v>3</v>
      </c>
      <c r="F471" s="72">
        <f>'Закон X-Y'!F471</f>
        <v>4</v>
      </c>
      <c r="G471" s="73">
        <f>'Закон X-Y'!G471</f>
        <v>5</v>
      </c>
      <c r="H471" t="s">
        <v>66</v>
      </c>
      <c r="I471" s="54"/>
      <c r="J471" s="68" t="str">
        <f>'Закон X-Y'!J471</f>
        <v>N</v>
      </c>
      <c r="K471" s="89"/>
      <c r="L471" s="90"/>
    </row>
    <row r="472" spans="1:19">
      <c r="A472" s="79">
        <f>'Закон X-Y'!A472</f>
        <v>0</v>
      </c>
      <c r="B472" s="81"/>
      <c r="C472" s="82"/>
      <c r="D472" s="82"/>
      <c r="E472" s="82"/>
      <c r="F472" s="82"/>
      <c r="G472" s="83"/>
      <c r="H472" t="s">
        <v>67</v>
      </c>
      <c r="I472" s="54"/>
      <c r="J472" s="69">
        <f>'Закон X-Y'!J472</f>
        <v>1.0000000000000001E-5</v>
      </c>
      <c r="K472" s="58"/>
      <c r="L472" t="s">
        <v>68</v>
      </c>
    </row>
    <row r="473" spans="1:19">
      <c r="A473" s="79">
        <f>'Закон X-Y'!A473</f>
        <v>1</v>
      </c>
      <c r="B473" s="63">
        <f>K478*(B471-K473)+K474</f>
        <v>0</v>
      </c>
      <c r="C473" s="54">
        <f>K478*(C471-K473)+K474</f>
        <v>0</v>
      </c>
      <c r="D473" s="54">
        <f>K478*(D471-K473)+K474</f>
        <v>0</v>
      </c>
      <c r="E473" s="54">
        <f>K478*(E471-K473)+K474</f>
        <v>0</v>
      </c>
      <c r="F473" s="54">
        <f>K478*(F471-K473)+K474</f>
        <v>0</v>
      </c>
      <c r="G473" s="64">
        <f>K478*(G471-K473)+K474</f>
        <v>0</v>
      </c>
      <c r="H473" t="s">
        <v>69</v>
      </c>
      <c r="I473" s="54"/>
      <c r="J473" s="57" t="s">
        <v>54</v>
      </c>
      <c r="K473" s="80"/>
      <c r="L473" s="57" t="s">
        <v>70</v>
      </c>
      <c r="M473">
        <f>0*1/32+1*5/32+2*10/32+3*10/32+4*5/32+5*1/32</f>
        <v>2.5</v>
      </c>
    </row>
    <row r="474" spans="1:19">
      <c r="A474" s="79">
        <f>'Закон X-Y'!A474</f>
        <v>2</v>
      </c>
      <c r="B474" s="81"/>
      <c r="C474" s="82"/>
      <c r="D474" s="82"/>
      <c r="E474" s="82"/>
      <c r="F474" s="82"/>
      <c r="G474" s="83"/>
      <c r="H474" t="s">
        <v>71</v>
      </c>
      <c r="I474" s="54"/>
      <c r="J474" s="57" t="s">
        <v>55</v>
      </c>
      <c r="K474" s="80"/>
      <c r="L474" s="57" t="s">
        <v>72</v>
      </c>
      <c r="M474">
        <f>0*1/32+1*16/32+2*8/32+3*4/32+4*2/32+5*1/32</f>
        <v>1.78125</v>
      </c>
    </row>
    <row r="475" spans="1:19">
      <c r="A475" s="79">
        <f>'Закон X-Y'!A475</f>
        <v>3</v>
      </c>
      <c r="B475" s="63">
        <f>K479*(B471-K474)+K473</f>
        <v>0</v>
      </c>
      <c r="C475" s="54">
        <f>K479*(C471-K474)+K473</f>
        <v>0</v>
      </c>
      <c r="D475" s="54">
        <f>K479*(D471-K474)+K473</f>
        <v>0</v>
      </c>
      <c r="E475" s="54">
        <f>K479*(E471-K474)+K473</f>
        <v>0</v>
      </c>
      <c r="F475" s="54">
        <f>K479*(F471-K474)+K473</f>
        <v>0</v>
      </c>
      <c r="G475" s="64">
        <f>K479*(G471-K474)+K473</f>
        <v>0</v>
      </c>
      <c r="H475" t="s">
        <v>73</v>
      </c>
      <c r="I475" s="54"/>
      <c r="J475" s="57" t="s">
        <v>56</v>
      </c>
      <c r="K475" s="80"/>
      <c r="L475" s="57" t="s">
        <v>74</v>
      </c>
      <c r="M475">
        <f>5/21+2*(4/32+6/32+6/32+4/32)+3*(6/32+6/32+3/32)+4*(4/32+2/32)+5/32</f>
        <v>3.8005952380952381</v>
      </c>
    </row>
    <row r="476" spans="1:19">
      <c r="A476" s="79">
        <f>'Закон X-Y'!A476</f>
        <v>4</v>
      </c>
      <c r="B476" s="74">
        <f>'Закон X-Y'!B471</f>
        <v>0</v>
      </c>
      <c r="C476" s="75">
        <f>'Закон X-Y'!C471</f>
        <v>1</v>
      </c>
      <c r="D476" s="75">
        <f>'Закон X-Y'!D471</f>
        <v>2</v>
      </c>
      <c r="E476" s="75">
        <f>'Закон X-Y'!E471</f>
        <v>3</v>
      </c>
      <c r="F476" s="75">
        <f>'Закон X-Y'!F471</f>
        <v>4</v>
      </c>
      <c r="G476" s="76">
        <f>'Закон X-Y'!G471</f>
        <v>5</v>
      </c>
      <c r="H476" t="s">
        <v>68</v>
      </c>
      <c r="I476" s="54"/>
      <c r="J476" s="57" t="s">
        <v>57</v>
      </c>
      <c r="K476" s="80"/>
      <c r="L476" s="57" t="s">
        <v>75</v>
      </c>
      <c r="M476">
        <f>0*1/32+1*5/32+4*10/32+9*10/32+16*5/32+25*1/32-M473*M473</f>
        <v>1.25</v>
      </c>
    </row>
    <row r="477" spans="1:19">
      <c r="A477" s="79">
        <f>'Закон X-Y'!A477</f>
        <v>5</v>
      </c>
      <c r="B477" s="60">
        <v>0</v>
      </c>
      <c r="C477" s="61">
        <f>(1/32+2/32+3/32+4/32+5/32)/(5/32)</f>
        <v>3</v>
      </c>
      <c r="D477" s="61">
        <f>(1*4/32+2*3/32+3*2/32+4/32)/(10/32)</f>
        <v>2</v>
      </c>
      <c r="E477" s="61">
        <f>(1*6/32+2*3/32+3*1/32)/(10/32)</f>
        <v>1.5</v>
      </c>
      <c r="F477" s="61">
        <f>(1*4/32+2*1/32)/(5/32)</f>
        <v>1.2</v>
      </c>
      <c r="G477" s="62">
        <v>1</v>
      </c>
      <c r="H477" t="s">
        <v>67</v>
      </c>
      <c r="I477" s="54"/>
      <c r="J477" s="57" t="s">
        <v>59</v>
      </c>
      <c r="K477" s="80"/>
      <c r="L477" s="57" t="s">
        <v>76</v>
      </c>
      <c r="M477">
        <f>0*1/32+1*16/32+4*8/32+9*4/32+16*2/32+25*1/32-M474*M474</f>
        <v>1.2333984375</v>
      </c>
    </row>
    <row r="478" spans="1:19">
      <c r="B478" s="63">
        <f>M478*(B476-M473)+M474</f>
        <v>3.0863095238095237</v>
      </c>
      <c r="C478" s="54">
        <f>M478*(C476-M473)+M474</f>
        <v>2.5642857142857141</v>
      </c>
      <c r="D478" s="54">
        <f>M478*(D476-M473)+M474</f>
        <v>2.0422619047619048</v>
      </c>
      <c r="E478" s="54">
        <f>M478*(E476-M473)+M474</f>
        <v>1.5202380952380952</v>
      </c>
      <c r="F478" s="54">
        <f>M478*(F476-M473)+M474</f>
        <v>0.99821428571428583</v>
      </c>
      <c r="G478" s="64">
        <f>M478*(G476-M473)+M474</f>
        <v>0.47619047619047628</v>
      </c>
      <c r="H478" t="s">
        <v>69</v>
      </c>
      <c r="J478" s="57" t="s">
        <v>62</v>
      </c>
      <c r="K478" s="80"/>
      <c r="L478" s="57" t="s">
        <v>62</v>
      </c>
      <c r="M478">
        <f>(M475-M473*M474)/M476</f>
        <v>-0.52202380952380945</v>
      </c>
    </row>
    <row r="479" spans="1:19">
      <c r="B479" s="63">
        <v>0</v>
      </c>
      <c r="C479" s="54">
        <f>(1/32+2*4/32+3*6/32+4*4/32+5/32)/(16/32)</f>
        <v>3</v>
      </c>
      <c r="D479" s="54">
        <f>(1/32+2*3/32+3*3/32+4*1/32)/(8/32)</f>
        <v>2.5</v>
      </c>
      <c r="E479" s="54">
        <f>(1/32+2*2/32+3*1/32)/(4/32)</f>
        <v>2</v>
      </c>
      <c r="F479" s="54">
        <f>(1/32+2*1/32)/(2/32)</f>
        <v>1.5</v>
      </c>
      <c r="G479" s="64">
        <v>1</v>
      </c>
      <c r="H479" t="s">
        <v>71</v>
      </c>
      <c r="J479" s="57" t="s">
        <v>64</v>
      </c>
      <c r="K479" s="80"/>
      <c r="L479" s="57" t="s">
        <v>64</v>
      </c>
      <c r="M479">
        <f>(M475-M473*M474)/M477</f>
        <v>-0.52905025826641028</v>
      </c>
    </row>
    <row r="480" spans="1:19">
      <c r="B480" s="65">
        <f>M479*(B471-M474)+M473</f>
        <v>3.4423707725370432</v>
      </c>
      <c r="C480" s="66">
        <f>M479*(C471-M474)+M473</f>
        <v>2.9133205142706329</v>
      </c>
      <c r="D480" s="66">
        <f>M479*(D471-M474)+M473</f>
        <v>2.3842702560042226</v>
      </c>
      <c r="E480" s="66">
        <f>M479*(E471-M474)+M473</f>
        <v>1.8552199977378123</v>
      </c>
      <c r="F480" s="66">
        <f>M479*(F471-M474)+M473</f>
        <v>1.3261697394714023</v>
      </c>
      <c r="G480" s="67">
        <f>M479*(G471-M474)+M473</f>
        <v>0.79711948120499199</v>
      </c>
      <c r="H480" t="s">
        <v>73</v>
      </c>
    </row>
    <row r="481" spans="1:19">
      <c r="A481" s="79"/>
    </row>
    <row r="482" spans="1:19">
      <c r="A482" s="79"/>
    </row>
    <row r="487" spans="1:19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</row>
    <row r="488" spans="1:19">
      <c r="A488" s="78">
        <f>'Закон X-Y'!A488</f>
        <v>27</v>
      </c>
      <c r="B488" s="88">
        <f>'Закон X-Y'!B488</f>
        <v>0</v>
      </c>
      <c r="C488" s="88"/>
      <c r="D488" s="88"/>
      <c r="E488" s="88"/>
      <c r="F488" s="88"/>
      <c r="G488" s="88"/>
      <c r="H488" s="88"/>
      <c r="I488" s="88"/>
      <c r="J488" s="88"/>
      <c r="K488" s="88"/>
    </row>
    <row r="489" spans="1:19">
      <c r="A489" t="str">
        <f>'Закон X-Y'!A489</f>
        <v>X\Y</v>
      </c>
      <c r="B489" s="71">
        <f>'Закон X-Y'!B489</f>
        <v>0</v>
      </c>
      <c r="C489" s="72">
        <f>'Закон X-Y'!C489</f>
        <v>1</v>
      </c>
      <c r="D489" s="72">
        <f>'Закон X-Y'!D489</f>
        <v>2</v>
      </c>
      <c r="E489" s="72">
        <f>'Закон X-Y'!E489</f>
        <v>3</v>
      </c>
      <c r="F489" s="72">
        <f>'Закон X-Y'!F489</f>
        <v>4</v>
      </c>
      <c r="G489" s="73">
        <f>'Закон X-Y'!G489</f>
        <v>5</v>
      </c>
      <c r="H489" t="s">
        <v>66</v>
      </c>
      <c r="I489" s="54"/>
      <c r="J489" s="68" t="str">
        <f>'Закон X-Y'!J489</f>
        <v>N</v>
      </c>
      <c r="K489" s="89"/>
      <c r="L489" s="90"/>
    </row>
    <row r="490" spans="1:19">
      <c r="A490" s="79">
        <f>'Закон X-Y'!A490</f>
        <v>0</v>
      </c>
      <c r="B490" s="81"/>
      <c r="C490" s="82"/>
      <c r="D490" s="82"/>
      <c r="E490" s="82"/>
      <c r="F490" s="82"/>
      <c r="G490" s="83"/>
      <c r="H490" t="s">
        <v>67</v>
      </c>
      <c r="I490" s="54"/>
      <c r="J490" s="69">
        <f>'Закон X-Y'!J490</f>
        <v>1.0000000000000001E-5</v>
      </c>
      <c r="K490" s="58"/>
      <c r="L490" t="s">
        <v>68</v>
      </c>
    </row>
    <row r="491" spans="1:19">
      <c r="A491" s="79">
        <f>'Закон X-Y'!A491</f>
        <v>1</v>
      </c>
      <c r="B491" s="63">
        <f>K496*(B489-K491)+K492</f>
        <v>0</v>
      </c>
      <c r="C491" s="54">
        <f>K496*(C489-K491)+K492</f>
        <v>0</v>
      </c>
      <c r="D491" s="54">
        <f>K496*(D489-K491)+K492</f>
        <v>0</v>
      </c>
      <c r="E491" s="54">
        <f>K496*(E489-K491)+K492</f>
        <v>0</v>
      </c>
      <c r="F491" s="54">
        <f>K496*(F489-K491)+K492</f>
        <v>0</v>
      </c>
      <c r="G491" s="64">
        <f>K496*(G489-K491)+K492</f>
        <v>0</v>
      </c>
      <c r="H491" t="s">
        <v>69</v>
      </c>
      <c r="I491" s="54"/>
      <c r="J491" s="57" t="s">
        <v>54</v>
      </c>
      <c r="K491" s="80"/>
      <c r="L491" s="57" t="s">
        <v>70</v>
      </c>
      <c r="M491">
        <f>0*1/32+1*5/32+2*10/32+3*10/32+4*5/32+5*1/32</f>
        <v>2.5</v>
      </c>
    </row>
    <row r="492" spans="1:19">
      <c r="A492" s="79">
        <f>'Закон X-Y'!A492</f>
        <v>2</v>
      </c>
      <c r="B492" s="81"/>
      <c r="C492" s="82"/>
      <c r="D492" s="82"/>
      <c r="E492" s="82"/>
      <c r="F492" s="82"/>
      <c r="G492" s="83"/>
      <c r="H492" t="s">
        <v>71</v>
      </c>
      <c r="I492" s="54"/>
      <c r="J492" s="57" t="s">
        <v>55</v>
      </c>
      <c r="K492" s="80"/>
      <c r="L492" s="57" t="s">
        <v>72</v>
      </c>
      <c r="M492">
        <f>0*1/32+1*16/32+2*8/32+3*4/32+4*2/32+5*1/32</f>
        <v>1.78125</v>
      </c>
    </row>
    <row r="493" spans="1:19">
      <c r="A493" s="79">
        <f>'Закон X-Y'!A493</f>
        <v>3</v>
      </c>
      <c r="B493" s="63">
        <f>K497*(B489-K492)+K491</f>
        <v>0</v>
      </c>
      <c r="C493" s="54">
        <f>K497*(C489-K492)+K491</f>
        <v>0</v>
      </c>
      <c r="D493" s="54">
        <f>K497*(D489-K492)+K491</f>
        <v>0</v>
      </c>
      <c r="E493" s="54">
        <f>K497*(E489-K492)+K491</f>
        <v>0</v>
      </c>
      <c r="F493" s="54">
        <f>K497*(F489-K492)+K491</f>
        <v>0</v>
      </c>
      <c r="G493" s="64">
        <f>K497*(G489-K492)+K491</f>
        <v>0</v>
      </c>
      <c r="H493" t="s">
        <v>73</v>
      </c>
      <c r="I493" s="54"/>
      <c r="J493" s="57" t="s">
        <v>56</v>
      </c>
      <c r="K493" s="80"/>
      <c r="L493" s="57" t="s">
        <v>74</v>
      </c>
      <c r="M493">
        <f>5/21+2*(4/32+6/32+6/32+4/32)+3*(6/32+6/32+3/32)+4*(4/32+2/32)+5/32</f>
        <v>3.8005952380952381</v>
      </c>
    </row>
    <row r="494" spans="1:19">
      <c r="A494" s="79">
        <f>'Закон X-Y'!A494</f>
        <v>4</v>
      </c>
      <c r="B494" s="74">
        <f>'Закон X-Y'!B489</f>
        <v>0</v>
      </c>
      <c r="C494" s="75">
        <f>'Закон X-Y'!C489</f>
        <v>1</v>
      </c>
      <c r="D494" s="75">
        <f>'Закон X-Y'!D489</f>
        <v>2</v>
      </c>
      <c r="E494" s="75">
        <f>'Закон X-Y'!E489</f>
        <v>3</v>
      </c>
      <c r="F494" s="75">
        <f>'Закон X-Y'!F489</f>
        <v>4</v>
      </c>
      <c r="G494" s="76">
        <f>'Закон X-Y'!G489</f>
        <v>5</v>
      </c>
      <c r="H494" t="s">
        <v>68</v>
      </c>
      <c r="I494" s="54"/>
      <c r="J494" s="57" t="s">
        <v>57</v>
      </c>
      <c r="K494" s="80"/>
      <c r="L494" s="57" t="s">
        <v>75</v>
      </c>
      <c r="M494">
        <f>0*1/32+1*5/32+4*10/32+9*10/32+16*5/32+25*1/32-M491*M491</f>
        <v>1.25</v>
      </c>
    </row>
    <row r="495" spans="1:19">
      <c r="A495" s="79">
        <f>'Закон X-Y'!A495</f>
        <v>5</v>
      </c>
      <c r="B495" s="60">
        <v>0</v>
      </c>
      <c r="C495" s="61">
        <f>(1/32+2/32+3/32+4/32+5/32)/(5/32)</f>
        <v>3</v>
      </c>
      <c r="D495" s="61">
        <f>(1*4/32+2*3/32+3*2/32+4/32)/(10/32)</f>
        <v>2</v>
      </c>
      <c r="E495" s="61">
        <f>(1*6/32+2*3/32+3*1/32)/(10/32)</f>
        <v>1.5</v>
      </c>
      <c r="F495" s="61">
        <f>(1*4/32+2*1/32)/(5/32)</f>
        <v>1.2</v>
      </c>
      <c r="G495" s="62">
        <v>1</v>
      </c>
      <c r="H495" t="s">
        <v>67</v>
      </c>
      <c r="I495" s="54"/>
      <c r="J495" s="57" t="s">
        <v>59</v>
      </c>
      <c r="K495" s="80"/>
      <c r="L495" s="57" t="s">
        <v>76</v>
      </c>
      <c r="M495">
        <f>0*1/32+1*16/32+4*8/32+9*4/32+16*2/32+25*1/32-M492*M492</f>
        <v>1.2333984375</v>
      </c>
    </row>
    <row r="496" spans="1:19">
      <c r="B496" s="63">
        <f>M496*(B494-M491)+M492</f>
        <v>3.0863095238095237</v>
      </c>
      <c r="C496" s="54">
        <f>M496*(C494-M491)+M492</f>
        <v>2.5642857142857141</v>
      </c>
      <c r="D496" s="54">
        <f>M496*(D494-M491)+M492</f>
        <v>2.0422619047619048</v>
      </c>
      <c r="E496" s="54">
        <f>M496*(E494-M491)+M492</f>
        <v>1.5202380952380952</v>
      </c>
      <c r="F496" s="54">
        <f>M496*(F494-M491)+M492</f>
        <v>0.99821428571428583</v>
      </c>
      <c r="G496" s="64">
        <f>M496*(G494-M491)+M492</f>
        <v>0.47619047619047628</v>
      </c>
      <c r="H496" t="s">
        <v>69</v>
      </c>
      <c r="J496" s="57" t="s">
        <v>62</v>
      </c>
      <c r="K496" s="80"/>
      <c r="L496" s="57" t="s">
        <v>62</v>
      </c>
      <c r="M496">
        <f>(M493-M491*M492)/M494</f>
        <v>-0.52202380952380945</v>
      </c>
    </row>
    <row r="497" spans="1:19">
      <c r="B497" s="63">
        <v>0</v>
      </c>
      <c r="C497" s="54">
        <f>(1/32+2*4/32+3*6/32+4*4/32+5/32)/(16/32)</f>
        <v>3</v>
      </c>
      <c r="D497" s="54">
        <f>(1/32+2*3/32+3*3/32+4*1/32)/(8/32)</f>
        <v>2.5</v>
      </c>
      <c r="E497" s="54">
        <f>(1/32+2*2/32+3*1/32)/(4/32)</f>
        <v>2</v>
      </c>
      <c r="F497" s="54">
        <f>(1/32+2*1/32)/(2/32)</f>
        <v>1.5</v>
      </c>
      <c r="G497" s="64">
        <v>1</v>
      </c>
      <c r="H497" t="s">
        <v>71</v>
      </c>
      <c r="J497" s="57" t="s">
        <v>64</v>
      </c>
      <c r="K497" s="80"/>
      <c r="L497" s="57" t="s">
        <v>64</v>
      </c>
      <c r="M497">
        <f>(M493-M491*M492)/M495</f>
        <v>-0.52905025826641028</v>
      </c>
    </row>
    <row r="498" spans="1:19">
      <c r="B498" s="65">
        <f>M497*(B489-M492)+M491</f>
        <v>3.4423707725370432</v>
      </c>
      <c r="C498" s="66">
        <f>M497*(C489-M492)+M491</f>
        <v>2.9133205142706329</v>
      </c>
      <c r="D498" s="66">
        <f>M497*(D489-M492)+M491</f>
        <v>2.3842702560042226</v>
      </c>
      <c r="E498" s="66">
        <f>M497*(E489-M492)+M491</f>
        <v>1.8552199977378123</v>
      </c>
      <c r="F498" s="66">
        <f>M497*(F489-M492)+M491</f>
        <v>1.3261697394714023</v>
      </c>
      <c r="G498" s="67">
        <f>M497*(G489-M492)+M491</f>
        <v>0.79711948120499199</v>
      </c>
      <c r="H498" t="s">
        <v>73</v>
      </c>
    </row>
    <row r="499" spans="1:19">
      <c r="A499" s="79"/>
    </row>
    <row r="500" spans="1:19">
      <c r="A500" s="79"/>
    </row>
    <row r="505" spans="1:19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</row>
    <row r="506" spans="1:19">
      <c r="A506" s="78">
        <f>'Закон X-Y'!A506</f>
        <v>28</v>
      </c>
      <c r="B506" s="88">
        <f>'Закон X-Y'!B506</f>
        <v>0</v>
      </c>
      <c r="C506" s="88"/>
      <c r="D506" s="88"/>
      <c r="E506" s="88"/>
      <c r="F506" s="88"/>
      <c r="G506" s="88"/>
      <c r="H506" s="88"/>
      <c r="I506" s="88"/>
      <c r="J506" s="88"/>
      <c r="K506" s="88"/>
    </row>
    <row r="507" spans="1:19">
      <c r="A507" t="str">
        <f>'Закон X-Y'!A507</f>
        <v>X\Y</v>
      </c>
      <c r="B507" s="71">
        <f>'Закон X-Y'!B507</f>
        <v>0</v>
      </c>
      <c r="C507" s="72">
        <f>'Закон X-Y'!C507</f>
        <v>1</v>
      </c>
      <c r="D507" s="72">
        <f>'Закон X-Y'!D507</f>
        <v>2</v>
      </c>
      <c r="E507" s="72">
        <f>'Закон X-Y'!E507</f>
        <v>3</v>
      </c>
      <c r="F507" s="72">
        <f>'Закон X-Y'!F507</f>
        <v>4</v>
      </c>
      <c r="G507" s="73">
        <f>'Закон X-Y'!G507</f>
        <v>5</v>
      </c>
      <c r="H507" t="s">
        <v>66</v>
      </c>
      <c r="I507" s="54"/>
      <c r="J507" s="68" t="str">
        <f>'Закон X-Y'!J507</f>
        <v>N</v>
      </c>
      <c r="K507" s="89"/>
      <c r="L507" s="90"/>
    </row>
    <row r="508" spans="1:19">
      <c r="A508" s="79">
        <f>'Закон X-Y'!A508</f>
        <v>0</v>
      </c>
      <c r="B508" s="81"/>
      <c r="C508" s="82"/>
      <c r="D508" s="82"/>
      <c r="E508" s="82"/>
      <c r="F508" s="82"/>
      <c r="G508" s="83"/>
      <c r="H508" t="s">
        <v>67</v>
      </c>
      <c r="I508" s="54"/>
      <c r="J508" s="69">
        <f>'Закон X-Y'!J508</f>
        <v>1.0000000000000001E-5</v>
      </c>
      <c r="K508" s="58"/>
      <c r="L508" t="s">
        <v>68</v>
      </c>
    </row>
    <row r="509" spans="1:19">
      <c r="A509" s="79">
        <f>'Закон X-Y'!A509</f>
        <v>1</v>
      </c>
      <c r="B509" s="63">
        <f>K514*(B507-K509)+K510</f>
        <v>0</v>
      </c>
      <c r="C509" s="54">
        <f>K514*(C507-K509)+K510</f>
        <v>0</v>
      </c>
      <c r="D509" s="54">
        <f>K514*(D507-K509)+K510</f>
        <v>0</v>
      </c>
      <c r="E509" s="54">
        <f>K514*(E507-K509)+K510</f>
        <v>0</v>
      </c>
      <c r="F509" s="54">
        <f>K514*(F507-K509)+K510</f>
        <v>0</v>
      </c>
      <c r="G509" s="64">
        <f>K514*(G507-K509)+K510</f>
        <v>0</v>
      </c>
      <c r="H509" t="s">
        <v>69</v>
      </c>
      <c r="I509" s="54"/>
      <c r="J509" s="57" t="s">
        <v>54</v>
      </c>
      <c r="K509" s="80"/>
      <c r="L509" s="57" t="s">
        <v>70</v>
      </c>
      <c r="M509">
        <f>0*1/32+1*5/32+2*10/32+3*10/32+4*5/32+5*1/32</f>
        <v>2.5</v>
      </c>
    </row>
    <row r="510" spans="1:19">
      <c r="A510" s="79">
        <f>'Закон X-Y'!A510</f>
        <v>2</v>
      </c>
      <c r="B510" s="81"/>
      <c r="C510" s="82"/>
      <c r="D510" s="82"/>
      <c r="E510" s="82"/>
      <c r="F510" s="82"/>
      <c r="G510" s="83"/>
      <c r="H510" t="s">
        <v>71</v>
      </c>
      <c r="I510" s="54"/>
      <c r="J510" s="57" t="s">
        <v>55</v>
      </c>
      <c r="K510" s="80"/>
      <c r="L510" s="57" t="s">
        <v>72</v>
      </c>
      <c r="M510">
        <f>0*1/32+1*16/32+2*8/32+3*4/32+4*2/32+5*1/32</f>
        <v>1.78125</v>
      </c>
    </row>
    <row r="511" spans="1:19">
      <c r="A511" s="79">
        <f>'Закон X-Y'!A511</f>
        <v>3</v>
      </c>
      <c r="B511" s="63">
        <f>K515*(B507-K510)+K509</f>
        <v>0</v>
      </c>
      <c r="C511" s="54">
        <f>K515*(C507-K510)+K509</f>
        <v>0</v>
      </c>
      <c r="D511" s="54">
        <f>K515*(D507-K510)+K509</f>
        <v>0</v>
      </c>
      <c r="E511" s="54">
        <f>K515*(E507-K510)+K509</f>
        <v>0</v>
      </c>
      <c r="F511" s="54">
        <f>K515*(F507-K510)+K509</f>
        <v>0</v>
      </c>
      <c r="G511" s="64">
        <f>K515*(G507-K510)+K509</f>
        <v>0</v>
      </c>
      <c r="H511" t="s">
        <v>73</v>
      </c>
      <c r="I511" s="54"/>
      <c r="J511" s="57" t="s">
        <v>56</v>
      </c>
      <c r="K511" s="80"/>
      <c r="L511" s="57" t="s">
        <v>74</v>
      </c>
      <c r="M511">
        <f>5/21+2*(4/32+6/32+6/32+4/32)+3*(6/32+6/32+3/32)+4*(4/32+2/32)+5/32</f>
        <v>3.8005952380952381</v>
      </c>
    </row>
    <row r="512" spans="1:19">
      <c r="A512" s="79">
        <f>'Закон X-Y'!A512</f>
        <v>4</v>
      </c>
      <c r="B512" s="74">
        <f>'Закон X-Y'!B507</f>
        <v>0</v>
      </c>
      <c r="C512" s="75">
        <f>'Закон X-Y'!C507</f>
        <v>1</v>
      </c>
      <c r="D512" s="75">
        <f>'Закон X-Y'!D507</f>
        <v>2</v>
      </c>
      <c r="E512" s="75">
        <f>'Закон X-Y'!E507</f>
        <v>3</v>
      </c>
      <c r="F512" s="75">
        <f>'Закон X-Y'!F507</f>
        <v>4</v>
      </c>
      <c r="G512" s="76">
        <f>'Закон X-Y'!G507</f>
        <v>5</v>
      </c>
      <c r="H512" t="s">
        <v>68</v>
      </c>
      <c r="I512" s="54"/>
      <c r="J512" s="57" t="s">
        <v>57</v>
      </c>
      <c r="K512" s="80"/>
      <c r="L512" s="57" t="s">
        <v>75</v>
      </c>
      <c r="M512">
        <f>0*1/32+1*5/32+4*10/32+9*10/32+16*5/32+25*1/32-M509*M509</f>
        <v>1.25</v>
      </c>
    </row>
    <row r="513" spans="1:19">
      <c r="A513" s="79">
        <f>'Закон X-Y'!A513</f>
        <v>5</v>
      </c>
      <c r="B513" s="60">
        <v>0</v>
      </c>
      <c r="C513" s="61">
        <f>(1/32+2/32+3/32+4/32+5/32)/(5/32)</f>
        <v>3</v>
      </c>
      <c r="D513" s="61">
        <f>(1*4/32+2*3/32+3*2/32+4/32)/(10/32)</f>
        <v>2</v>
      </c>
      <c r="E513" s="61">
        <f>(1*6/32+2*3/32+3*1/32)/(10/32)</f>
        <v>1.5</v>
      </c>
      <c r="F513" s="61">
        <f>(1*4/32+2*1/32)/(5/32)</f>
        <v>1.2</v>
      </c>
      <c r="G513" s="62">
        <v>1</v>
      </c>
      <c r="H513" t="s">
        <v>67</v>
      </c>
      <c r="I513" s="54"/>
      <c r="J513" s="57" t="s">
        <v>59</v>
      </c>
      <c r="K513" s="80"/>
      <c r="L513" s="57" t="s">
        <v>76</v>
      </c>
      <c r="M513">
        <f>0*1/32+1*16/32+4*8/32+9*4/32+16*2/32+25*1/32-M510*M510</f>
        <v>1.2333984375</v>
      </c>
    </row>
    <row r="514" spans="1:19">
      <c r="B514" s="63">
        <f>M514*(B512-M509)+M510</f>
        <v>3.0863095238095237</v>
      </c>
      <c r="C514" s="54">
        <f>M514*(C512-M509)+M510</f>
        <v>2.5642857142857141</v>
      </c>
      <c r="D514" s="54">
        <f>M514*(D512-M509)+M510</f>
        <v>2.0422619047619048</v>
      </c>
      <c r="E514" s="54">
        <f>M514*(E512-M509)+M510</f>
        <v>1.5202380952380952</v>
      </c>
      <c r="F514" s="54">
        <f>M514*(F512-M509)+M510</f>
        <v>0.99821428571428583</v>
      </c>
      <c r="G514" s="64">
        <f>M514*(G512-M509)+M510</f>
        <v>0.47619047619047628</v>
      </c>
      <c r="H514" t="s">
        <v>69</v>
      </c>
      <c r="J514" s="57" t="s">
        <v>62</v>
      </c>
      <c r="K514" s="80"/>
      <c r="L514" s="57" t="s">
        <v>62</v>
      </c>
      <c r="M514">
        <f>(M511-M509*M510)/M512</f>
        <v>-0.52202380952380945</v>
      </c>
    </row>
    <row r="515" spans="1:19">
      <c r="B515" s="63">
        <v>0</v>
      </c>
      <c r="C515" s="54">
        <f>(1/32+2*4/32+3*6/32+4*4/32+5/32)/(16/32)</f>
        <v>3</v>
      </c>
      <c r="D515" s="54">
        <f>(1/32+2*3/32+3*3/32+4*1/32)/(8/32)</f>
        <v>2.5</v>
      </c>
      <c r="E515" s="54">
        <f>(1/32+2*2/32+3*1/32)/(4/32)</f>
        <v>2</v>
      </c>
      <c r="F515" s="54">
        <f>(1/32+2*1/32)/(2/32)</f>
        <v>1.5</v>
      </c>
      <c r="G515" s="64">
        <v>1</v>
      </c>
      <c r="H515" t="s">
        <v>71</v>
      </c>
      <c r="J515" s="57" t="s">
        <v>64</v>
      </c>
      <c r="K515" s="80"/>
      <c r="L515" s="57" t="s">
        <v>64</v>
      </c>
      <c r="M515">
        <f>(M511-M509*M510)/M513</f>
        <v>-0.52905025826641028</v>
      </c>
    </row>
    <row r="516" spans="1:19">
      <c r="B516" s="65">
        <f>M515*(B507-M510)+M509</f>
        <v>3.4423707725370432</v>
      </c>
      <c r="C516" s="66">
        <f>M515*(C507-M510)+M509</f>
        <v>2.9133205142706329</v>
      </c>
      <c r="D516" s="66">
        <f>M515*(D507-M510)+M509</f>
        <v>2.3842702560042226</v>
      </c>
      <c r="E516" s="66">
        <f>M515*(E507-M510)+M509</f>
        <v>1.8552199977378123</v>
      </c>
      <c r="F516" s="66">
        <f>M515*(F507-M510)+M509</f>
        <v>1.3261697394714023</v>
      </c>
      <c r="G516" s="67">
        <f>M515*(G507-M510)+M509</f>
        <v>0.79711948120499199</v>
      </c>
      <c r="H516" t="s">
        <v>73</v>
      </c>
    </row>
    <row r="517" spans="1:19">
      <c r="A517" s="79"/>
    </row>
    <row r="518" spans="1:19">
      <c r="A518" s="79"/>
    </row>
    <row r="523" spans="1:19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</row>
    <row r="524" spans="1:19">
      <c r="A524" s="78">
        <f>'Закон X-Y'!A524</f>
        <v>29</v>
      </c>
      <c r="B524" s="88">
        <f>'Закон X-Y'!B524</f>
        <v>0</v>
      </c>
      <c r="C524" s="88"/>
      <c r="D524" s="88"/>
      <c r="E524" s="88"/>
      <c r="F524" s="88"/>
      <c r="G524" s="88"/>
      <c r="H524" s="88"/>
      <c r="I524" s="88"/>
      <c r="J524" s="88"/>
      <c r="K524" s="88"/>
    </row>
    <row r="525" spans="1:19">
      <c r="A525" t="str">
        <f>'Закон X-Y'!A525</f>
        <v>X\Y</v>
      </c>
      <c r="B525" s="71">
        <f>'Закон X-Y'!B525</f>
        <v>0</v>
      </c>
      <c r="C525" s="72">
        <f>'Закон X-Y'!C525</f>
        <v>1</v>
      </c>
      <c r="D525" s="72">
        <f>'Закон X-Y'!D525</f>
        <v>2</v>
      </c>
      <c r="E525" s="72">
        <f>'Закон X-Y'!E525</f>
        <v>3</v>
      </c>
      <c r="F525" s="72">
        <f>'Закон X-Y'!F525</f>
        <v>4</v>
      </c>
      <c r="G525" s="73">
        <f>'Закон X-Y'!G525</f>
        <v>5</v>
      </c>
      <c r="H525" t="s">
        <v>66</v>
      </c>
      <c r="I525" s="54"/>
      <c r="J525" s="68" t="str">
        <f>'Закон X-Y'!J525</f>
        <v>N</v>
      </c>
      <c r="K525" s="89"/>
      <c r="L525" s="90"/>
    </row>
    <row r="526" spans="1:19">
      <c r="A526" s="79">
        <f>'Закон X-Y'!A526</f>
        <v>0</v>
      </c>
      <c r="B526" s="81"/>
      <c r="C526" s="82"/>
      <c r="D526" s="82"/>
      <c r="E526" s="82"/>
      <c r="F526" s="82"/>
      <c r="G526" s="83"/>
      <c r="H526" t="s">
        <v>67</v>
      </c>
      <c r="I526" s="54"/>
      <c r="J526" s="69">
        <f>'Закон X-Y'!J526</f>
        <v>1.0000000000000001E-5</v>
      </c>
      <c r="K526" s="58"/>
      <c r="L526" t="s">
        <v>68</v>
      </c>
    </row>
    <row r="527" spans="1:19">
      <c r="A527" s="79">
        <f>'Закон X-Y'!A527</f>
        <v>1</v>
      </c>
      <c r="B527" s="63">
        <f>K532*(B525-K527)+K528</f>
        <v>0</v>
      </c>
      <c r="C527" s="54">
        <f>K532*(C525-K527)+K528</f>
        <v>0</v>
      </c>
      <c r="D527" s="54">
        <f>K532*(D525-K527)+K528</f>
        <v>0</v>
      </c>
      <c r="E527" s="54">
        <f>K532*(E525-K527)+K528</f>
        <v>0</v>
      </c>
      <c r="F527" s="54">
        <f>K532*(F525-K527)+K528</f>
        <v>0</v>
      </c>
      <c r="G527" s="64">
        <f>K532*(G525-K527)+K528</f>
        <v>0</v>
      </c>
      <c r="H527" t="s">
        <v>69</v>
      </c>
      <c r="I527" s="54"/>
      <c r="J527" s="57" t="s">
        <v>54</v>
      </c>
      <c r="K527" s="80"/>
      <c r="L527" s="57" t="s">
        <v>70</v>
      </c>
      <c r="M527">
        <f>0*1/32+1*5/32+2*10/32+3*10/32+4*5/32+5*1/32</f>
        <v>2.5</v>
      </c>
    </row>
    <row r="528" spans="1:19">
      <c r="A528" s="79">
        <f>'Закон X-Y'!A528</f>
        <v>2</v>
      </c>
      <c r="B528" s="81"/>
      <c r="C528" s="82"/>
      <c r="D528" s="82"/>
      <c r="E528" s="82"/>
      <c r="F528" s="82"/>
      <c r="G528" s="83"/>
      <c r="H528" t="s">
        <v>71</v>
      </c>
      <c r="I528" s="54"/>
      <c r="J528" s="57" t="s">
        <v>55</v>
      </c>
      <c r="K528" s="80"/>
      <c r="L528" s="57" t="s">
        <v>72</v>
      </c>
      <c r="M528">
        <f>0*1/32+1*16/32+2*8/32+3*4/32+4*2/32+5*1/32</f>
        <v>1.78125</v>
      </c>
    </row>
    <row r="529" spans="1:19">
      <c r="A529" s="79">
        <f>'Закон X-Y'!A529</f>
        <v>3</v>
      </c>
      <c r="B529" s="63">
        <f>K533*(B525-K528)+K527</f>
        <v>0</v>
      </c>
      <c r="C529" s="54">
        <f>K533*(C525-K528)+K527</f>
        <v>0</v>
      </c>
      <c r="D529" s="54">
        <f>K533*(D525-K528)+K527</f>
        <v>0</v>
      </c>
      <c r="E529" s="54">
        <f>K533*(E525-K528)+K527</f>
        <v>0</v>
      </c>
      <c r="F529" s="54">
        <f>K533*(F525-K528)+K527</f>
        <v>0</v>
      </c>
      <c r="G529" s="64">
        <f>K533*(G525-K528)+K527</f>
        <v>0</v>
      </c>
      <c r="H529" t="s">
        <v>73</v>
      </c>
      <c r="I529" s="54"/>
      <c r="J529" s="57" t="s">
        <v>56</v>
      </c>
      <c r="K529" s="80"/>
      <c r="L529" s="57" t="s">
        <v>74</v>
      </c>
      <c r="M529">
        <f>5/21+2*(4/32+6/32+6/32+4/32)+3*(6/32+6/32+3/32)+4*(4/32+2/32)+5/32</f>
        <v>3.8005952380952381</v>
      </c>
    </row>
    <row r="530" spans="1:19">
      <c r="A530" s="79">
        <f>'Закон X-Y'!A530</f>
        <v>4</v>
      </c>
      <c r="B530" s="74">
        <f>'Закон X-Y'!B525</f>
        <v>0</v>
      </c>
      <c r="C530" s="75">
        <f>'Закон X-Y'!C525</f>
        <v>1</v>
      </c>
      <c r="D530" s="75">
        <f>'Закон X-Y'!D525</f>
        <v>2</v>
      </c>
      <c r="E530" s="75">
        <f>'Закон X-Y'!E525</f>
        <v>3</v>
      </c>
      <c r="F530" s="75">
        <f>'Закон X-Y'!F525</f>
        <v>4</v>
      </c>
      <c r="G530" s="76">
        <f>'Закон X-Y'!G525</f>
        <v>5</v>
      </c>
      <c r="H530" t="s">
        <v>68</v>
      </c>
      <c r="I530" s="54"/>
      <c r="J530" s="57" t="s">
        <v>57</v>
      </c>
      <c r="K530" s="80"/>
      <c r="L530" s="57" t="s">
        <v>75</v>
      </c>
      <c r="M530">
        <f>0*1/32+1*5/32+4*10/32+9*10/32+16*5/32+25*1/32-M527*M527</f>
        <v>1.25</v>
      </c>
    </row>
    <row r="531" spans="1:19">
      <c r="A531" s="79">
        <f>'Закон X-Y'!A531</f>
        <v>5</v>
      </c>
      <c r="B531" s="60">
        <v>0</v>
      </c>
      <c r="C531" s="61">
        <f>(1/32+2/32+3/32+4/32+5/32)/(5/32)</f>
        <v>3</v>
      </c>
      <c r="D531" s="61">
        <f>(1*4/32+2*3/32+3*2/32+4/32)/(10/32)</f>
        <v>2</v>
      </c>
      <c r="E531" s="61">
        <f>(1*6/32+2*3/32+3*1/32)/(10/32)</f>
        <v>1.5</v>
      </c>
      <c r="F531" s="61">
        <f>(1*4/32+2*1/32)/(5/32)</f>
        <v>1.2</v>
      </c>
      <c r="G531" s="62">
        <v>1</v>
      </c>
      <c r="H531" t="s">
        <v>67</v>
      </c>
      <c r="I531" s="54"/>
      <c r="J531" s="57" t="s">
        <v>59</v>
      </c>
      <c r="K531" s="80"/>
      <c r="L531" s="57" t="s">
        <v>76</v>
      </c>
      <c r="M531">
        <f>0*1/32+1*16/32+4*8/32+9*4/32+16*2/32+25*1/32-M528*M528</f>
        <v>1.2333984375</v>
      </c>
    </row>
    <row r="532" spans="1:19">
      <c r="B532" s="63">
        <f>M532*(B530-M527)+M528</f>
        <v>3.0863095238095237</v>
      </c>
      <c r="C532" s="54">
        <f>M532*(C530-M527)+M528</f>
        <v>2.5642857142857141</v>
      </c>
      <c r="D532" s="54">
        <f>M532*(D530-M527)+M528</f>
        <v>2.0422619047619048</v>
      </c>
      <c r="E532" s="54">
        <f>M532*(E530-M527)+M528</f>
        <v>1.5202380952380952</v>
      </c>
      <c r="F532" s="54">
        <f>M532*(F530-M527)+M528</f>
        <v>0.99821428571428583</v>
      </c>
      <c r="G532" s="64">
        <f>M532*(G530-M527)+M528</f>
        <v>0.47619047619047628</v>
      </c>
      <c r="H532" t="s">
        <v>69</v>
      </c>
      <c r="J532" s="57" t="s">
        <v>62</v>
      </c>
      <c r="K532" s="80"/>
      <c r="L532" s="57" t="s">
        <v>62</v>
      </c>
      <c r="M532">
        <f>(M529-M527*M528)/M530</f>
        <v>-0.52202380952380945</v>
      </c>
    </row>
    <row r="533" spans="1:19">
      <c r="B533" s="63">
        <v>0</v>
      </c>
      <c r="C533" s="54">
        <f>(1/32+2*4/32+3*6/32+4*4/32+5/32)/(16/32)</f>
        <v>3</v>
      </c>
      <c r="D533" s="54">
        <f>(1/32+2*3/32+3*3/32+4*1/32)/(8/32)</f>
        <v>2.5</v>
      </c>
      <c r="E533" s="54">
        <f>(1/32+2*2/32+3*1/32)/(4/32)</f>
        <v>2</v>
      </c>
      <c r="F533" s="54">
        <f>(1/32+2*1/32)/(2/32)</f>
        <v>1.5</v>
      </c>
      <c r="G533" s="64">
        <v>1</v>
      </c>
      <c r="H533" t="s">
        <v>71</v>
      </c>
      <c r="J533" s="57" t="s">
        <v>64</v>
      </c>
      <c r="K533" s="80"/>
      <c r="L533" s="57" t="s">
        <v>64</v>
      </c>
      <c r="M533">
        <f>(M529-M527*M528)/M531</f>
        <v>-0.52905025826641028</v>
      </c>
    </row>
    <row r="534" spans="1:19">
      <c r="B534" s="65">
        <f>M533*(B525-M528)+M527</f>
        <v>3.4423707725370432</v>
      </c>
      <c r="C534" s="66">
        <f>M533*(C525-M528)+M527</f>
        <v>2.9133205142706329</v>
      </c>
      <c r="D534" s="66">
        <f>M533*(D525-M528)+M527</f>
        <v>2.3842702560042226</v>
      </c>
      <c r="E534" s="66">
        <f>M533*(E525-M528)+M527</f>
        <v>1.8552199977378123</v>
      </c>
      <c r="F534" s="66">
        <f>M533*(F525-M528)+M527</f>
        <v>1.3261697394714023</v>
      </c>
      <c r="G534" s="67">
        <f>M533*(G525-M528)+M527</f>
        <v>0.79711948120499199</v>
      </c>
      <c r="H534" t="s">
        <v>73</v>
      </c>
    </row>
    <row r="535" spans="1:19">
      <c r="A535" s="79"/>
    </row>
    <row r="536" spans="1:19">
      <c r="A536" s="79"/>
    </row>
    <row r="541" spans="1:19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</row>
    <row r="542" spans="1:19">
      <c r="A542" s="78">
        <f>'Закон X-Y'!A542</f>
        <v>30</v>
      </c>
      <c r="B542" s="88">
        <f>'Закон X-Y'!B542</f>
        <v>0</v>
      </c>
      <c r="C542" s="88"/>
      <c r="D542" s="88"/>
      <c r="E542" s="88"/>
      <c r="F542" s="88"/>
      <c r="G542" s="88"/>
      <c r="H542" s="88"/>
      <c r="I542" s="88"/>
      <c r="J542" s="88"/>
      <c r="K542" s="88"/>
    </row>
    <row r="543" spans="1:19">
      <c r="A543" t="str">
        <f>'Закон X-Y'!A543</f>
        <v>X\Y</v>
      </c>
      <c r="B543" s="71">
        <f>'Закон X-Y'!B543</f>
        <v>0</v>
      </c>
      <c r="C543" s="72">
        <f>'Закон X-Y'!C543</f>
        <v>1</v>
      </c>
      <c r="D543" s="72">
        <f>'Закон X-Y'!D543</f>
        <v>2</v>
      </c>
      <c r="E543" s="72">
        <f>'Закон X-Y'!E543</f>
        <v>3</v>
      </c>
      <c r="F543" s="72">
        <f>'Закон X-Y'!F543</f>
        <v>4</v>
      </c>
      <c r="G543" s="73">
        <f>'Закон X-Y'!G543</f>
        <v>5</v>
      </c>
      <c r="H543" t="s">
        <v>66</v>
      </c>
      <c r="I543" s="54"/>
      <c r="J543" s="68" t="str">
        <f>'Закон X-Y'!J543</f>
        <v>N</v>
      </c>
      <c r="K543" s="89"/>
      <c r="L543" s="90"/>
    </row>
    <row r="544" spans="1:19">
      <c r="A544" s="79">
        <f>'Закон X-Y'!A544</f>
        <v>0</v>
      </c>
      <c r="B544" s="81"/>
      <c r="C544" s="82"/>
      <c r="D544" s="82"/>
      <c r="E544" s="82"/>
      <c r="F544" s="82"/>
      <c r="G544" s="83"/>
      <c r="H544" t="s">
        <v>67</v>
      </c>
      <c r="I544" s="54"/>
      <c r="J544" s="69">
        <f>'Закон X-Y'!J544</f>
        <v>1.0000000000000001E-5</v>
      </c>
      <c r="K544" s="58"/>
      <c r="L544" t="s">
        <v>68</v>
      </c>
    </row>
    <row r="545" spans="1:19">
      <c r="A545" s="79">
        <f>'Закон X-Y'!A545</f>
        <v>1</v>
      </c>
      <c r="B545" s="63">
        <f>K550*(B543-K545)+K546</f>
        <v>0</v>
      </c>
      <c r="C545" s="54">
        <f>K550*(C543-K545)+K546</f>
        <v>0</v>
      </c>
      <c r="D545" s="54">
        <f>K550*(D543-K545)+K546</f>
        <v>0</v>
      </c>
      <c r="E545" s="54">
        <f>K550*(E543-K545)+K546</f>
        <v>0</v>
      </c>
      <c r="F545" s="54">
        <f>K550*(F543-K545)+K546</f>
        <v>0</v>
      </c>
      <c r="G545" s="64">
        <f>K550*(G543-K545)+K546</f>
        <v>0</v>
      </c>
      <c r="H545" t="s">
        <v>69</v>
      </c>
      <c r="I545" s="54"/>
      <c r="J545" s="57" t="s">
        <v>54</v>
      </c>
      <c r="K545" s="80"/>
      <c r="L545" s="57" t="s">
        <v>70</v>
      </c>
      <c r="M545">
        <f>0*1/32+1*5/32+2*10/32+3*10/32+4*5/32+5*1/32</f>
        <v>2.5</v>
      </c>
    </row>
    <row r="546" spans="1:19">
      <c r="A546" s="79">
        <f>'Закон X-Y'!A546</f>
        <v>2</v>
      </c>
      <c r="B546" s="81"/>
      <c r="C546" s="82"/>
      <c r="D546" s="82"/>
      <c r="E546" s="82"/>
      <c r="F546" s="82"/>
      <c r="G546" s="83"/>
      <c r="H546" t="s">
        <v>71</v>
      </c>
      <c r="I546" s="54"/>
      <c r="J546" s="57" t="s">
        <v>55</v>
      </c>
      <c r="K546" s="80"/>
      <c r="L546" s="57" t="s">
        <v>72</v>
      </c>
      <c r="M546">
        <f>0*1/32+1*16/32+2*8/32+3*4/32+4*2/32+5*1/32</f>
        <v>1.78125</v>
      </c>
    </row>
    <row r="547" spans="1:19">
      <c r="A547" s="79">
        <f>'Закон X-Y'!A547</f>
        <v>3</v>
      </c>
      <c r="B547" s="63">
        <f>K551*(B543-K546)+K545</f>
        <v>0</v>
      </c>
      <c r="C547" s="54">
        <f>K551*(C543-K546)+K545</f>
        <v>0</v>
      </c>
      <c r="D547" s="54">
        <f>K551*(D543-K546)+K545</f>
        <v>0</v>
      </c>
      <c r="E547" s="54">
        <f>K551*(E543-K546)+K545</f>
        <v>0</v>
      </c>
      <c r="F547" s="54">
        <f>K551*(F543-K546)+K545</f>
        <v>0</v>
      </c>
      <c r="G547" s="64">
        <f>K551*(G543-K546)+K545</f>
        <v>0</v>
      </c>
      <c r="H547" t="s">
        <v>73</v>
      </c>
      <c r="I547" s="54"/>
      <c r="J547" s="57" t="s">
        <v>56</v>
      </c>
      <c r="K547" s="80"/>
      <c r="L547" s="57" t="s">
        <v>74</v>
      </c>
      <c r="M547">
        <f>5/21+2*(4/32+6/32+6/32+4/32)+3*(6/32+6/32+3/32)+4*(4/32+2/32)+5/32</f>
        <v>3.8005952380952381</v>
      </c>
    </row>
    <row r="548" spans="1:19">
      <c r="A548" s="79">
        <f>'Закон X-Y'!A548</f>
        <v>4</v>
      </c>
      <c r="B548" s="74">
        <f>'Закон X-Y'!B543</f>
        <v>0</v>
      </c>
      <c r="C548" s="75">
        <f>'Закон X-Y'!C543</f>
        <v>1</v>
      </c>
      <c r="D548" s="75">
        <f>'Закон X-Y'!D543</f>
        <v>2</v>
      </c>
      <c r="E548" s="75">
        <f>'Закон X-Y'!E543</f>
        <v>3</v>
      </c>
      <c r="F548" s="75">
        <f>'Закон X-Y'!F543</f>
        <v>4</v>
      </c>
      <c r="G548" s="76">
        <f>'Закон X-Y'!G543</f>
        <v>5</v>
      </c>
      <c r="H548" t="s">
        <v>68</v>
      </c>
      <c r="I548" s="54"/>
      <c r="J548" s="57" t="s">
        <v>57</v>
      </c>
      <c r="K548" s="80"/>
      <c r="L548" s="57" t="s">
        <v>75</v>
      </c>
      <c r="M548">
        <f>0*1/32+1*5/32+4*10/32+9*10/32+16*5/32+25*1/32-M545*M545</f>
        <v>1.25</v>
      </c>
    </row>
    <row r="549" spans="1:19">
      <c r="A549" s="79">
        <f>'Закон X-Y'!A549</f>
        <v>5</v>
      </c>
      <c r="B549" s="60">
        <v>0</v>
      </c>
      <c r="C549" s="61">
        <f>(1/32+2/32+3/32+4/32+5/32)/(5/32)</f>
        <v>3</v>
      </c>
      <c r="D549" s="61">
        <f>(1*4/32+2*3/32+3*2/32+4/32)/(10/32)</f>
        <v>2</v>
      </c>
      <c r="E549" s="61">
        <f>(1*6/32+2*3/32+3*1/32)/(10/32)</f>
        <v>1.5</v>
      </c>
      <c r="F549" s="61">
        <f>(1*4/32+2*1/32)/(5/32)</f>
        <v>1.2</v>
      </c>
      <c r="G549" s="62">
        <v>1</v>
      </c>
      <c r="H549" t="s">
        <v>67</v>
      </c>
      <c r="I549" s="54"/>
      <c r="J549" s="57" t="s">
        <v>59</v>
      </c>
      <c r="K549" s="80"/>
      <c r="L549" s="57" t="s">
        <v>76</v>
      </c>
      <c r="M549">
        <f>0*1/32+1*16/32+4*8/32+9*4/32+16*2/32+25*1/32-M546*M546</f>
        <v>1.2333984375</v>
      </c>
    </row>
    <row r="550" spans="1:19">
      <c r="B550" s="63">
        <f>M550*(B548-M545)+M546</f>
        <v>3.0863095238095237</v>
      </c>
      <c r="C550" s="54">
        <f>M550*(C548-M545)+M546</f>
        <v>2.5642857142857141</v>
      </c>
      <c r="D550" s="54">
        <f>M550*(D548-M545)+M546</f>
        <v>2.0422619047619048</v>
      </c>
      <c r="E550" s="54">
        <f>M550*(E548-M545)+M546</f>
        <v>1.5202380952380952</v>
      </c>
      <c r="F550" s="54">
        <f>M550*(F548-M545)+M546</f>
        <v>0.99821428571428583</v>
      </c>
      <c r="G550" s="64">
        <f>M550*(G548-M545)+M546</f>
        <v>0.47619047619047628</v>
      </c>
      <c r="H550" t="s">
        <v>69</v>
      </c>
      <c r="J550" s="57" t="s">
        <v>62</v>
      </c>
      <c r="K550" s="80"/>
      <c r="L550" s="57" t="s">
        <v>62</v>
      </c>
      <c r="M550">
        <f>(M547-M545*M546)/M548</f>
        <v>-0.52202380952380945</v>
      </c>
    </row>
    <row r="551" spans="1:19">
      <c r="B551" s="63">
        <v>0</v>
      </c>
      <c r="C551" s="54">
        <f>(1/32+2*4/32+3*6/32+4*4/32+5/32)/(16/32)</f>
        <v>3</v>
      </c>
      <c r="D551" s="54">
        <f>(1/32+2*3/32+3*3/32+4*1/32)/(8/32)</f>
        <v>2.5</v>
      </c>
      <c r="E551" s="54">
        <f>(1/32+2*2/32+3*1/32)/(4/32)</f>
        <v>2</v>
      </c>
      <c r="F551" s="54">
        <f>(1/32+2*1/32)/(2/32)</f>
        <v>1.5</v>
      </c>
      <c r="G551" s="64">
        <v>1</v>
      </c>
      <c r="H551" t="s">
        <v>71</v>
      </c>
      <c r="J551" s="57" t="s">
        <v>64</v>
      </c>
      <c r="K551" s="80"/>
      <c r="L551" s="57" t="s">
        <v>64</v>
      </c>
      <c r="M551">
        <f>(M547-M545*M546)/M549</f>
        <v>-0.52905025826641028</v>
      </c>
    </row>
    <row r="552" spans="1:19">
      <c r="B552" s="65">
        <f>M551*(B543-M546)+M545</f>
        <v>3.4423707725370432</v>
      </c>
      <c r="C552" s="66">
        <f>M551*(C543-M546)+M545</f>
        <v>2.9133205142706329</v>
      </c>
      <c r="D552" s="66">
        <f>M551*(D543-M546)+M545</f>
        <v>2.3842702560042226</v>
      </c>
      <c r="E552" s="66">
        <f>M551*(E543-M546)+M545</f>
        <v>1.8552199977378123</v>
      </c>
      <c r="F552" s="66">
        <f>M551*(F543-M546)+M545</f>
        <v>1.3261697394714023</v>
      </c>
      <c r="G552" s="67">
        <f>M551*(G543-M546)+M545</f>
        <v>0.79711948120499199</v>
      </c>
      <c r="H552" t="s">
        <v>73</v>
      </c>
    </row>
    <row r="553" spans="1:19">
      <c r="A553" s="79"/>
    </row>
    <row r="554" spans="1:19">
      <c r="A554" s="79"/>
    </row>
    <row r="559" spans="1:1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</row>
    <row r="560" spans="1:19">
      <c r="A560" s="78">
        <f>'Закон X-Y'!A560</f>
        <v>31</v>
      </c>
      <c r="B560" s="88">
        <f>'Закон X-Y'!B560</f>
        <v>0</v>
      </c>
      <c r="C560" s="88"/>
      <c r="D560" s="88"/>
      <c r="E560" s="88"/>
      <c r="F560" s="88"/>
      <c r="G560" s="88"/>
      <c r="H560" s="88"/>
      <c r="I560" s="88"/>
      <c r="J560" s="88"/>
      <c r="K560" s="88"/>
    </row>
    <row r="561" spans="1:13">
      <c r="A561" t="str">
        <f>'Закон X-Y'!A561</f>
        <v>X\Y</v>
      </c>
      <c r="B561" s="71">
        <f>'Закон X-Y'!B561</f>
        <v>0</v>
      </c>
      <c r="C561" s="72">
        <f>'Закон X-Y'!C561</f>
        <v>1</v>
      </c>
      <c r="D561" s="72">
        <f>'Закон X-Y'!D561</f>
        <v>2</v>
      </c>
      <c r="E561" s="72">
        <f>'Закон X-Y'!E561</f>
        <v>3</v>
      </c>
      <c r="F561" s="72">
        <f>'Закон X-Y'!F561</f>
        <v>4</v>
      </c>
      <c r="G561" s="73">
        <f>'Закон X-Y'!G561</f>
        <v>5</v>
      </c>
      <c r="H561" t="s">
        <v>66</v>
      </c>
      <c r="I561" s="54"/>
      <c r="J561" s="68" t="str">
        <f>'Закон X-Y'!J561</f>
        <v>N</v>
      </c>
      <c r="K561" s="89"/>
      <c r="L561" s="90"/>
    </row>
    <row r="562" spans="1:13">
      <c r="A562" s="79">
        <f>'Закон X-Y'!A562</f>
        <v>0</v>
      </c>
      <c r="B562" s="81"/>
      <c r="C562" s="82"/>
      <c r="D562" s="82"/>
      <c r="E562" s="82"/>
      <c r="F562" s="82"/>
      <c r="G562" s="83"/>
      <c r="H562" t="s">
        <v>67</v>
      </c>
      <c r="I562" s="54"/>
      <c r="J562" s="69">
        <f>'Закон X-Y'!J562</f>
        <v>1.0000000000000001E-5</v>
      </c>
      <c r="K562" s="58"/>
      <c r="L562" t="s">
        <v>68</v>
      </c>
    </row>
    <row r="563" spans="1:13">
      <c r="A563" s="79">
        <f>'Закон X-Y'!A563</f>
        <v>1</v>
      </c>
      <c r="B563" s="63">
        <f>K568*(B561-K563)+K564</f>
        <v>0</v>
      </c>
      <c r="C563" s="54">
        <f>K568*(C561-K563)+K564</f>
        <v>0</v>
      </c>
      <c r="D563" s="54">
        <f>K568*(D561-K563)+K564</f>
        <v>0</v>
      </c>
      <c r="E563" s="54">
        <f>K568*(E561-K563)+K564</f>
        <v>0</v>
      </c>
      <c r="F563" s="54">
        <f>K568*(F561-K563)+K564</f>
        <v>0</v>
      </c>
      <c r="G563" s="64">
        <f>K568*(G561-K563)+K564</f>
        <v>0</v>
      </c>
      <c r="H563" t="s">
        <v>69</v>
      </c>
      <c r="I563" s="54"/>
      <c r="J563" s="57" t="s">
        <v>54</v>
      </c>
      <c r="K563" s="80"/>
      <c r="L563" s="57" t="s">
        <v>70</v>
      </c>
      <c r="M563">
        <f>0*1/32+1*5/32+2*10/32+3*10/32+4*5/32+5*1/32</f>
        <v>2.5</v>
      </c>
    </row>
    <row r="564" spans="1:13">
      <c r="A564" s="79">
        <f>'Закон X-Y'!A564</f>
        <v>2</v>
      </c>
      <c r="B564" s="81"/>
      <c r="C564" s="82"/>
      <c r="D564" s="82"/>
      <c r="E564" s="82"/>
      <c r="F564" s="82"/>
      <c r="G564" s="83"/>
      <c r="H564" t="s">
        <v>71</v>
      </c>
      <c r="I564" s="54"/>
      <c r="J564" s="57" t="s">
        <v>55</v>
      </c>
      <c r="K564" s="80"/>
      <c r="L564" s="57" t="s">
        <v>72</v>
      </c>
      <c r="M564">
        <f>0*1/32+1*16/32+2*8/32+3*4/32+4*2/32+5*1/32</f>
        <v>1.78125</v>
      </c>
    </row>
    <row r="565" spans="1:13">
      <c r="A565" s="79">
        <f>'Закон X-Y'!A565</f>
        <v>3</v>
      </c>
      <c r="B565" s="63">
        <f>K569*(B561-K564)+K563</f>
        <v>0</v>
      </c>
      <c r="C565" s="54">
        <f>K569*(C561-K564)+K563</f>
        <v>0</v>
      </c>
      <c r="D565" s="54">
        <f>K569*(D561-K564)+K563</f>
        <v>0</v>
      </c>
      <c r="E565" s="54">
        <f>K569*(E561-K564)+K563</f>
        <v>0</v>
      </c>
      <c r="F565" s="54">
        <f>K569*(F561-K564)+K563</f>
        <v>0</v>
      </c>
      <c r="G565" s="64">
        <f>K569*(G561-K564)+K563</f>
        <v>0</v>
      </c>
      <c r="H565" t="s">
        <v>73</v>
      </c>
      <c r="I565" s="54"/>
      <c r="J565" s="57" t="s">
        <v>56</v>
      </c>
      <c r="K565" s="80"/>
      <c r="L565" s="57" t="s">
        <v>74</v>
      </c>
      <c r="M565">
        <f>5/21+2*(4/32+6/32+6/32+4/32)+3*(6/32+6/32+3/32)+4*(4/32+2/32)+5/32</f>
        <v>3.8005952380952381</v>
      </c>
    </row>
    <row r="566" spans="1:13">
      <c r="A566" s="79">
        <f>'Закон X-Y'!A566</f>
        <v>4</v>
      </c>
      <c r="B566" s="74">
        <f>'Закон X-Y'!B561</f>
        <v>0</v>
      </c>
      <c r="C566" s="75">
        <f>'Закон X-Y'!C561</f>
        <v>1</v>
      </c>
      <c r="D566" s="75">
        <f>'Закон X-Y'!D561</f>
        <v>2</v>
      </c>
      <c r="E566" s="75">
        <f>'Закон X-Y'!E561</f>
        <v>3</v>
      </c>
      <c r="F566" s="75">
        <f>'Закон X-Y'!F561</f>
        <v>4</v>
      </c>
      <c r="G566" s="76">
        <f>'Закон X-Y'!G561</f>
        <v>5</v>
      </c>
      <c r="H566" t="s">
        <v>68</v>
      </c>
      <c r="I566" s="54"/>
      <c r="J566" s="57" t="s">
        <v>57</v>
      </c>
      <c r="K566" s="80"/>
      <c r="L566" s="57" t="s">
        <v>75</v>
      </c>
      <c r="M566">
        <f>0*1/32+1*5/32+4*10/32+9*10/32+16*5/32+25*1/32-M563*M563</f>
        <v>1.25</v>
      </c>
    </row>
    <row r="567" spans="1:13">
      <c r="A567" s="79">
        <f>'Закон X-Y'!A567</f>
        <v>5</v>
      </c>
      <c r="B567" s="60">
        <v>0</v>
      </c>
      <c r="C567" s="61">
        <f>(1/32+2/32+3/32+4/32+5/32)/(5/32)</f>
        <v>3</v>
      </c>
      <c r="D567" s="61">
        <f>(1*4/32+2*3/32+3*2/32+4/32)/(10/32)</f>
        <v>2</v>
      </c>
      <c r="E567" s="61">
        <f>(1*6/32+2*3/32+3*1/32)/(10/32)</f>
        <v>1.5</v>
      </c>
      <c r="F567" s="61">
        <f>(1*4/32+2*1/32)/(5/32)</f>
        <v>1.2</v>
      </c>
      <c r="G567" s="62">
        <v>1</v>
      </c>
      <c r="H567" t="s">
        <v>67</v>
      </c>
      <c r="I567" s="54"/>
      <c r="J567" s="57" t="s">
        <v>59</v>
      </c>
      <c r="K567" s="80"/>
      <c r="L567" s="57" t="s">
        <v>76</v>
      </c>
      <c r="M567">
        <f>0*1/32+1*16/32+4*8/32+9*4/32+16*2/32+25*1/32-M564*M564</f>
        <v>1.2333984375</v>
      </c>
    </row>
    <row r="568" spans="1:13">
      <c r="B568" s="63">
        <f>M568*(B566-M563)+M564</f>
        <v>3.0863095238095237</v>
      </c>
      <c r="C568" s="54">
        <f>M568*(C566-M563)+M564</f>
        <v>2.5642857142857141</v>
      </c>
      <c r="D568" s="54">
        <f>M568*(D566-M563)+M564</f>
        <v>2.0422619047619048</v>
      </c>
      <c r="E568" s="54">
        <f>M568*(E566-M563)+M564</f>
        <v>1.5202380952380952</v>
      </c>
      <c r="F568" s="54">
        <f>M568*(F566-M563)+M564</f>
        <v>0.99821428571428583</v>
      </c>
      <c r="G568" s="64">
        <f>M568*(G566-M563)+M564</f>
        <v>0.47619047619047628</v>
      </c>
      <c r="H568" t="s">
        <v>69</v>
      </c>
      <c r="J568" s="57" t="s">
        <v>62</v>
      </c>
      <c r="K568" s="80"/>
      <c r="L568" s="57" t="s">
        <v>62</v>
      </c>
      <c r="M568">
        <f>(M565-M563*M564)/M566</f>
        <v>-0.52202380952380945</v>
      </c>
    </row>
    <row r="569" spans="1:13">
      <c r="B569" s="63">
        <v>0</v>
      </c>
      <c r="C569" s="54">
        <f>(1/32+2*4/32+3*6/32+4*4/32+5/32)/(16/32)</f>
        <v>3</v>
      </c>
      <c r="D569" s="54">
        <f>(1/32+2*3/32+3*3/32+4*1/32)/(8/32)</f>
        <v>2.5</v>
      </c>
      <c r="E569" s="54">
        <f>(1/32+2*2/32+3*1/32)/(4/32)</f>
        <v>2</v>
      </c>
      <c r="F569" s="54">
        <f>(1/32+2*1/32)/(2/32)</f>
        <v>1.5</v>
      </c>
      <c r="G569" s="64">
        <v>1</v>
      </c>
      <c r="H569" t="s">
        <v>71</v>
      </c>
      <c r="J569" s="57" t="s">
        <v>64</v>
      </c>
      <c r="K569" s="80"/>
      <c r="L569" s="57" t="s">
        <v>64</v>
      </c>
      <c r="M569">
        <f>(M565-M563*M564)/M567</f>
        <v>-0.52905025826641028</v>
      </c>
    </row>
    <row r="570" spans="1:13">
      <c r="B570" s="65">
        <f>M569*(B561-M564)+M563</f>
        <v>3.4423707725370432</v>
      </c>
      <c r="C570" s="66">
        <f>M569*(C561-M564)+M563</f>
        <v>2.9133205142706329</v>
      </c>
      <c r="D570" s="66">
        <f>M569*(D561-M564)+M563</f>
        <v>2.3842702560042226</v>
      </c>
      <c r="E570" s="66">
        <f>M569*(E561-M564)+M563</f>
        <v>1.8552199977378123</v>
      </c>
      <c r="F570" s="66">
        <f>M569*(F561-M564)+M563</f>
        <v>1.3261697394714023</v>
      </c>
      <c r="G570" s="67">
        <f>M569*(G561-M564)+M563</f>
        <v>0.79711948120499199</v>
      </c>
      <c r="H570" t="s">
        <v>73</v>
      </c>
    </row>
    <row r="571" spans="1:13">
      <c r="A571" s="79"/>
    </row>
    <row r="572" spans="1:13">
      <c r="A572" s="79"/>
    </row>
    <row r="577" spans="1:19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</row>
    <row r="578" spans="1:19">
      <c r="A578" s="78">
        <f>'Закон X-Y'!A578</f>
        <v>32</v>
      </c>
      <c r="B578" s="88">
        <f>'Закон X-Y'!B578</f>
        <v>0</v>
      </c>
      <c r="C578" s="88"/>
      <c r="D578" s="88"/>
      <c r="E578" s="88"/>
      <c r="F578" s="88"/>
      <c r="G578" s="88"/>
      <c r="H578" s="88"/>
      <c r="I578" s="88"/>
      <c r="J578" s="88"/>
      <c r="K578" s="88"/>
    </row>
    <row r="579" spans="1:19">
      <c r="A579" t="str">
        <f>'Закон X-Y'!A579</f>
        <v>X\Y</v>
      </c>
      <c r="B579" s="71">
        <f>'Закон X-Y'!B579</f>
        <v>0</v>
      </c>
      <c r="C579" s="72">
        <f>'Закон X-Y'!C579</f>
        <v>1</v>
      </c>
      <c r="D579" s="72">
        <f>'Закон X-Y'!D579</f>
        <v>2</v>
      </c>
      <c r="E579" s="72">
        <f>'Закон X-Y'!E579</f>
        <v>3</v>
      </c>
      <c r="F579" s="72">
        <f>'Закон X-Y'!F579</f>
        <v>4</v>
      </c>
      <c r="G579" s="73">
        <f>'Закон X-Y'!G579</f>
        <v>5</v>
      </c>
      <c r="H579" t="s">
        <v>66</v>
      </c>
      <c r="I579" s="54"/>
      <c r="J579" s="68" t="str">
        <f>'Закон X-Y'!J579</f>
        <v>N</v>
      </c>
      <c r="K579" s="89"/>
      <c r="L579" s="90"/>
    </row>
    <row r="580" spans="1:19">
      <c r="A580" s="79">
        <f>'Закон X-Y'!A580</f>
        <v>0</v>
      </c>
      <c r="B580" s="81"/>
      <c r="C580" s="82"/>
      <c r="D580" s="82"/>
      <c r="E580" s="82"/>
      <c r="F580" s="82"/>
      <c r="G580" s="83"/>
      <c r="H580" t="s">
        <v>67</v>
      </c>
      <c r="I580" s="54"/>
      <c r="J580" s="69">
        <f>'Закон X-Y'!J580</f>
        <v>1.0000000000000001E-5</v>
      </c>
      <c r="K580" s="58"/>
      <c r="L580" t="s">
        <v>68</v>
      </c>
    </row>
    <row r="581" spans="1:19">
      <c r="A581" s="79">
        <f>'Закон X-Y'!A581</f>
        <v>1</v>
      </c>
      <c r="B581" s="63">
        <f>K586*(B579-K581)+K582</f>
        <v>0</v>
      </c>
      <c r="C581" s="54">
        <f>K586*(C579-K581)+K582</f>
        <v>0</v>
      </c>
      <c r="D581" s="54">
        <f>K586*(D579-K581)+K582</f>
        <v>0</v>
      </c>
      <c r="E581" s="54">
        <f>K586*(E579-K581)+K582</f>
        <v>0</v>
      </c>
      <c r="F581" s="54">
        <f>K586*(F579-K581)+K582</f>
        <v>0</v>
      </c>
      <c r="G581" s="64">
        <f>K586*(G579-K581)+K582</f>
        <v>0</v>
      </c>
      <c r="H581" t="s">
        <v>69</v>
      </c>
      <c r="I581" s="54"/>
      <c r="J581" s="57" t="s">
        <v>54</v>
      </c>
      <c r="K581" s="80"/>
      <c r="L581" s="57" t="s">
        <v>70</v>
      </c>
      <c r="M581">
        <f>0*1/32+1*5/32+2*10/32+3*10/32+4*5/32+5*1/32</f>
        <v>2.5</v>
      </c>
    </row>
    <row r="582" spans="1:19">
      <c r="A582" s="79">
        <f>'Закон X-Y'!A582</f>
        <v>2</v>
      </c>
      <c r="B582" s="81"/>
      <c r="C582" s="82"/>
      <c r="D582" s="82"/>
      <c r="E582" s="82"/>
      <c r="F582" s="82"/>
      <c r="G582" s="83"/>
      <c r="H582" t="s">
        <v>71</v>
      </c>
      <c r="I582" s="54"/>
      <c r="J582" s="57" t="s">
        <v>55</v>
      </c>
      <c r="K582" s="80"/>
      <c r="L582" s="57" t="s">
        <v>72</v>
      </c>
      <c r="M582">
        <f>0*1/32+1*16/32+2*8/32+3*4/32+4*2/32+5*1/32</f>
        <v>1.78125</v>
      </c>
    </row>
    <row r="583" spans="1:19">
      <c r="A583" s="79">
        <f>'Закон X-Y'!A583</f>
        <v>3</v>
      </c>
      <c r="B583" s="63">
        <f>K587*(B579-K582)+K581</f>
        <v>0</v>
      </c>
      <c r="C583" s="54">
        <f>K587*(C579-K582)+K581</f>
        <v>0</v>
      </c>
      <c r="D583" s="54">
        <f>K587*(D579-K582)+K581</f>
        <v>0</v>
      </c>
      <c r="E583" s="54">
        <f>K587*(E579-K582)+K581</f>
        <v>0</v>
      </c>
      <c r="F583" s="54">
        <f>K587*(F579-K582)+K581</f>
        <v>0</v>
      </c>
      <c r="G583" s="64">
        <f>K587*(G579-K582)+K581</f>
        <v>0</v>
      </c>
      <c r="H583" t="s">
        <v>73</v>
      </c>
      <c r="I583" s="54"/>
      <c r="J583" s="57" t="s">
        <v>56</v>
      </c>
      <c r="K583" s="80"/>
      <c r="L583" s="57" t="s">
        <v>74</v>
      </c>
      <c r="M583">
        <f>5/21+2*(4/32+6/32+6/32+4/32)+3*(6/32+6/32+3/32)+4*(4/32+2/32)+5/32</f>
        <v>3.8005952380952381</v>
      </c>
    </row>
    <row r="584" spans="1:19">
      <c r="A584" s="79">
        <f>'Закон X-Y'!A584</f>
        <v>4</v>
      </c>
      <c r="B584" s="74">
        <f>'Закон X-Y'!B579</f>
        <v>0</v>
      </c>
      <c r="C584" s="75">
        <f>'Закон X-Y'!C579</f>
        <v>1</v>
      </c>
      <c r="D584" s="75">
        <f>'Закон X-Y'!D579</f>
        <v>2</v>
      </c>
      <c r="E584" s="75">
        <f>'Закон X-Y'!E579</f>
        <v>3</v>
      </c>
      <c r="F584" s="75">
        <f>'Закон X-Y'!F579</f>
        <v>4</v>
      </c>
      <c r="G584" s="76">
        <f>'Закон X-Y'!G579</f>
        <v>5</v>
      </c>
      <c r="H584" t="s">
        <v>68</v>
      </c>
      <c r="I584" s="54"/>
      <c r="J584" s="57" t="s">
        <v>57</v>
      </c>
      <c r="K584" s="80"/>
      <c r="L584" s="57" t="s">
        <v>75</v>
      </c>
      <c r="M584">
        <f>0*1/32+1*5/32+4*10/32+9*10/32+16*5/32+25*1/32-M581*M581</f>
        <v>1.25</v>
      </c>
    </row>
    <row r="585" spans="1:19">
      <c r="A585" s="79">
        <f>'Закон X-Y'!A585</f>
        <v>5</v>
      </c>
      <c r="B585" s="60">
        <v>0</v>
      </c>
      <c r="C585" s="61">
        <f>(1/32+2/32+3/32+4/32+5/32)/(5/32)</f>
        <v>3</v>
      </c>
      <c r="D585" s="61">
        <f>(1*4/32+2*3/32+3*2/32+4/32)/(10/32)</f>
        <v>2</v>
      </c>
      <c r="E585" s="61">
        <f>(1*6/32+2*3/32+3*1/32)/(10/32)</f>
        <v>1.5</v>
      </c>
      <c r="F585" s="61">
        <f>(1*4/32+2*1/32)/(5/32)</f>
        <v>1.2</v>
      </c>
      <c r="G585" s="62">
        <v>1</v>
      </c>
      <c r="H585" t="s">
        <v>67</v>
      </c>
      <c r="I585" s="54"/>
      <c r="J585" s="57" t="s">
        <v>59</v>
      </c>
      <c r="K585" s="80"/>
      <c r="L585" s="57" t="s">
        <v>76</v>
      </c>
      <c r="M585">
        <f>0*1/32+1*16/32+4*8/32+9*4/32+16*2/32+25*1/32-M582*M582</f>
        <v>1.2333984375</v>
      </c>
    </row>
    <row r="586" spans="1:19">
      <c r="B586" s="63">
        <f>M586*(B584-M581)+M582</f>
        <v>3.0863095238095237</v>
      </c>
      <c r="C586" s="54">
        <f>M586*(C584-M581)+M582</f>
        <v>2.5642857142857141</v>
      </c>
      <c r="D586" s="54">
        <f>M586*(D584-M581)+M582</f>
        <v>2.0422619047619048</v>
      </c>
      <c r="E586" s="54">
        <f>M586*(E584-M581)+M582</f>
        <v>1.5202380952380952</v>
      </c>
      <c r="F586" s="54">
        <f>M586*(F584-M581)+M582</f>
        <v>0.99821428571428583</v>
      </c>
      <c r="G586" s="64">
        <f>M586*(G584-M581)+M582</f>
        <v>0.47619047619047628</v>
      </c>
      <c r="H586" t="s">
        <v>69</v>
      </c>
      <c r="J586" s="57" t="s">
        <v>62</v>
      </c>
      <c r="K586" s="80"/>
      <c r="L586" s="57" t="s">
        <v>62</v>
      </c>
      <c r="M586">
        <f>(M583-M581*M582)/M584</f>
        <v>-0.52202380952380945</v>
      </c>
    </row>
    <row r="587" spans="1:19">
      <c r="B587" s="63">
        <v>0</v>
      </c>
      <c r="C587" s="54">
        <f>(1/32+2*4/32+3*6/32+4*4/32+5/32)/(16/32)</f>
        <v>3</v>
      </c>
      <c r="D587" s="54">
        <f>(1/32+2*3/32+3*3/32+4*1/32)/(8/32)</f>
        <v>2.5</v>
      </c>
      <c r="E587" s="54">
        <f>(1/32+2*2/32+3*1/32)/(4/32)</f>
        <v>2</v>
      </c>
      <c r="F587" s="54">
        <f>(1/32+2*1/32)/(2/32)</f>
        <v>1.5</v>
      </c>
      <c r="G587" s="64">
        <v>1</v>
      </c>
      <c r="H587" t="s">
        <v>71</v>
      </c>
      <c r="J587" s="57" t="s">
        <v>64</v>
      </c>
      <c r="K587" s="80"/>
      <c r="L587" s="57" t="s">
        <v>64</v>
      </c>
      <c r="M587">
        <f>(M583-M581*M582)/M585</f>
        <v>-0.52905025826641028</v>
      </c>
    </row>
    <row r="588" spans="1:19">
      <c r="B588" s="65">
        <f>M587*(B579-M582)+M581</f>
        <v>3.4423707725370432</v>
      </c>
      <c r="C588" s="66">
        <f>M587*(C579-M582)+M581</f>
        <v>2.9133205142706329</v>
      </c>
      <c r="D588" s="66">
        <f>M587*(D579-M582)+M581</f>
        <v>2.3842702560042226</v>
      </c>
      <c r="E588" s="66">
        <f>M587*(E579-M582)+M581</f>
        <v>1.8552199977378123</v>
      </c>
      <c r="F588" s="66">
        <f>M587*(F579-M582)+M581</f>
        <v>1.3261697394714023</v>
      </c>
      <c r="G588" s="67">
        <f>M587*(G579-M582)+M581</f>
        <v>0.79711948120499199</v>
      </c>
      <c r="H588" t="s">
        <v>73</v>
      </c>
    </row>
    <row r="589" spans="1:19">
      <c r="A589" s="79"/>
    </row>
    <row r="590" spans="1:19">
      <c r="A590" s="79"/>
    </row>
    <row r="595" spans="1:19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</row>
    <row r="596" spans="1:19">
      <c r="A596" s="78">
        <f>'Закон X-Y'!A596</f>
        <v>33</v>
      </c>
      <c r="B596" s="88">
        <f>'Закон X-Y'!B596</f>
        <v>0</v>
      </c>
      <c r="C596" s="88"/>
      <c r="D596" s="88"/>
      <c r="E596" s="88"/>
      <c r="F596" s="88"/>
      <c r="G596" s="88"/>
      <c r="H596" s="88"/>
      <c r="I596" s="88"/>
      <c r="J596" s="88"/>
      <c r="K596" s="88"/>
    </row>
    <row r="597" spans="1:19">
      <c r="A597" t="str">
        <f>'Закон X-Y'!A597</f>
        <v>X\Y</v>
      </c>
      <c r="B597" s="71">
        <f>'Закон X-Y'!B597</f>
        <v>0</v>
      </c>
      <c r="C597" s="72">
        <f>'Закон X-Y'!C597</f>
        <v>1</v>
      </c>
      <c r="D597" s="72">
        <f>'Закон X-Y'!D597</f>
        <v>2</v>
      </c>
      <c r="E597" s="72">
        <f>'Закон X-Y'!E597</f>
        <v>3</v>
      </c>
      <c r="F597" s="72">
        <f>'Закон X-Y'!F597</f>
        <v>4</v>
      </c>
      <c r="G597" s="73">
        <f>'Закон X-Y'!G597</f>
        <v>5</v>
      </c>
      <c r="H597" t="s">
        <v>66</v>
      </c>
      <c r="I597" s="54"/>
      <c r="J597" s="68" t="str">
        <f>'Закон X-Y'!J597</f>
        <v>N</v>
      </c>
      <c r="K597" s="89"/>
      <c r="L597" s="90"/>
    </row>
    <row r="598" spans="1:19">
      <c r="A598" s="79">
        <f>'Закон X-Y'!A598</f>
        <v>0</v>
      </c>
      <c r="B598" s="81"/>
      <c r="C598" s="82"/>
      <c r="D598" s="82"/>
      <c r="E598" s="82"/>
      <c r="F598" s="82"/>
      <c r="G598" s="83"/>
      <c r="H598" t="s">
        <v>67</v>
      </c>
      <c r="I598" s="54"/>
      <c r="J598" s="69">
        <f>'Закон X-Y'!J598</f>
        <v>1.0000000000000001E-5</v>
      </c>
      <c r="K598" s="58"/>
      <c r="L598" t="s">
        <v>68</v>
      </c>
    </row>
    <row r="599" spans="1:19">
      <c r="A599" s="79">
        <f>'Закон X-Y'!A599</f>
        <v>1</v>
      </c>
      <c r="B599" s="63">
        <f>K604*(B597-K599)+K600</f>
        <v>0</v>
      </c>
      <c r="C599" s="54">
        <f>K604*(C597-K599)+K600</f>
        <v>0</v>
      </c>
      <c r="D599" s="54">
        <f>K604*(D597-K599)+K600</f>
        <v>0</v>
      </c>
      <c r="E599" s="54">
        <f>K604*(E597-K599)+K600</f>
        <v>0</v>
      </c>
      <c r="F599" s="54">
        <f>K604*(F597-K599)+K600</f>
        <v>0</v>
      </c>
      <c r="G599" s="64">
        <f>K604*(G597-K599)+K600</f>
        <v>0</v>
      </c>
      <c r="H599" t="s">
        <v>69</v>
      </c>
      <c r="I599" s="54"/>
      <c r="J599" s="57" t="s">
        <v>54</v>
      </c>
      <c r="K599" s="80"/>
      <c r="L599" s="57" t="s">
        <v>70</v>
      </c>
      <c r="M599">
        <f>0*1/32+1*5/32+2*10/32+3*10/32+4*5/32+5*1/32</f>
        <v>2.5</v>
      </c>
    </row>
    <row r="600" spans="1:19">
      <c r="A600" s="79">
        <f>'Закон X-Y'!A600</f>
        <v>2</v>
      </c>
      <c r="B600" s="81"/>
      <c r="C600" s="82"/>
      <c r="D600" s="82"/>
      <c r="E600" s="82"/>
      <c r="F600" s="82"/>
      <c r="G600" s="83"/>
      <c r="H600" t="s">
        <v>71</v>
      </c>
      <c r="I600" s="54"/>
      <c r="J600" s="57" t="s">
        <v>55</v>
      </c>
      <c r="K600" s="80"/>
      <c r="L600" s="57" t="s">
        <v>72</v>
      </c>
      <c r="M600">
        <f>0*1/32+1*16/32+2*8/32+3*4/32+4*2/32+5*1/32</f>
        <v>1.78125</v>
      </c>
    </row>
    <row r="601" spans="1:19">
      <c r="A601" s="79">
        <f>'Закон X-Y'!A601</f>
        <v>3</v>
      </c>
      <c r="B601" s="63">
        <f>K605*(B597-K600)+K599</f>
        <v>0</v>
      </c>
      <c r="C601" s="54">
        <f>K605*(C597-K600)+K599</f>
        <v>0</v>
      </c>
      <c r="D601" s="54">
        <f>K605*(D597-K600)+K599</f>
        <v>0</v>
      </c>
      <c r="E601" s="54">
        <f>K605*(E597-K600)+K599</f>
        <v>0</v>
      </c>
      <c r="F601" s="54">
        <f>K605*(F597-K600)+K599</f>
        <v>0</v>
      </c>
      <c r="G601" s="64">
        <f>K605*(G597-K600)+K599</f>
        <v>0</v>
      </c>
      <c r="H601" t="s">
        <v>73</v>
      </c>
      <c r="I601" s="54"/>
      <c r="J601" s="57" t="s">
        <v>56</v>
      </c>
      <c r="K601" s="80"/>
      <c r="L601" s="57" t="s">
        <v>74</v>
      </c>
      <c r="M601">
        <f>5/21+2*(4/32+6/32+6/32+4/32)+3*(6/32+6/32+3/32)+4*(4/32+2/32)+5/32</f>
        <v>3.8005952380952381</v>
      </c>
    </row>
    <row r="602" spans="1:19">
      <c r="A602" s="79">
        <f>'Закон X-Y'!A602</f>
        <v>4</v>
      </c>
      <c r="B602" s="74">
        <f>'Закон X-Y'!B597</f>
        <v>0</v>
      </c>
      <c r="C602" s="75">
        <f>'Закон X-Y'!C597</f>
        <v>1</v>
      </c>
      <c r="D602" s="75">
        <f>'Закон X-Y'!D597</f>
        <v>2</v>
      </c>
      <c r="E602" s="75">
        <f>'Закон X-Y'!E597</f>
        <v>3</v>
      </c>
      <c r="F602" s="75">
        <f>'Закон X-Y'!F597</f>
        <v>4</v>
      </c>
      <c r="G602" s="76">
        <f>'Закон X-Y'!G597</f>
        <v>5</v>
      </c>
      <c r="H602" t="s">
        <v>68</v>
      </c>
      <c r="I602" s="54"/>
      <c r="J602" s="57" t="s">
        <v>57</v>
      </c>
      <c r="K602" s="80"/>
      <c r="L602" s="57" t="s">
        <v>75</v>
      </c>
      <c r="M602">
        <f>0*1/32+1*5/32+4*10/32+9*10/32+16*5/32+25*1/32-M599*M599</f>
        <v>1.25</v>
      </c>
    </row>
    <row r="603" spans="1:19">
      <c r="A603" s="79">
        <f>'Закон X-Y'!A603</f>
        <v>5</v>
      </c>
      <c r="B603" s="60">
        <v>0</v>
      </c>
      <c r="C603" s="61">
        <f>(1/32+2/32+3/32+4/32+5/32)/(5/32)</f>
        <v>3</v>
      </c>
      <c r="D603" s="61">
        <f>(1*4/32+2*3/32+3*2/32+4/32)/(10/32)</f>
        <v>2</v>
      </c>
      <c r="E603" s="61">
        <f>(1*6/32+2*3/32+3*1/32)/(10/32)</f>
        <v>1.5</v>
      </c>
      <c r="F603" s="61">
        <f>(1*4/32+2*1/32)/(5/32)</f>
        <v>1.2</v>
      </c>
      <c r="G603" s="62">
        <v>1</v>
      </c>
      <c r="H603" t="s">
        <v>67</v>
      </c>
      <c r="I603" s="54"/>
      <c r="J603" s="57" t="s">
        <v>59</v>
      </c>
      <c r="K603" s="80"/>
      <c r="L603" s="57" t="s">
        <v>76</v>
      </c>
      <c r="M603">
        <f>0*1/32+1*16/32+4*8/32+9*4/32+16*2/32+25*1/32-M600*M600</f>
        <v>1.2333984375</v>
      </c>
    </row>
    <row r="604" spans="1:19">
      <c r="B604" s="63">
        <f>M604*(B602-M599)+M600</f>
        <v>3.0863095238095237</v>
      </c>
      <c r="C604" s="54">
        <f>M604*(C602-M599)+M600</f>
        <v>2.5642857142857141</v>
      </c>
      <c r="D604" s="54">
        <f>M604*(D602-M599)+M600</f>
        <v>2.0422619047619048</v>
      </c>
      <c r="E604" s="54">
        <f>M604*(E602-M599)+M600</f>
        <v>1.5202380952380952</v>
      </c>
      <c r="F604" s="54">
        <f>M604*(F602-M599)+M600</f>
        <v>0.99821428571428583</v>
      </c>
      <c r="G604" s="64">
        <f>M604*(G602-M599)+M600</f>
        <v>0.47619047619047628</v>
      </c>
      <c r="H604" t="s">
        <v>69</v>
      </c>
      <c r="J604" s="57" t="s">
        <v>62</v>
      </c>
      <c r="K604" s="80"/>
      <c r="L604" s="57" t="s">
        <v>62</v>
      </c>
      <c r="M604">
        <f>(M601-M599*M600)/M602</f>
        <v>-0.52202380952380945</v>
      </c>
    </row>
    <row r="605" spans="1:19">
      <c r="B605" s="63">
        <v>0</v>
      </c>
      <c r="C605" s="54">
        <f>(1/32+2*4/32+3*6/32+4*4/32+5/32)/(16/32)</f>
        <v>3</v>
      </c>
      <c r="D605" s="54">
        <f>(1/32+2*3/32+3*3/32+4*1/32)/(8/32)</f>
        <v>2.5</v>
      </c>
      <c r="E605" s="54">
        <f>(1/32+2*2/32+3*1/32)/(4/32)</f>
        <v>2</v>
      </c>
      <c r="F605" s="54">
        <f>(1/32+2*1/32)/(2/32)</f>
        <v>1.5</v>
      </c>
      <c r="G605" s="64">
        <v>1</v>
      </c>
      <c r="H605" t="s">
        <v>71</v>
      </c>
      <c r="J605" s="57" t="s">
        <v>64</v>
      </c>
      <c r="K605" s="80"/>
      <c r="L605" s="57" t="s">
        <v>64</v>
      </c>
      <c r="M605">
        <f>(M601-M599*M600)/M603</f>
        <v>-0.52905025826641028</v>
      </c>
    </row>
    <row r="606" spans="1:19">
      <c r="B606" s="65">
        <f>M605*(B597-M600)+M599</f>
        <v>3.4423707725370432</v>
      </c>
      <c r="C606" s="66">
        <f>M605*(C597-M600)+M599</f>
        <v>2.9133205142706329</v>
      </c>
      <c r="D606" s="66">
        <f>M605*(D597-M600)+M599</f>
        <v>2.3842702560042226</v>
      </c>
      <c r="E606" s="66">
        <f>M605*(E597-M600)+M599</f>
        <v>1.8552199977378123</v>
      </c>
      <c r="F606" s="66">
        <f>M605*(F597-M600)+M599</f>
        <v>1.3261697394714023</v>
      </c>
      <c r="G606" s="67">
        <f>M605*(G597-M600)+M599</f>
        <v>0.79711948120499199</v>
      </c>
      <c r="H606" t="s">
        <v>73</v>
      </c>
    </row>
    <row r="607" spans="1:19">
      <c r="A607" s="79"/>
    </row>
    <row r="608" spans="1:19">
      <c r="A608" s="79"/>
    </row>
    <row r="613" spans="1:19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</row>
    <row r="614" spans="1:19">
      <c r="A614" s="78">
        <f>'Закон X-Y'!A614</f>
        <v>34</v>
      </c>
      <c r="B614" s="88">
        <f>'Закон X-Y'!B614</f>
        <v>0</v>
      </c>
      <c r="C614" s="88"/>
      <c r="D614" s="88"/>
      <c r="E614" s="88"/>
      <c r="F614" s="88"/>
      <c r="G614" s="88"/>
      <c r="H614" s="88"/>
      <c r="I614" s="88"/>
      <c r="J614" s="88"/>
      <c r="K614" s="88"/>
    </row>
    <row r="615" spans="1:19">
      <c r="A615" t="str">
        <f>'Закон X-Y'!A615</f>
        <v>X\Y</v>
      </c>
      <c r="B615" s="71">
        <f>'Закон X-Y'!B615</f>
        <v>0</v>
      </c>
      <c r="C615" s="72">
        <f>'Закон X-Y'!C615</f>
        <v>1</v>
      </c>
      <c r="D615" s="72">
        <f>'Закон X-Y'!D615</f>
        <v>2</v>
      </c>
      <c r="E615" s="72">
        <f>'Закон X-Y'!E615</f>
        <v>3</v>
      </c>
      <c r="F615" s="72">
        <f>'Закон X-Y'!F615</f>
        <v>4</v>
      </c>
      <c r="G615" s="73">
        <f>'Закон X-Y'!G615</f>
        <v>5</v>
      </c>
      <c r="H615" t="s">
        <v>66</v>
      </c>
      <c r="I615" s="54"/>
      <c r="J615" s="68" t="str">
        <f>'Закон X-Y'!J615</f>
        <v>N</v>
      </c>
      <c r="K615" s="89"/>
      <c r="L615" s="90"/>
    </row>
    <row r="616" spans="1:19">
      <c r="A616" s="79">
        <f>'Закон X-Y'!A616</f>
        <v>0</v>
      </c>
      <c r="B616" s="81"/>
      <c r="C616" s="82"/>
      <c r="D616" s="82"/>
      <c r="E616" s="82"/>
      <c r="F616" s="82"/>
      <c r="G616" s="83"/>
      <c r="H616" t="s">
        <v>67</v>
      </c>
      <c r="I616" s="54"/>
      <c r="J616" s="69">
        <f>'Закон X-Y'!J616</f>
        <v>1.0000000000000001E-5</v>
      </c>
      <c r="K616" s="58"/>
      <c r="L616" t="s">
        <v>68</v>
      </c>
    </row>
    <row r="617" spans="1:19">
      <c r="A617" s="79">
        <f>'Закон X-Y'!A617</f>
        <v>1</v>
      </c>
      <c r="B617" s="63">
        <f>K622*(B615-K617)+K618</f>
        <v>0</v>
      </c>
      <c r="C617" s="54">
        <f>K622*(C615-K617)+K618</f>
        <v>0</v>
      </c>
      <c r="D617" s="54">
        <f>K622*(D615-K617)+K618</f>
        <v>0</v>
      </c>
      <c r="E617" s="54">
        <f>K622*(E615-K617)+K618</f>
        <v>0</v>
      </c>
      <c r="F617" s="54">
        <f>K622*(F615-K617)+K618</f>
        <v>0</v>
      </c>
      <c r="G617" s="64">
        <f>K622*(G615-K617)+K618</f>
        <v>0</v>
      </c>
      <c r="H617" t="s">
        <v>69</v>
      </c>
      <c r="I617" s="54"/>
      <c r="J617" s="57" t="s">
        <v>54</v>
      </c>
      <c r="K617" s="80"/>
      <c r="L617" s="57" t="s">
        <v>70</v>
      </c>
      <c r="M617">
        <f>0*1/32+1*5/32+2*10/32+3*10/32+4*5/32+5*1/32</f>
        <v>2.5</v>
      </c>
    </row>
    <row r="618" spans="1:19">
      <c r="A618" s="79">
        <f>'Закон X-Y'!A618</f>
        <v>2</v>
      </c>
      <c r="B618" s="81"/>
      <c r="C618" s="82"/>
      <c r="D618" s="82"/>
      <c r="E618" s="82"/>
      <c r="F618" s="82"/>
      <c r="G618" s="83"/>
      <c r="H618" t="s">
        <v>71</v>
      </c>
      <c r="I618" s="54"/>
      <c r="J618" s="57" t="s">
        <v>55</v>
      </c>
      <c r="K618" s="80"/>
      <c r="L618" s="57" t="s">
        <v>72</v>
      </c>
      <c r="M618">
        <f>0*1/32+1*16/32+2*8/32+3*4/32+4*2/32+5*1/32</f>
        <v>1.78125</v>
      </c>
    </row>
    <row r="619" spans="1:19">
      <c r="A619" s="79">
        <f>'Закон X-Y'!A619</f>
        <v>3</v>
      </c>
      <c r="B619" s="63">
        <f>K623*(B615-K618)+K617</f>
        <v>0</v>
      </c>
      <c r="C619" s="54">
        <f>K623*(C615-K618)+K617</f>
        <v>0</v>
      </c>
      <c r="D619" s="54">
        <f>K623*(D615-K618)+K617</f>
        <v>0</v>
      </c>
      <c r="E619" s="54">
        <f>K623*(E615-K618)+K617</f>
        <v>0</v>
      </c>
      <c r="F619" s="54">
        <f>K623*(F615-K618)+K617</f>
        <v>0</v>
      </c>
      <c r="G619" s="64">
        <f>K623*(G615-K618)+K617</f>
        <v>0</v>
      </c>
      <c r="H619" t="s">
        <v>73</v>
      </c>
      <c r="I619" s="54"/>
      <c r="J619" s="57" t="s">
        <v>56</v>
      </c>
      <c r="K619" s="80"/>
      <c r="L619" s="57" t="s">
        <v>74</v>
      </c>
      <c r="M619">
        <f>5/21+2*(4/32+6/32+6/32+4/32)+3*(6/32+6/32+3/32)+4*(4/32+2/32)+5/32</f>
        <v>3.8005952380952381</v>
      </c>
    </row>
    <row r="620" spans="1:19">
      <c r="A620" s="79">
        <f>'Закон X-Y'!A620</f>
        <v>4</v>
      </c>
      <c r="B620" s="74">
        <f>'Закон X-Y'!B615</f>
        <v>0</v>
      </c>
      <c r="C620" s="75">
        <f>'Закон X-Y'!C615</f>
        <v>1</v>
      </c>
      <c r="D620" s="75">
        <f>'Закон X-Y'!D615</f>
        <v>2</v>
      </c>
      <c r="E620" s="75">
        <f>'Закон X-Y'!E615</f>
        <v>3</v>
      </c>
      <c r="F620" s="75">
        <f>'Закон X-Y'!F615</f>
        <v>4</v>
      </c>
      <c r="G620" s="76">
        <f>'Закон X-Y'!G615</f>
        <v>5</v>
      </c>
      <c r="H620" t="s">
        <v>68</v>
      </c>
      <c r="I620" s="54"/>
      <c r="J620" s="57" t="s">
        <v>57</v>
      </c>
      <c r="K620" s="80"/>
      <c r="L620" s="57" t="s">
        <v>75</v>
      </c>
      <c r="M620">
        <f>0*1/32+1*5/32+4*10/32+9*10/32+16*5/32+25*1/32-M617*M617</f>
        <v>1.25</v>
      </c>
    </row>
    <row r="621" spans="1:19">
      <c r="A621" s="79">
        <f>'Закон X-Y'!A621</f>
        <v>5</v>
      </c>
      <c r="B621" s="60">
        <v>0</v>
      </c>
      <c r="C621" s="61">
        <f>(1/32+2/32+3/32+4/32+5/32)/(5/32)</f>
        <v>3</v>
      </c>
      <c r="D621" s="61">
        <f>(1*4/32+2*3/32+3*2/32+4/32)/(10/32)</f>
        <v>2</v>
      </c>
      <c r="E621" s="61">
        <f>(1*6/32+2*3/32+3*1/32)/(10/32)</f>
        <v>1.5</v>
      </c>
      <c r="F621" s="61">
        <f>(1*4/32+2*1/32)/(5/32)</f>
        <v>1.2</v>
      </c>
      <c r="G621" s="62">
        <v>1</v>
      </c>
      <c r="H621" t="s">
        <v>67</v>
      </c>
      <c r="I621" s="54"/>
      <c r="J621" s="57" t="s">
        <v>59</v>
      </c>
      <c r="K621" s="80"/>
      <c r="L621" s="57" t="s">
        <v>76</v>
      </c>
      <c r="M621">
        <f>0*1/32+1*16/32+4*8/32+9*4/32+16*2/32+25*1/32-M618*M618</f>
        <v>1.2333984375</v>
      </c>
    </row>
    <row r="622" spans="1:19">
      <c r="B622" s="63">
        <f>M622*(B620-M617)+M618</f>
        <v>3.0863095238095237</v>
      </c>
      <c r="C622" s="54">
        <f>M622*(C620-M617)+M618</f>
        <v>2.5642857142857141</v>
      </c>
      <c r="D622" s="54">
        <f>M622*(D620-M617)+M618</f>
        <v>2.0422619047619048</v>
      </c>
      <c r="E622" s="54">
        <f>M622*(E620-M617)+M618</f>
        <v>1.5202380952380952</v>
      </c>
      <c r="F622" s="54">
        <f>M622*(F620-M617)+M618</f>
        <v>0.99821428571428583</v>
      </c>
      <c r="G622" s="64">
        <f>M622*(G620-M617)+M618</f>
        <v>0.47619047619047628</v>
      </c>
      <c r="H622" t="s">
        <v>69</v>
      </c>
      <c r="J622" s="57" t="s">
        <v>62</v>
      </c>
      <c r="K622" s="80"/>
      <c r="L622" s="57" t="s">
        <v>62</v>
      </c>
      <c r="M622">
        <f>(M619-M617*M618)/M620</f>
        <v>-0.52202380952380945</v>
      </c>
    </row>
    <row r="623" spans="1:19">
      <c r="B623" s="63">
        <v>0</v>
      </c>
      <c r="C623" s="54">
        <f>(1/32+2*4/32+3*6/32+4*4/32+5/32)/(16/32)</f>
        <v>3</v>
      </c>
      <c r="D623" s="54">
        <f>(1/32+2*3/32+3*3/32+4*1/32)/(8/32)</f>
        <v>2.5</v>
      </c>
      <c r="E623" s="54">
        <f>(1/32+2*2/32+3*1/32)/(4/32)</f>
        <v>2</v>
      </c>
      <c r="F623" s="54">
        <f>(1/32+2*1/32)/(2/32)</f>
        <v>1.5</v>
      </c>
      <c r="G623" s="64">
        <v>1</v>
      </c>
      <c r="H623" t="s">
        <v>71</v>
      </c>
      <c r="J623" s="57" t="s">
        <v>64</v>
      </c>
      <c r="K623" s="80"/>
      <c r="L623" s="57" t="s">
        <v>64</v>
      </c>
      <c r="M623">
        <f>(M619-M617*M618)/M621</f>
        <v>-0.52905025826641028</v>
      </c>
    </row>
    <row r="624" spans="1:19">
      <c r="B624" s="65">
        <f>M623*(B615-M618)+M617</f>
        <v>3.4423707725370432</v>
      </c>
      <c r="C624" s="66">
        <f>M623*(C615-M618)+M617</f>
        <v>2.9133205142706329</v>
      </c>
      <c r="D624" s="66">
        <f>M623*(D615-M618)+M617</f>
        <v>2.3842702560042226</v>
      </c>
      <c r="E624" s="66">
        <f>M623*(E615-M618)+M617</f>
        <v>1.8552199977378123</v>
      </c>
      <c r="F624" s="66">
        <f>M623*(F615-M618)+M617</f>
        <v>1.3261697394714023</v>
      </c>
      <c r="G624" s="67">
        <f>M623*(G615-M618)+M617</f>
        <v>0.79711948120499199</v>
      </c>
      <c r="H624" t="s">
        <v>73</v>
      </c>
    </row>
    <row r="625" spans="1:19">
      <c r="A625" s="79"/>
    </row>
    <row r="626" spans="1:19">
      <c r="A626" s="79"/>
    </row>
    <row r="631" spans="1:19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</row>
    <row r="632" spans="1:19">
      <c r="A632" s="78">
        <f>'Закон X-Y'!A632</f>
        <v>35</v>
      </c>
      <c r="B632" s="88">
        <f>'Закон X-Y'!B632</f>
        <v>0</v>
      </c>
      <c r="C632" s="88"/>
      <c r="D632" s="88"/>
      <c r="E632" s="88"/>
      <c r="F632" s="88"/>
      <c r="G632" s="88"/>
      <c r="H632" s="88"/>
      <c r="I632" s="88"/>
      <c r="J632" s="88"/>
      <c r="K632" s="88"/>
    </row>
    <row r="633" spans="1:19">
      <c r="A633" t="str">
        <f>'Закон X-Y'!A633</f>
        <v>X\Y</v>
      </c>
      <c r="B633" s="71">
        <f>'Закон X-Y'!B633</f>
        <v>0</v>
      </c>
      <c r="C633" s="72">
        <f>'Закон X-Y'!C633</f>
        <v>1</v>
      </c>
      <c r="D633" s="72">
        <f>'Закон X-Y'!D633</f>
        <v>2</v>
      </c>
      <c r="E633" s="72">
        <f>'Закон X-Y'!E633</f>
        <v>3</v>
      </c>
      <c r="F633" s="72">
        <f>'Закон X-Y'!F633</f>
        <v>4</v>
      </c>
      <c r="G633" s="73">
        <f>'Закон X-Y'!G633</f>
        <v>5</v>
      </c>
      <c r="H633" t="s">
        <v>66</v>
      </c>
      <c r="I633" s="54"/>
      <c r="J633" s="68" t="str">
        <f>'Закон X-Y'!J633</f>
        <v>N</v>
      </c>
      <c r="K633" s="89"/>
      <c r="L633" s="90"/>
    </row>
    <row r="634" spans="1:19">
      <c r="A634" s="79">
        <f>'Закон X-Y'!A634</f>
        <v>0</v>
      </c>
      <c r="B634" s="81"/>
      <c r="C634" s="82"/>
      <c r="D634" s="82"/>
      <c r="E634" s="82"/>
      <c r="F634" s="82"/>
      <c r="G634" s="83"/>
      <c r="H634" t="s">
        <v>67</v>
      </c>
      <c r="I634" s="54"/>
      <c r="J634" s="69">
        <f>'Закон X-Y'!J634</f>
        <v>1.0000000000000001E-5</v>
      </c>
      <c r="K634" s="58"/>
      <c r="L634" t="s">
        <v>68</v>
      </c>
    </row>
    <row r="635" spans="1:19">
      <c r="A635" s="79">
        <f>'Закон X-Y'!A635</f>
        <v>1</v>
      </c>
      <c r="B635" s="63">
        <f>K640*(B633-K635)+K636</f>
        <v>0</v>
      </c>
      <c r="C635" s="54">
        <f>K640*(C633-K635)+K636</f>
        <v>0</v>
      </c>
      <c r="D635" s="54">
        <f>K640*(D633-K635)+K636</f>
        <v>0</v>
      </c>
      <c r="E635" s="54">
        <f>K640*(E633-K635)+K636</f>
        <v>0</v>
      </c>
      <c r="F635" s="54">
        <f>K640*(F633-K635)+K636</f>
        <v>0</v>
      </c>
      <c r="G635" s="64">
        <f>K640*(G633-K635)+K636</f>
        <v>0</v>
      </c>
      <c r="H635" t="s">
        <v>69</v>
      </c>
      <c r="I635" s="54"/>
      <c r="J635" s="57" t="s">
        <v>54</v>
      </c>
      <c r="K635" s="80"/>
      <c r="L635" s="57" t="s">
        <v>70</v>
      </c>
      <c r="M635">
        <f>0*1/32+1*5/32+2*10/32+3*10/32+4*5/32+5*1/32</f>
        <v>2.5</v>
      </c>
    </row>
    <row r="636" spans="1:19">
      <c r="A636" s="79">
        <f>'Закон X-Y'!A636</f>
        <v>2</v>
      </c>
      <c r="B636" s="81"/>
      <c r="C636" s="82"/>
      <c r="D636" s="82"/>
      <c r="E636" s="82"/>
      <c r="F636" s="82"/>
      <c r="G636" s="83"/>
      <c r="H636" t="s">
        <v>71</v>
      </c>
      <c r="I636" s="54"/>
      <c r="J636" s="57" t="s">
        <v>55</v>
      </c>
      <c r="K636" s="80"/>
      <c r="L636" s="57" t="s">
        <v>72</v>
      </c>
      <c r="M636">
        <f>0*1/32+1*16/32+2*8/32+3*4/32+4*2/32+5*1/32</f>
        <v>1.78125</v>
      </c>
    </row>
    <row r="637" spans="1:19">
      <c r="A637" s="79">
        <f>'Закон X-Y'!A637</f>
        <v>3</v>
      </c>
      <c r="B637" s="63">
        <f>K641*(B633-K636)+K635</f>
        <v>0</v>
      </c>
      <c r="C637" s="54">
        <f>K641*(C633-K636)+K635</f>
        <v>0</v>
      </c>
      <c r="D637" s="54">
        <f>K641*(D633-K636)+K635</f>
        <v>0</v>
      </c>
      <c r="E637" s="54">
        <f>K641*(E633-K636)+K635</f>
        <v>0</v>
      </c>
      <c r="F637" s="54">
        <f>K641*(F633-K636)+K635</f>
        <v>0</v>
      </c>
      <c r="G637" s="64">
        <f>K641*(G633-K636)+K635</f>
        <v>0</v>
      </c>
      <c r="H637" t="s">
        <v>73</v>
      </c>
      <c r="I637" s="54"/>
      <c r="J637" s="57" t="s">
        <v>56</v>
      </c>
      <c r="K637" s="80"/>
      <c r="L637" s="57" t="s">
        <v>74</v>
      </c>
      <c r="M637">
        <f>5/21+2*(4/32+6/32+6/32+4/32)+3*(6/32+6/32+3/32)+4*(4/32+2/32)+5/32</f>
        <v>3.8005952380952381</v>
      </c>
    </row>
    <row r="638" spans="1:19">
      <c r="A638" s="79">
        <f>'Закон X-Y'!A638</f>
        <v>4</v>
      </c>
      <c r="B638" s="74">
        <f>'Закон X-Y'!B633</f>
        <v>0</v>
      </c>
      <c r="C638" s="75">
        <f>'Закон X-Y'!C633</f>
        <v>1</v>
      </c>
      <c r="D638" s="75">
        <f>'Закон X-Y'!D633</f>
        <v>2</v>
      </c>
      <c r="E638" s="75">
        <f>'Закон X-Y'!E633</f>
        <v>3</v>
      </c>
      <c r="F638" s="75">
        <f>'Закон X-Y'!F633</f>
        <v>4</v>
      </c>
      <c r="G638" s="76">
        <f>'Закон X-Y'!G633</f>
        <v>5</v>
      </c>
      <c r="H638" t="s">
        <v>68</v>
      </c>
      <c r="I638" s="54"/>
      <c r="J638" s="57" t="s">
        <v>57</v>
      </c>
      <c r="K638" s="80"/>
      <c r="L638" s="57" t="s">
        <v>75</v>
      </c>
      <c r="M638">
        <f>0*1/32+1*5/32+4*10/32+9*10/32+16*5/32+25*1/32-M635*M635</f>
        <v>1.25</v>
      </c>
    </row>
    <row r="639" spans="1:19">
      <c r="A639" s="79">
        <f>'Закон X-Y'!A639</f>
        <v>5</v>
      </c>
      <c r="B639" s="60">
        <v>0</v>
      </c>
      <c r="C639" s="61">
        <f>(1/32+2/32+3/32+4/32+5/32)/(5/32)</f>
        <v>3</v>
      </c>
      <c r="D639" s="61">
        <f>(1*4/32+2*3/32+3*2/32+4/32)/(10/32)</f>
        <v>2</v>
      </c>
      <c r="E639" s="61">
        <f>(1*6/32+2*3/32+3*1/32)/(10/32)</f>
        <v>1.5</v>
      </c>
      <c r="F639" s="61">
        <f>(1*4/32+2*1/32)/(5/32)</f>
        <v>1.2</v>
      </c>
      <c r="G639" s="62">
        <v>1</v>
      </c>
      <c r="H639" t="s">
        <v>67</v>
      </c>
      <c r="I639" s="54"/>
      <c r="J639" s="57" t="s">
        <v>59</v>
      </c>
      <c r="K639" s="80"/>
      <c r="L639" s="57" t="s">
        <v>76</v>
      </c>
      <c r="M639">
        <f>0*1/32+1*16/32+4*8/32+9*4/32+16*2/32+25*1/32-M636*M636</f>
        <v>1.2333984375</v>
      </c>
    </row>
    <row r="640" spans="1:19">
      <c r="B640" s="63">
        <f>M640*(B638-M635)+M636</f>
        <v>3.0863095238095237</v>
      </c>
      <c r="C640" s="54">
        <f>M640*(C638-M635)+M636</f>
        <v>2.5642857142857141</v>
      </c>
      <c r="D640" s="54">
        <f>M640*(D638-M635)+M636</f>
        <v>2.0422619047619048</v>
      </c>
      <c r="E640" s="54">
        <f>M640*(E638-M635)+M636</f>
        <v>1.5202380952380952</v>
      </c>
      <c r="F640" s="54">
        <f>M640*(F638-M635)+M636</f>
        <v>0.99821428571428583</v>
      </c>
      <c r="G640" s="64">
        <f>M640*(G638-M635)+M636</f>
        <v>0.47619047619047628</v>
      </c>
      <c r="H640" t="s">
        <v>69</v>
      </c>
      <c r="J640" s="57" t="s">
        <v>62</v>
      </c>
      <c r="K640" s="80"/>
      <c r="L640" s="57" t="s">
        <v>62</v>
      </c>
      <c r="M640">
        <f>(M637-M635*M636)/M638</f>
        <v>-0.52202380952380945</v>
      </c>
    </row>
    <row r="641" spans="1:19">
      <c r="B641" s="63">
        <v>0</v>
      </c>
      <c r="C641" s="54">
        <f>(1/32+2*4/32+3*6/32+4*4/32+5/32)/(16/32)</f>
        <v>3</v>
      </c>
      <c r="D641" s="54">
        <f>(1/32+2*3/32+3*3/32+4*1/32)/(8/32)</f>
        <v>2.5</v>
      </c>
      <c r="E641" s="54">
        <f>(1/32+2*2/32+3*1/32)/(4/32)</f>
        <v>2</v>
      </c>
      <c r="F641" s="54">
        <f>(1/32+2*1/32)/(2/32)</f>
        <v>1.5</v>
      </c>
      <c r="G641" s="64">
        <v>1</v>
      </c>
      <c r="H641" t="s">
        <v>71</v>
      </c>
      <c r="J641" s="57" t="s">
        <v>64</v>
      </c>
      <c r="K641" s="80"/>
      <c r="L641" s="57" t="s">
        <v>64</v>
      </c>
      <c r="M641">
        <f>(M637-M635*M636)/M639</f>
        <v>-0.52905025826641028</v>
      </c>
    </row>
    <row r="642" spans="1:19">
      <c r="B642" s="65">
        <f>M641*(B633-M636)+M635</f>
        <v>3.4423707725370432</v>
      </c>
      <c r="C642" s="66">
        <f>M641*(C633-M636)+M635</f>
        <v>2.9133205142706329</v>
      </c>
      <c r="D642" s="66">
        <f>M641*(D633-M636)+M635</f>
        <v>2.3842702560042226</v>
      </c>
      <c r="E642" s="66">
        <f>M641*(E633-M636)+M635</f>
        <v>1.8552199977378123</v>
      </c>
      <c r="F642" s="66">
        <f>M641*(F633-M636)+M635</f>
        <v>1.3261697394714023</v>
      </c>
      <c r="G642" s="67">
        <f>M641*(G633-M636)+M635</f>
        <v>0.79711948120499199</v>
      </c>
      <c r="H642" t="s">
        <v>73</v>
      </c>
    </row>
    <row r="643" spans="1:19">
      <c r="A643" s="79"/>
    </row>
    <row r="644" spans="1:19">
      <c r="A644" s="79"/>
    </row>
    <row r="649" spans="1:1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</row>
    <row r="650" spans="1:19">
      <c r="A650" s="78">
        <f>'Закон X-Y'!A650</f>
        <v>36</v>
      </c>
      <c r="B650" s="88">
        <f>'Закон X-Y'!B650</f>
        <v>0</v>
      </c>
      <c r="C650" s="88"/>
      <c r="D650" s="88"/>
      <c r="E650" s="88"/>
      <c r="F650" s="88"/>
      <c r="G650" s="88"/>
      <c r="H650" s="88"/>
      <c r="I650" s="88"/>
      <c r="J650" s="88"/>
      <c r="K650" s="88"/>
    </row>
    <row r="651" spans="1:19">
      <c r="A651" t="str">
        <f>'Закон X-Y'!A651</f>
        <v>X\Y</v>
      </c>
      <c r="B651" s="71">
        <f>'Закон X-Y'!B651</f>
        <v>0</v>
      </c>
      <c r="C651" s="72">
        <f>'Закон X-Y'!C651</f>
        <v>1</v>
      </c>
      <c r="D651" s="72">
        <f>'Закон X-Y'!D651</f>
        <v>2</v>
      </c>
      <c r="E651" s="72">
        <f>'Закон X-Y'!E651</f>
        <v>3</v>
      </c>
      <c r="F651" s="72">
        <f>'Закон X-Y'!F651</f>
        <v>4</v>
      </c>
      <c r="G651" s="73">
        <f>'Закон X-Y'!G651</f>
        <v>5</v>
      </c>
      <c r="H651" t="s">
        <v>66</v>
      </c>
      <c r="I651" s="54"/>
      <c r="J651" s="68" t="str">
        <f>'Закон X-Y'!J651</f>
        <v>N</v>
      </c>
      <c r="K651" s="89"/>
      <c r="L651" s="90"/>
    </row>
    <row r="652" spans="1:19">
      <c r="A652" s="79">
        <f>'Закон X-Y'!A652</f>
        <v>0</v>
      </c>
      <c r="B652" s="81"/>
      <c r="C652" s="82"/>
      <c r="D652" s="82"/>
      <c r="E652" s="82"/>
      <c r="F652" s="82"/>
      <c r="G652" s="83"/>
      <c r="H652" t="s">
        <v>67</v>
      </c>
      <c r="I652" s="54"/>
      <c r="J652" s="69">
        <f>'Закон X-Y'!J652</f>
        <v>1.0000000000000001E-5</v>
      </c>
      <c r="K652" s="58"/>
      <c r="L652" t="s">
        <v>68</v>
      </c>
    </row>
    <row r="653" spans="1:19">
      <c r="A653" s="79">
        <f>'Закон X-Y'!A653</f>
        <v>1</v>
      </c>
      <c r="B653" s="63">
        <f>K658*(B651-K653)+K654</f>
        <v>0</v>
      </c>
      <c r="C653" s="54">
        <f>K658*(C651-K653)+K654</f>
        <v>0</v>
      </c>
      <c r="D653" s="54">
        <f>K658*(D651-K653)+K654</f>
        <v>0</v>
      </c>
      <c r="E653" s="54">
        <f>K658*(E651-K653)+K654</f>
        <v>0</v>
      </c>
      <c r="F653" s="54">
        <f>K658*(F651-K653)+K654</f>
        <v>0</v>
      </c>
      <c r="G653" s="64">
        <f>K658*(G651-K653)+K654</f>
        <v>0</v>
      </c>
      <c r="H653" t="s">
        <v>69</v>
      </c>
      <c r="I653" s="54"/>
      <c r="J653" s="57" t="s">
        <v>54</v>
      </c>
      <c r="K653" s="80"/>
      <c r="L653" s="57" t="s">
        <v>70</v>
      </c>
      <c r="M653">
        <f>0*1/32+1*5/32+2*10/32+3*10/32+4*5/32+5*1/32</f>
        <v>2.5</v>
      </c>
    </row>
    <row r="654" spans="1:19">
      <c r="A654" s="79">
        <f>'Закон X-Y'!A654</f>
        <v>2</v>
      </c>
      <c r="B654" s="81"/>
      <c r="C654" s="82"/>
      <c r="D654" s="82"/>
      <c r="E654" s="82"/>
      <c r="F654" s="82"/>
      <c r="G654" s="83"/>
      <c r="H654" t="s">
        <v>71</v>
      </c>
      <c r="I654" s="54"/>
      <c r="J654" s="57" t="s">
        <v>55</v>
      </c>
      <c r="K654" s="80"/>
      <c r="L654" s="57" t="s">
        <v>72</v>
      </c>
      <c r="M654">
        <f>0*1/32+1*16/32+2*8/32+3*4/32+4*2/32+5*1/32</f>
        <v>1.78125</v>
      </c>
    </row>
    <row r="655" spans="1:19">
      <c r="A655" s="79">
        <f>'Закон X-Y'!A655</f>
        <v>3</v>
      </c>
      <c r="B655" s="63">
        <f>K659*(B651-K654)+K653</f>
        <v>0</v>
      </c>
      <c r="C655" s="54">
        <f>K659*(C651-K654)+K653</f>
        <v>0</v>
      </c>
      <c r="D655" s="54">
        <f>K659*(D651-K654)+K653</f>
        <v>0</v>
      </c>
      <c r="E655" s="54">
        <f>K659*(E651-K654)+K653</f>
        <v>0</v>
      </c>
      <c r="F655" s="54">
        <f>K659*(F651-K654)+K653</f>
        <v>0</v>
      </c>
      <c r="G655" s="64">
        <f>K659*(G651-K654)+K653</f>
        <v>0</v>
      </c>
      <c r="H655" t="s">
        <v>73</v>
      </c>
      <c r="I655" s="54"/>
      <c r="J655" s="57" t="s">
        <v>56</v>
      </c>
      <c r="K655" s="80"/>
      <c r="L655" s="57" t="s">
        <v>74</v>
      </c>
      <c r="M655">
        <f>5/21+2*(4/32+6/32+6/32+4/32)+3*(6/32+6/32+3/32)+4*(4/32+2/32)+5/32</f>
        <v>3.8005952380952381</v>
      </c>
    </row>
    <row r="656" spans="1:19">
      <c r="A656" s="79">
        <f>'Закон X-Y'!A656</f>
        <v>4</v>
      </c>
      <c r="B656" s="74">
        <f>'Закон X-Y'!B651</f>
        <v>0</v>
      </c>
      <c r="C656" s="75">
        <f>'Закон X-Y'!C651</f>
        <v>1</v>
      </c>
      <c r="D656" s="75">
        <f>'Закон X-Y'!D651</f>
        <v>2</v>
      </c>
      <c r="E656" s="75">
        <f>'Закон X-Y'!E651</f>
        <v>3</v>
      </c>
      <c r="F656" s="75">
        <f>'Закон X-Y'!F651</f>
        <v>4</v>
      </c>
      <c r="G656" s="76">
        <f>'Закон X-Y'!G651</f>
        <v>5</v>
      </c>
      <c r="H656" t="s">
        <v>68</v>
      </c>
      <c r="I656" s="54"/>
      <c r="J656" s="57" t="s">
        <v>57</v>
      </c>
      <c r="K656" s="80"/>
      <c r="L656" s="57" t="s">
        <v>75</v>
      </c>
      <c r="M656">
        <f>0*1/32+1*5/32+4*10/32+9*10/32+16*5/32+25*1/32-M653*M653</f>
        <v>1.25</v>
      </c>
    </row>
    <row r="657" spans="1:19">
      <c r="A657" s="79">
        <f>'Закон X-Y'!A657</f>
        <v>5</v>
      </c>
      <c r="B657" s="60">
        <v>0</v>
      </c>
      <c r="C657" s="61">
        <f>(1/32+2/32+3/32+4/32+5/32)/(5/32)</f>
        <v>3</v>
      </c>
      <c r="D657" s="61">
        <f>(1*4/32+2*3/32+3*2/32+4/32)/(10/32)</f>
        <v>2</v>
      </c>
      <c r="E657" s="61">
        <f>(1*6/32+2*3/32+3*1/32)/(10/32)</f>
        <v>1.5</v>
      </c>
      <c r="F657" s="61">
        <f>(1*4/32+2*1/32)/(5/32)</f>
        <v>1.2</v>
      </c>
      <c r="G657" s="62">
        <v>1</v>
      </c>
      <c r="H657" t="s">
        <v>67</v>
      </c>
      <c r="I657" s="54"/>
      <c r="J657" s="57" t="s">
        <v>59</v>
      </c>
      <c r="K657" s="80"/>
      <c r="L657" s="57" t="s">
        <v>76</v>
      </c>
      <c r="M657">
        <f>0*1/32+1*16/32+4*8/32+9*4/32+16*2/32+25*1/32-M654*M654</f>
        <v>1.2333984375</v>
      </c>
    </row>
    <row r="658" spans="1:19">
      <c r="B658" s="63">
        <f>M658*(B656-M653)+M654</f>
        <v>3.0863095238095237</v>
      </c>
      <c r="C658" s="54">
        <f>M658*(C656-M653)+M654</f>
        <v>2.5642857142857141</v>
      </c>
      <c r="D658" s="54">
        <f>M658*(D656-M653)+M654</f>
        <v>2.0422619047619048</v>
      </c>
      <c r="E658" s="54">
        <f>M658*(E656-M653)+M654</f>
        <v>1.5202380952380952</v>
      </c>
      <c r="F658" s="54">
        <f>M658*(F656-M653)+M654</f>
        <v>0.99821428571428583</v>
      </c>
      <c r="G658" s="64">
        <f>M658*(G656-M653)+M654</f>
        <v>0.47619047619047628</v>
      </c>
      <c r="H658" t="s">
        <v>69</v>
      </c>
      <c r="J658" s="57" t="s">
        <v>62</v>
      </c>
      <c r="K658" s="80"/>
      <c r="L658" s="57" t="s">
        <v>62</v>
      </c>
      <c r="M658">
        <f>(M655-M653*M654)/M656</f>
        <v>-0.52202380952380945</v>
      </c>
    </row>
    <row r="659" spans="1:19">
      <c r="B659" s="63">
        <v>0</v>
      </c>
      <c r="C659" s="54">
        <f>(1/32+2*4/32+3*6/32+4*4/32+5/32)/(16/32)</f>
        <v>3</v>
      </c>
      <c r="D659" s="54">
        <f>(1/32+2*3/32+3*3/32+4*1/32)/(8/32)</f>
        <v>2.5</v>
      </c>
      <c r="E659" s="54">
        <f>(1/32+2*2/32+3*1/32)/(4/32)</f>
        <v>2</v>
      </c>
      <c r="F659" s="54">
        <f>(1/32+2*1/32)/(2/32)</f>
        <v>1.5</v>
      </c>
      <c r="G659" s="64">
        <v>1</v>
      </c>
      <c r="H659" t="s">
        <v>71</v>
      </c>
      <c r="J659" s="57" t="s">
        <v>64</v>
      </c>
      <c r="K659" s="80"/>
      <c r="L659" s="57" t="s">
        <v>64</v>
      </c>
      <c r="M659">
        <f>(M655-M653*M654)/M657</f>
        <v>-0.52905025826641028</v>
      </c>
    </row>
    <row r="660" spans="1:19">
      <c r="B660" s="65">
        <f>M659*(B651-M654)+M653</f>
        <v>3.4423707725370432</v>
      </c>
      <c r="C660" s="66">
        <f>M659*(C651-M654)+M653</f>
        <v>2.9133205142706329</v>
      </c>
      <c r="D660" s="66">
        <f>M659*(D651-M654)+M653</f>
        <v>2.3842702560042226</v>
      </c>
      <c r="E660" s="66">
        <f>M659*(E651-M654)+M653</f>
        <v>1.8552199977378123</v>
      </c>
      <c r="F660" s="66">
        <f>M659*(F651-M654)+M653</f>
        <v>1.3261697394714023</v>
      </c>
      <c r="G660" s="67">
        <f>M659*(G651-M654)+M653</f>
        <v>0.79711948120499199</v>
      </c>
      <c r="H660" t="s">
        <v>73</v>
      </c>
    </row>
    <row r="661" spans="1:19">
      <c r="A661" s="79"/>
    </row>
    <row r="662" spans="1:19">
      <c r="A662" s="79"/>
    </row>
    <row r="667" spans="1:19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</row>
    <row r="668" spans="1:19">
      <c r="A668" s="78">
        <f>'Закон X-Y'!A668</f>
        <v>37</v>
      </c>
      <c r="B668" s="88">
        <f>'Закон X-Y'!B668</f>
        <v>0</v>
      </c>
      <c r="C668" s="88"/>
      <c r="D668" s="88"/>
      <c r="E668" s="88"/>
      <c r="F668" s="88"/>
      <c r="G668" s="88"/>
      <c r="H668" s="88"/>
      <c r="I668" s="88"/>
      <c r="J668" s="88"/>
      <c r="K668" s="88"/>
    </row>
    <row r="669" spans="1:19">
      <c r="A669" t="str">
        <f>'Закон X-Y'!A669</f>
        <v>X\Y</v>
      </c>
      <c r="B669" s="71">
        <f>'Закон X-Y'!B669</f>
        <v>0</v>
      </c>
      <c r="C669" s="72">
        <f>'Закон X-Y'!C669</f>
        <v>1</v>
      </c>
      <c r="D669" s="72">
        <f>'Закон X-Y'!D669</f>
        <v>2</v>
      </c>
      <c r="E669" s="72">
        <f>'Закон X-Y'!E669</f>
        <v>3</v>
      </c>
      <c r="F669" s="72">
        <f>'Закон X-Y'!F669</f>
        <v>4</v>
      </c>
      <c r="G669" s="73">
        <f>'Закон X-Y'!G669</f>
        <v>5</v>
      </c>
      <c r="H669" t="s">
        <v>66</v>
      </c>
      <c r="I669" s="54"/>
      <c r="J669" s="68" t="str">
        <f>'Закон X-Y'!J669</f>
        <v>N</v>
      </c>
      <c r="K669" s="89"/>
      <c r="L669" s="90"/>
    </row>
    <row r="670" spans="1:19">
      <c r="A670" s="79">
        <f>'Закон X-Y'!A670</f>
        <v>0</v>
      </c>
      <c r="B670" s="81"/>
      <c r="C670" s="82"/>
      <c r="D670" s="82"/>
      <c r="E670" s="82"/>
      <c r="F670" s="82"/>
      <c r="G670" s="83"/>
      <c r="H670" t="s">
        <v>67</v>
      </c>
      <c r="I670" s="54"/>
      <c r="J670" s="69">
        <f>'Закон X-Y'!J670</f>
        <v>1.0000000000000001E-5</v>
      </c>
      <c r="K670" s="58"/>
      <c r="L670" t="s">
        <v>68</v>
      </c>
    </row>
    <row r="671" spans="1:19">
      <c r="A671" s="79">
        <f>'Закон X-Y'!A671</f>
        <v>1</v>
      </c>
      <c r="B671" s="63">
        <f>K676*(B669-K671)+K672</f>
        <v>0</v>
      </c>
      <c r="C671" s="54">
        <f>K676*(C669-K671)+K672</f>
        <v>0</v>
      </c>
      <c r="D671" s="54">
        <f>K676*(D669-K671)+K672</f>
        <v>0</v>
      </c>
      <c r="E671" s="54">
        <f>K676*(E669-K671)+K672</f>
        <v>0</v>
      </c>
      <c r="F671" s="54">
        <f>K676*(F669-K671)+K672</f>
        <v>0</v>
      </c>
      <c r="G671" s="64">
        <f>K676*(G669-K671)+K672</f>
        <v>0</v>
      </c>
      <c r="H671" t="s">
        <v>69</v>
      </c>
      <c r="I671" s="54"/>
      <c r="J671" s="57" t="s">
        <v>54</v>
      </c>
      <c r="K671" s="80"/>
      <c r="L671" s="57" t="s">
        <v>70</v>
      </c>
      <c r="M671">
        <f>0*1/32+1*5/32+2*10/32+3*10/32+4*5/32+5*1/32</f>
        <v>2.5</v>
      </c>
    </row>
    <row r="672" spans="1:19">
      <c r="A672" s="79">
        <f>'Закон X-Y'!A672</f>
        <v>2</v>
      </c>
      <c r="B672" s="81"/>
      <c r="C672" s="82"/>
      <c r="D672" s="82"/>
      <c r="E672" s="82"/>
      <c r="F672" s="82"/>
      <c r="G672" s="83"/>
      <c r="H672" t="s">
        <v>71</v>
      </c>
      <c r="I672" s="54"/>
      <c r="J672" s="57" t="s">
        <v>55</v>
      </c>
      <c r="K672" s="80"/>
      <c r="L672" s="57" t="s">
        <v>72</v>
      </c>
      <c r="M672">
        <f>0*1/32+1*16/32+2*8/32+3*4/32+4*2/32+5*1/32</f>
        <v>1.78125</v>
      </c>
    </row>
    <row r="673" spans="1:19">
      <c r="A673" s="79">
        <f>'Закон X-Y'!A673</f>
        <v>3</v>
      </c>
      <c r="B673" s="63">
        <f>K677*(B669-K672)+K671</f>
        <v>0</v>
      </c>
      <c r="C673" s="54">
        <f>K677*(C669-K672)+K671</f>
        <v>0</v>
      </c>
      <c r="D673" s="54">
        <f>K677*(D669-K672)+K671</f>
        <v>0</v>
      </c>
      <c r="E673" s="54">
        <f>K677*(E669-K672)+K671</f>
        <v>0</v>
      </c>
      <c r="F673" s="54">
        <f>K677*(F669-K672)+K671</f>
        <v>0</v>
      </c>
      <c r="G673" s="64">
        <f>K677*(G669-K672)+K671</f>
        <v>0</v>
      </c>
      <c r="H673" t="s">
        <v>73</v>
      </c>
      <c r="I673" s="54"/>
      <c r="J673" s="57" t="s">
        <v>56</v>
      </c>
      <c r="K673" s="80"/>
      <c r="L673" s="57" t="s">
        <v>74</v>
      </c>
      <c r="M673">
        <f>5/21+2*(4/32+6/32+6/32+4/32)+3*(6/32+6/32+3/32)+4*(4/32+2/32)+5/32</f>
        <v>3.8005952380952381</v>
      </c>
    </row>
    <row r="674" spans="1:19">
      <c r="A674" s="79">
        <f>'Закон X-Y'!A674</f>
        <v>4</v>
      </c>
      <c r="B674" s="74">
        <f>'Закон X-Y'!B669</f>
        <v>0</v>
      </c>
      <c r="C674" s="75">
        <f>'Закон X-Y'!C669</f>
        <v>1</v>
      </c>
      <c r="D674" s="75">
        <f>'Закон X-Y'!D669</f>
        <v>2</v>
      </c>
      <c r="E674" s="75">
        <f>'Закон X-Y'!E669</f>
        <v>3</v>
      </c>
      <c r="F674" s="75">
        <f>'Закон X-Y'!F669</f>
        <v>4</v>
      </c>
      <c r="G674" s="76">
        <f>'Закон X-Y'!G669</f>
        <v>5</v>
      </c>
      <c r="H674" t="s">
        <v>68</v>
      </c>
      <c r="I674" s="54"/>
      <c r="J674" s="57" t="s">
        <v>57</v>
      </c>
      <c r="K674" s="80"/>
      <c r="L674" s="57" t="s">
        <v>75</v>
      </c>
      <c r="M674">
        <f>0*1/32+1*5/32+4*10/32+9*10/32+16*5/32+25*1/32-M671*M671</f>
        <v>1.25</v>
      </c>
    </row>
    <row r="675" spans="1:19">
      <c r="A675" s="79">
        <f>'Закон X-Y'!A675</f>
        <v>5</v>
      </c>
      <c r="B675" s="60">
        <v>0</v>
      </c>
      <c r="C675" s="61">
        <f>(1/32+2/32+3/32+4/32+5/32)/(5/32)</f>
        <v>3</v>
      </c>
      <c r="D675" s="61">
        <f>(1*4/32+2*3/32+3*2/32+4/32)/(10/32)</f>
        <v>2</v>
      </c>
      <c r="E675" s="61">
        <f>(1*6/32+2*3/32+3*1/32)/(10/32)</f>
        <v>1.5</v>
      </c>
      <c r="F675" s="61">
        <f>(1*4/32+2*1/32)/(5/32)</f>
        <v>1.2</v>
      </c>
      <c r="G675" s="62">
        <v>1</v>
      </c>
      <c r="H675" t="s">
        <v>67</v>
      </c>
      <c r="I675" s="54"/>
      <c r="J675" s="57" t="s">
        <v>59</v>
      </c>
      <c r="K675" s="80"/>
      <c r="L675" s="57" t="s">
        <v>76</v>
      </c>
      <c r="M675">
        <f>0*1/32+1*16/32+4*8/32+9*4/32+16*2/32+25*1/32-M672*M672</f>
        <v>1.2333984375</v>
      </c>
    </row>
    <row r="676" spans="1:19">
      <c r="B676" s="63">
        <f>M676*(B674-M671)+M672</f>
        <v>3.0863095238095237</v>
      </c>
      <c r="C676" s="54">
        <f>M676*(C674-M671)+M672</f>
        <v>2.5642857142857141</v>
      </c>
      <c r="D676" s="54">
        <f>M676*(D674-M671)+M672</f>
        <v>2.0422619047619048</v>
      </c>
      <c r="E676" s="54">
        <f>M676*(E674-M671)+M672</f>
        <v>1.5202380952380952</v>
      </c>
      <c r="F676" s="54">
        <f>M676*(F674-M671)+M672</f>
        <v>0.99821428571428583</v>
      </c>
      <c r="G676" s="64">
        <f>M676*(G674-M671)+M672</f>
        <v>0.47619047619047628</v>
      </c>
      <c r="H676" t="s">
        <v>69</v>
      </c>
      <c r="J676" s="57" t="s">
        <v>62</v>
      </c>
      <c r="K676" s="80"/>
      <c r="L676" s="57" t="s">
        <v>62</v>
      </c>
      <c r="M676">
        <f>(M673-M671*M672)/M674</f>
        <v>-0.52202380952380945</v>
      </c>
    </row>
    <row r="677" spans="1:19">
      <c r="B677" s="63">
        <v>0</v>
      </c>
      <c r="C677" s="54">
        <f>(1/32+2*4/32+3*6/32+4*4/32+5/32)/(16/32)</f>
        <v>3</v>
      </c>
      <c r="D677" s="54">
        <f>(1/32+2*3/32+3*3/32+4*1/32)/(8/32)</f>
        <v>2.5</v>
      </c>
      <c r="E677" s="54">
        <f>(1/32+2*2/32+3*1/32)/(4/32)</f>
        <v>2</v>
      </c>
      <c r="F677" s="54">
        <f>(1/32+2*1/32)/(2/32)</f>
        <v>1.5</v>
      </c>
      <c r="G677" s="64">
        <v>1</v>
      </c>
      <c r="H677" t="s">
        <v>71</v>
      </c>
      <c r="J677" s="57" t="s">
        <v>64</v>
      </c>
      <c r="K677" s="80"/>
      <c r="L677" s="57" t="s">
        <v>64</v>
      </c>
      <c r="M677">
        <f>(M673-M671*M672)/M675</f>
        <v>-0.52905025826641028</v>
      </c>
    </row>
    <row r="678" spans="1:19">
      <c r="B678" s="65">
        <f>M677*(B669-M672)+M671</f>
        <v>3.4423707725370432</v>
      </c>
      <c r="C678" s="66">
        <f>M677*(C669-M672)+M671</f>
        <v>2.9133205142706329</v>
      </c>
      <c r="D678" s="66">
        <f>M677*(D669-M672)+M671</f>
        <v>2.3842702560042226</v>
      </c>
      <c r="E678" s="66">
        <f>M677*(E669-M672)+M671</f>
        <v>1.8552199977378123</v>
      </c>
      <c r="F678" s="66">
        <f>M677*(F669-M672)+M671</f>
        <v>1.3261697394714023</v>
      </c>
      <c r="G678" s="67">
        <f>M677*(G669-M672)+M671</f>
        <v>0.79711948120499199</v>
      </c>
      <c r="H678" t="s">
        <v>73</v>
      </c>
    </row>
    <row r="679" spans="1:19">
      <c r="A679" s="79"/>
    </row>
    <row r="680" spans="1:19">
      <c r="A680" s="79"/>
    </row>
    <row r="685" spans="1:19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</row>
    <row r="686" spans="1:19">
      <c r="A686" s="78">
        <f>'Закон X-Y'!A686</f>
        <v>38</v>
      </c>
      <c r="B686" s="88">
        <f>'Закон X-Y'!B686</f>
        <v>0</v>
      </c>
      <c r="C686" s="88"/>
      <c r="D686" s="88"/>
      <c r="E686" s="88"/>
      <c r="F686" s="88"/>
      <c r="G686" s="88"/>
      <c r="H686" s="88"/>
      <c r="I686" s="88"/>
      <c r="J686" s="88"/>
      <c r="K686" s="88"/>
    </row>
    <row r="687" spans="1:19">
      <c r="A687" t="str">
        <f>'Закон X-Y'!A687</f>
        <v>X\Y</v>
      </c>
      <c r="B687" s="71">
        <f>'Закон X-Y'!B687</f>
        <v>0</v>
      </c>
      <c r="C687" s="72">
        <f>'Закон X-Y'!C687</f>
        <v>1</v>
      </c>
      <c r="D687" s="72">
        <f>'Закон X-Y'!D687</f>
        <v>2</v>
      </c>
      <c r="E687" s="72">
        <f>'Закон X-Y'!E687</f>
        <v>3</v>
      </c>
      <c r="F687" s="72">
        <f>'Закон X-Y'!F687</f>
        <v>4</v>
      </c>
      <c r="G687" s="73">
        <f>'Закон X-Y'!G687</f>
        <v>5</v>
      </c>
      <c r="H687" t="s">
        <v>66</v>
      </c>
      <c r="I687" s="54"/>
      <c r="J687" s="68" t="str">
        <f>'Закон X-Y'!J687</f>
        <v>N</v>
      </c>
      <c r="K687" s="89"/>
      <c r="L687" s="90"/>
    </row>
    <row r="688" spans="1:19">
      <c r="A688" s="79">
        <f>'Закон X-Y'!A688</f>
        <v>0</v>
      </c>
      <c r="B688" s="81"/>
      <c r="C688" s="82"/>
      <c r="D688" s="82"/>
      <c r="E688" s="82"/>
      <c r="F688" s="82"/>
      <c r="G688" s="83"/>
      <c r="H688" t="s">
        <v>67</v>
      </c>
      <c r="I688" s="54"/>
      <c r="J688" s="69">
        <f>'Закон X-Y'!J688</f>
        <v>1.0000000000000001E-5</v>
      </c>
      <c r="K688" s="58"/>
      <c r="L688" t="s">
        <v>68</v>
      </c>
    </row>
    <row r="689" spans="1:19">
      <c r="A689" s="79">
        <f>'Закон X-Y'!A689</f>
        <v>1</v>
      </c>
      <c r="B689" s="63">
        <f>K694*(B687-K689)+K690</f>
        <v>0</v>
      </c>
      <c r="C689" s="54">
        <f>K694*(C687-K689)+K690</f>
        <v>0</v>
      </c>
      <c r="D689" s="54">
        <f>K694*(D687-K689)+K690</f>
        <v>0</v>
      </c>
      <c r="E689" s="54">
        <f>K694*(E687-K689)+K690</f>
        <v>0</v>
      </c>
      <c r="F689" s="54">
        <f>K694*(F687-K689)+K690</f>
        <v>0</v>
      </c>
      <c r="G689" s="64">
        <f>K694*(G687-K689)+K690</f>
        <v>0</v>
      </c>
      <c r="H689" t="s">
        <v>69</v>
      </c>
      <c r="I689" s="54"/>
      <c r="J689" s="57" t="s">
        <v>54</v>
      </c>
      <c r="K689" s="80"/>
      <c r="L689" s="57" t="s">
        <v>70</v>
      </c>
      <c r="M689">
        <f>0*1/32+1*5/32+2*10/32+3*10/32+4*5/32+5*1/32</f>
        <v>2.5</v>
      </c>
    </row>
    <row r="690" spans="1:19">
      <c r="A690" s="79">
        <f>'Закон X-Y'!A690</f>
        <v>2</v>
      </c>
      <c r="B690" s="81"/>
      <c r="C690" s="82"/>
      <c r="D690" s="82"/>
      <c r="E690" s="82"/>
      <c r="F690" s="82"/>
      <c r="G690" s="83"/>
      <c r="H690" t="s">
        <v>71</v>
      </c>
      <c r="I690" s="54"/>
      <c r="J690" s="57" t="s">
        <v>55</v>
      </c>
      <c r="K690" s="80"/>
      <c r="L690" s="57" t="s">
        <v>72</v>
      </c>
      <c r="M690">
        <f>0*1/32+1*16/32+2*8/32+3*4/32+4*2/32+5*1/32</f>
        <v>1.78125</v>
      </c>
    </row>
    <row r="691" spans="1:19">
      <c r="A691" s="79">
        <f>'Закон X-Y'!A691</f>
        <v>3</v>
      </c>
      <c r="B691" s="63">
        <f>K695*(B687-K690)+K689</f>
        <v>0</v>
      </c>
      <c r="C691" s="54">
        <f>K695*(C687-K690)+K689</f>
        <v>0</v>
      </c>
      <c r="D691" s="54">
        <f>K695*(D687-K690)+K689</f>
        <v>0</v>
      </c>
      <c r="E691" s="54">
        <f>K695*(E687-K690)+K689</f>
        <v>0</v>
      </c>
      <c r="F691" s="54">
        <f>K695*(F687-K690)+K689</f>
        <v>0</v>
      </c>
      <c r="G691" s="64">
        <f>K695*(G687-K690)+K689</f>
        <v>0</v>
      </c>
      <c r="H691" t="s">
        <v>73</v>
      </c>
      <c r="I691" s="54"/>
      <c r="J691" s="57" t="s">
        <v>56</v>
      </c>
      <c r="K691" s="80"/>
      <c r="L691" s="57" t="s">
        <v>74</v>
      </c>
      <c r="M691">
        <f>5/21+2*(4/32+6/32+6/32+4/32)+3*(6/32+6/32+3/32)+4*(4/32+2/32)+5/32</f>
        <v>3.8005952380952381</v>
      </c>
    </row>
    <row r="692" spans="1:19">
      <c r="A692" s="79">
        <f>'Закон X-Y'!A692</f>
        <v>4</v>
      </c>
      <c r="B692" s="74">
        <f>'Закон X-Y'!B687</f>
        <v>0</v>
      </c>
      <c r="C692" s="75">
        <f>'Закон X-Y'!C687</f>
        <v>1</v>
      </c>
      <c r="D692" s="75">
        <f>'Закон X-Y'!D687</f>
        <v>2</v>
      </c>
      <c r="E692" s="75">
        <f>'Закон X-Y'!E687</f>
        <v>3</v>
      </c>
      <c r="F692" s="75">
        <f>'Закон X-Y'!F687</f>
        <v>4</v>
      </c>
      <c r="G692" s="76">
        <f>'Закон X-Y'!G687</f>
        <v>5</v>
      </c>
      <c r="H692" t="s">
        <v>68</v>
      </c>
      <c r="I692" s="54"/>
      <c r="J692" s="57" t="s">
        <v>57</v>
      </c>
      <c r="K692" s="80"/>
      <c r="L692" s="57" t="s">
        <v>75</v>
      </c>
      <c r="M692">
        <f>0*1/32+1*5/32+4*10/32+9*10/32+16*5/32+25*1/32-M689*M689</f>
        <v>1.25</v>
      </c>
    </row>
    <row r="693" spans="1:19">
      <c r="A693" s="79">
        <f>'Закон X-Y'!A693</f>
        <v>5</v>
      </c>
      <c r="B693" s="60">
        <v>0</v>
      </c>
      <c r="C693" s="61">
        <f>(1/32+2/32+3/32+4/32+5/32)/(5/32)</f>
        <v>3</v>
      </c>
      <c r="D693" s="61">
        <f>(1*4/32+2*3/32+3*2/32+4/32)/(10/32)</f>
        <v>2</v>
      </c>
      <c r="E693" s="61">
        <f>(1*6/32+2*3/32+3*1/32)/(10/32)</f>
        <v>1.5</v>
      </c>
      <c r="F693" s="61">
        <f>(1*4/32+2*1/32)/(5/32)</f>
        <v>1.2</v>
      </c>
      <c r="G693" s="62">
        <v>1</v>
      </c>
      <c r="H693" t="s">
        <v>67</v>
      </c>
      <c r="I693" s="54"/>
      <c r="J693" s="57" t="s">
        <v>59</v>
      </c>
      <c r="K693" s="80"/>
      <c r="L693" s="57" t="s">
        <v>76</v>
      </c>
      <c r="M693">
        <f>0*1/32+1*16/32+4*8/32+9*4/32+16*2/32+25*1/32-M690*M690</f>
        <v>1.2333984375</v>
      </c>
    </row>
    <row r="694" spans="1:19">
      <c r="B694" s="63">
        <f>M694*(B692-M689)+M690</f>
        <v>3.0863095238095237</v>
      </c>
      <c r="C694" s="54">
        <f>M694*(C692-M689)+M690</f>
        <v>2.5642857142857141</v>
      </c>
      <c r="D694" s="54">
        <f>M694*(D692-M689)+M690</f>
        <v>2.0422619047619048</v>
      </c>
      <c r="E694" s="54">
        <f>M694*(E692-M689)+M690</f>
        <v>1.5202380952380952</v>
      </c>
      <c r="F694" s="54">
        <f>M694*(F692-M689)+M690</f>
        <v>0.99821428571428583</v>
      </c>
      <c r="G694" s="64">
        <f>M694*(G692-M689)+M690</f>
        <v>0.47619047619047628</v>
      </c>
      <c r="H694" t="s">
        <v>69</v>
      </c>
      <c r="J694" s="57" t="s">
        <v>62</v>
      </c>
      <c r="K694" s="80"/>
      <c r="L694" s="57" t="s">
        <v>62</v>
      </c>
      <c r="M694">
        <f>(M691-M689*M690)/M692</f>
        <v>-0.52202380952380945</v>
      </c>
    </row>
    <row r="695" spans="1:19">
      <c r="B695" s="63">
        <v>0</v>
      </c>
      <c r="C695" s="54">
        <f>(1/32+2*4/32+3*6/32+4*4/32+5/32)/(16/32)</f>
        <v>3</v>
      </c>
      <c r="D695" s="54">
        <f>(1/32+2*3/32+3*3/32+4*1/32)/(8/32)</f>
        <v>2.5</v>
      </c>
      <c r="E695" s="54">
        <f>(1/32+2*2/32+3*1/32)/(4/32)</f>
        <v>2</v>
      </c>
      <c r="F695" s="54">
        <f>(1/32+2*1/32)/(2/32)</f>
        <v>1.5</v>
      </c>
      <c r="G695" s="64">
        <v>1</v>
      </c>
      <c r="H695" t="s">
        <v>71</v>
      </c>
      <c r="J695" s="57" t="s">
        <v>64</v>
      </c>
      <c r="K695" s="80"/>
      <c r="L695" s="57" t="s">
        <v>64</v>
      </c>
      <c r="M695">
        <f>(M691-M689*M690)/M693</f>
        <v>-0.52905025826641028</v>
      </c>
    </row>
    <row r="696" spans="1:19">
      <c r="B696" s="65">
        <f>M695*(B687-M690)+M689</f>
        <v>3.4423707725370432</v>
      </c>
      <c r="C696" s="66">
        <f>M695*(C687-M690)+M689</f>
        <v>2.9133205142706329</v>
      </c>
      <c r="D696" s="66">
        <f>M695*(D687-M690)+M689</f>
        <v>2.3842702560042226</v>
      </c>
      <c r="E696" s="66">
        <f>M695*(E687-M690)+M689</f>
        <v>1.8552199977378123</v>
      </c>
      <c r="F696" s="66">
        <f>M695*(F687-M690)+M689</f>
        <v>1.3261697394714023</v>
      </c>
      <c r="G696" s="67">
        <f>M695*(G687-M690)+M689</f>
        <v>0.79711948120499199</v>
      </c>
      <c r="H696" t="s">
        <v>73</v>
      </c>
    </row>
    <row r="697" spans="1:19">
      <c r="A697" s="79"/>
    </row>
    <row r="698" spans="1:19">
      <c r="A698" s="79"/>
    </row>
    <row r="703" spans="1:19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</row>
    <row r="704" spans="1:19">
      <c r="A704" s="78">
        <f>'Закон X-Y'!A704</f>
        <v>39</v>
      </c>
      <c r="B704" s="88">
        <f>'Закон X-Y'!B704</f>
        <v>0</v>
      </c>
      <c r="C704" s="88"/>
      <c r="D704" s="88"/>
      <c r="E704" s="88"/>
      <c r="F704" s="88"/>
      <c r="G704" s="88"/>
      <c r="H704" s="88"/>
      <c r="I704" s="88"/>
      <c r="J704" s="88"/>
      <c r="K704" s="88"/>
    </row>
    <row r="705" spans="1:13">
      <c r="A705" t="str">
        <f>'Закон X-Y'!A705</f>
        <v>X\Y</v>
      </c>
      <c r="B705" s="71">
        <f>'Закон X-Y'!B705</f>
        <v>0</v>
      </c>
      <c r="C705" s="72">
        <f>'Закон X-Y'!C705</f>
        <v>1</v>
      </c>
      <c r="D705" s="72">
        <f>'Закон X-Y'!D705</f>
        <v>2</v>
      </c>
      <c r="E705" s="72">
        <f>'Закон X-Y'!E705</f>
        <v>3</v>
      </c>
      <c r="F705" s="72">
        <f>'Закон X-Y'!F705</f>
        <v>4</v>
      </c>
      <c r="G705" s="73">
        <f>'Закон X-Y'!G705</f>
        <v>5</v>
      </c>
      <c r="H705" t="s">
        <v>66</v>
      </c>
      <c r="I705" s="54"/>
      <c r="J705" s="68" t="str">
        <f>'Закон X-Y'!J705</f>
        <v>N</v>
      </c>
      <c r="K705" s="89"/>
      <c r="L705" s="90"/>
    </row>
    <row r="706" spans="1:13">
      <c r="A706" s="79">
        <f>'Закон X-Y'!A706</f>
        <v>0</v>
      </c>
      <c r="B706" s="81"/>
      <c r="C706" s="82"/>
      <c r="D706" s="82"/>
      <c r="E706" s="82"/>
      <c r="F706" s="82"/>
      <c r="G706" s="83"/>
      <c r="H706" t="s">
        <v>67</v>
      </c>
      <c r="I706" s="54"/>
      <c r="J706" s="69">
        <f>'Закон X-Y'!J706</f>
        <v>1.0000000000000001E-5</v>
      </c>
      <c r="K706" s="58"/>
      <c r="L706" t="s">
        <v>68</v>
      </c>
    </row>
    <row r="707" spans="1:13">
      <c r="A707" s="79">
        <f>'Закон X-Y'!A707</f>
        <v>1</v>
      </c>
      <c r="B707" s="63">
        <f>K712*(B705-K707)+K708</f>
        <v>0</v>
      </c>
      <c r="C707" s="54">
        <f>K712*(C705-K707)+K708</f>
        <v>0</v>
      </c>
      <c r="D707" s="54">
        <f>K712*(D705-K707)+K708</f>
        <v>0</v>
      </c>
      <c r="E707" s="54">
        <f>K712*(E705-K707)+K708</f>
        <v>0</v>
      </c>
      <c r="F707" s="54">
        <f>K712*(F705-K707)+K708</f>
        <v>0</v>
      </c>
      <c r="G707" s="64">
        <f>K712*(G705-K707)+K708</f>
        <v>0</v>
      </c>
      <c r="H707" t="s">
        <v>69</v>
      </c>
      <c r="I707" s="54"/>
      <c r="J707" s="57" t="s">
        <v>54</v>
      </c>
      <c r="K707" s="80"/>
      <c r="L707" s="57" t="s">
        <v>70</v>
      </c>
      <c r="M707">
        <f>0*1/32+1*5/32+2*10/32+3*10/32+4*5/32+5*1/32</f>
        <v>2.5</v>
      </c>
    </row>
    <row r="708" spans="1:13">
      <c r="A708" s="79">
        <f>'Закон X-Y'!A708</f>
        <v>2</v>
      </c>
      <c r="B708" s="81"/>
      <c r="C708" s="82"/>
      <c r="D708" s="82"/>
      <c r="E708" s="82"/>
      <c r="F708" s="82"/>
      <c r="G708" s="83"/>
      <c r="H708" t="s">
        <v>71</v>
      </c>
      <c r="I708" s="54"/>
      <c r="J708" s="57" t="s">
        <v>55</v>
      </c>
      <c r="K708" s="80"/>
      <c r="L708" s="57" t="s">
        <v>72</v>
      </c>
      <c r="M708">
        <f>0*1/32+1*16/32+2*8/32+3*4/32+4*2/32+5*1/32</f>
        <v>1.78125</v>
      </c>
    </row>
    <row r="709" spans="1:13">
      <c r="A709" s="79">
        <f>'Закон X-Y'!A709</f>
        <v>3</v>
      </c>
      <c r="B709" s="63">
        <f>K713*(B705-K708)+K707</f>
        <v>0</v>
      </c>
      <c r="C709" s="54">
        <f>K713*(C705-K708)+K707</f>
        <v>0</v>
      </c>
      <c r="D709" s="54">
        <f>K713*(D705-K708)+K707</f>
        <v>0</v>
      </c>
      <c r="E709" s="54">
        <f>K713*(E705-K708)+K707</f>
        <v>0</v>
      </c>
      <c r="F709" s="54">
        <f>K713*(F705-K708)+K707</f>
        <v>0</v>
      </c>
      <c r="G709" s="64">
        <f>K713*(G705-K708)+K707</f>
        <v>0</v>
      </c>
      <c r="H709" t="s">
        <v>73</v>
      </c>
      <c r="I709" s="54"/>
      <c r="J709" s="57" t="s">
        <v>56</v>
      </c>
      <c r="K709" s="80"/>
      <c r="L709" s="57" t="s">
        <v>74</v>
      </c>
      <c r="M709">
        <f>5/21+2*(4/32+6/32+6/32+4/32)+3*(6/32+6/32+3/32)+4*(4/32+2/32)+5/32</f>
        <v>3.8005952380952381</v>
      </c>
    </row>
    <row r="710" spans="1:13">
      <c r="A710" s="79">
        <f>'Закон X-Y'!A710</f>
        <v>4</v>
      </c>
      <c r="B710" s="74">
        <f>'Закон X-Y'!B705</f>
        <v>0</v>
      </c>
      <c r="C710" s="75">
        <f>'Закон X-Y'!C705</f>
        <v>1</v>
      </c>
      <c r="D710" s="75">
        <f>'Закон X-Y'!D705</f>
        <v>2</v>
      </c>
      <c r="E710" s="75">
        <f>'Закон X-Y'!E705</f>
        <v>3</v>
      </c>
      <c r="F710" s="75">
        <f>'Закон X-Y'!F705</f>
        <v>4</v>
      </c>
      <c r="G710" s="76">
        <f>'Закон X-Y'!G705</f>
        <v>5</v>
      </c>
      <c r="H710" t="s">
        <v>68</v>
      </c>
      <c r="I710" s="54"/>
      <c r="J710" s="57" t="s">
        <v>57</v>
      </c>
      <c r="K710" s="80"/>
      <c r="L710" s="57" t="s">
        <v>75</v>
      </c>
      <c r="M710">
        <f>0*1/32+1*5/32+4*10/32+9*10/32+16*5/32+25*1/32-M707*M707</f>
        <v>1.25</v>
      </c>
    </row>
    <row r="711" spans="1:13">
      <c r="A711" s="79">
        <f>'Закон X-Y'!A711</f>
        <v>5</v>
      </c>
      <c r="B711" s="60">
        <v>0</v>
      </c>
      <c r="C711" s="61">
        <f>(1/32+2/32+3/32+4/32+5/32)/(5/32)</f>
        <v>3</v>
      </c>
      <c r="D711" s="61">
        <f>(1*4/32+2*3/32+3*2/32+4/32)/(10/32)</f>
        <v>2</v>
      </c>
      <c r="E711" s="61">
        <f>(1*6/32+2*3/32+3*1/32)/(10/32)</f>
        <v>1.5</v>
      </c>
      <c r="F711" s="61">
        <f>(1*4/32+2*1/32)/(5/32)</f>
        <v>1.2</v>
      </c>
      <c r="G711" s="62">
        <v>1</v>
      </c>
      <c r="H711" t="s">
        <v>67</v>
      </c>
      <c r="I711" s="54"/>
      <c r="J711" s="57" t="s">
        <v>59</v>
      </c>
      <c r="K711" s="80"/>
      <c r="L711" s="57" t="s">
        <v>76</v>
      </c>
      <c r="M711">
        <f>0*1/32+1*16/32+4*8/32+9*4/32+16*2/32+25*1/32-M708*M708</f>
        <v>1.2333984375</v>
      </c>
    </row>
    <row r="712" spans="1:13">
      <c r="B712" s="63">
        <f>M712*(B710-M707)+M708</f>
        <v>3.0863095238095237</v>
      </c>
      <c r="C712" s="54">
        <f>M712*(C710-M707)+M708</f>
        <v>2.5642857142857141</v>
      </c>
      <c r="D712" s="54">
        <f>M712*(D710-M707)+M708</f>
        <v>2.0422619047619048</v>
      </c>
      <c r="E712" s="54">
        <f>M712*(E710-M707)+M708</f>
        <v>1.5202380952380952</v>
      </c>
      <c r="F712" s="54">
        <f>M712*(F710-M707)+M708</f>
        <v>0.99821428571428583</v>
      </c>
      <c r="G712" s="64">
        <f>M712*(G710-M707)+M708</f>
        <v>0.47619047619047628</v>
      </c>
      <c r="H712" t="s">
        <v>69</v>
      </c>
      <c r="J712" s="57" t="s">
        <v>62</v>
      </c>
      <c r="K712" s="80"/>
      <c r="L712" s="57" t="s">
        <v>62</v>
      </c>
      <c r="M712">
        <f>(M709-M707*M708)/M710</f>
        <v>-0.52202380952380945</v>
      </c>
    </row>
    <row r="713" spans="1:13">
      <c r="B713" s="63">
        <v>0</v>
      </c>
      <c r="C713" s="54">
        <f>(1/32+2*4/32+3*6/32+4*4/32+5/32)/(16/32)</f>
        <v>3</v>
      </c>
      <c r="D713" s="54">
        <f>(1/32+2*3/32+3*3/32+4*1/32)/(8/32)</f>
        <v>2.5</v>
      </c>
      <c r="E713" s="54">
        <f>(1/32+2*2/32+3*1/32)/(4/32)</f>
        <v>2</v>
      </c>
      <c r="F713" s="54">
        <f>(1/32+2*1/32)/(2/32)</f>
        <v>1.5</v>
      </c>
      <c r="G713" s="64">
        <v>1</v>
      </c>
      <c r="H713" t="s">
        <v>71</v>
      </c>
      <c r="J713" s="57" t="s">
        <v>64</v>
      </c>
      <c r="K713" s="80"/>
      <c r="L713" s="57" t="s">
        <v>64</v>
      </c>
      <c r="M713">
        <f>(M709-M707*M708)/M711</f>
        <v>-0.52905025826641028</v>
      </c>
    </row>
    <row r="714" spans="1:13">
      <c r="B714" s="65">
        <f>M713*(B705-M708)+M707</f>
        <v>3.4423707725370432</v>
      </c>
      <c r="C714" s="66">
        <f>M713*(C705-M708)+M707</f>
        <v>2.9133205142706329</v>
      </c>
      <c r="D714" s="66">
        <f>M713*(D705-M708)+M707</f>
        <v>2.3842702560042226</v>
      </c>
      <c r="E714" s="66">
        <f>M713*(E705-M708)+M707</f>
        <v>1.8552199977378123</v>
      </c>
      <c r="F714" s="66">
        <f>M713*(F705-M708)+M707</f>
        <v>1.3261697394714023</v>
      </c>
      <c r="G714" s="67">
        <f>M713*(G705-M708)+M707</f>
        <v>0.79711948120499199</v>
      </c>
      <c r="H714" t="s">
        <v>73</v>
      </c>
    </row>
    <row r="715" spans="1:13">
      <c r="A715" s="79"/>
    </row>
    <row r="716" spans="1:13">
      <c r="A716" s="79"/>
    </row>
    <row r="721" spans="1:19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</row>
    <row r="722" spans="1:19">
      <c r="A722" s="78">
        <f>'Закон X-Y'!A722</f>
        <v>40</v>
      </c>
      <c r="B722" s="88">
        <f>'Закон X-Y'!B722</f>
        <v>0</v>
      </c>
      <c r="C722" s="88"/>
      <c r="D722" s="88"/>
      <c r="E722" s="88"/>
      <c r="F722" s="88"/>
      <c r="G722" s="88"/>
      <c r="H722" s="88"/>
      <c r="I722" s="88"/>
      <c r="J722" s="88"/>
      <c r="K722" s="88"/>
    </row>
    <row r="723" spans="1:19">
      <c r="A723" t="str">
        <f>'Закон X-Y'!A723</f>
        <v>X\Y</v>
      </c>
      <c r="B723" s="71">
        <f>'Закон X-Y'!B723</f>
        <v>0</v>
      </c>
      <c r="C723" s="72">
        <f>'Закон X-Y'!C723</f>
        <v>1</v>
      </c>
      <c r="D723" s="72">
        <f>'Закон X-Y'!D723</f>
        <v>2</v>
      </c>
      <c r="E723" s="72">
        <f>'Закон X-Y'!E723</f>
        <v>3</v>
      </c>
      <c r="F723" s="72">
        <f>'Закон X-Y'!F723</f>
        <v>4</v>
      </c>
      <c r="G723" s="73">
        <f>'Закон X-Y'!G723</f>
        <v>5</v>
      </c>
      <c r="H723" t="s">
        <v>66</v>
      </c>
      <c r="I723" s="54"/>
      <c r="J723" s="68" t="str">
        <f>'Закон X-Y'!J723</f>
        <v>N</v>
      </c>
      <c r="K723" s="89"/>
      <c r="L723" s="90"/>
    </row>
    <row r="724" spans="1:19">
      <c r="A724" s="79">
        <f>'Закон X-Y'!A724</f>
        <v>0</v>
      </c>
      <c r="B724" s="81"/>
      <c r="C724" s="82"/>
      <c r="D724" s="82"/>
      <c r="E724" s="82"/>
      <c r="F724" s="82"/>
      <c r="G724" s="83"/>
      <c r="H724" t="s">
        <v>67</v>
      </c>
      <c r="I724" s="54"/>
      <c r="J724" s="69">
        <f>'Закон X-Y'!J724</f>
        <v>1.0000000000000001E-5</v>
      </c>
      <c r="K724" s="58"/>
      <c r="L724" t="s">
        <v>68</v>
      </c>
    </row>
    <row r="725" spans="1:19">
      <c r="A725" s="79">
        <f>'Закон X-Y'!A725</f>
        <v>1</v>
      </c>
      <c r="B725" s="63">
        <f>K730*(B723-K725)+K726</f>
        <v>0</v>
      </c>
      <c r="C725" s="54">
        <f>K730*(C723-K725)+K726</f>
        <v>0</v>
      </c>
      <c r="D725" s="54">
        <f>K730*(D723-K725)+K726</f>
        <v>0</v>
      </c>
      <c r="E725" s="54">
        <f>K730*(E723-K725)+K726</f>
        <v>0</v>
      </c>
      <c r="F725" s="54">
        <f>K730*(F723-K725)+K726</f>
        <v>0</v>
      </c>
      <c r="G725" s="64">
        <f>K730*(G723-K725)+K726</f>
        <v>0</v>
      </c>
      <c r="H725" t="s">
        <v>69</v>
      </c>
      <c r="I725" s="54"/>
      <c r="J725" s="57" t="s">
        <v>54</v>
      </c>
      <c r="K725" s="80"/>
      <c r="L725" s="57" t="s">
        <v>70</v>
      </c>
      <c r="M725">
        <f>0*1/32+1*5/32+2*10/32+3*10/32+4*5/32+5*1/32</f>
        <v>2.5</v>
      </c>
    </row>
    <row r="726" spans="1:19">
      <c r="A726" s="79">
        <f>'Закон X-Y'!A726</f>
        <v>2</v>
      </c>
      <c r="B726" s="81"/>
      <c r="C726" s="82"/>
      <c r="D726" s="82"/>
      <c r="E726" s="82"/>
      <c r="F726" s="82"/>
      <c r="G726" s="83"/>
      <c r="H726" t="s">
        <v>71</v>
      </c>
      <c r="I726" s="54"/>
      <c r="J726" s="57" t="s">
        <v>55</v>
      </c>
      <c r="K726" s="80"/>
      <c r="L726" s="57" t="s">
        <v>72</v>
      </c>
      <c r="M726">
        <f>0*1/32+1*16/32+2*8/32+3*4/32+4*2/32+5*1/32</f>
        <v>1.78125</v>
      </c>
    </row>
    <row r="727" spans="1:19">
      <c r="A727" s="79">
        <f>'Закон X-Y'!A727</f>
        <v>3</v>
      </c>
      <c r="B727" s="63">
        <f>K731*(B723-K726)+K725</f>
        <v>0</v>
      </c>
      <c r="C727" s="54">
        <f>K731*(C723-K726)+K725</f>
        <v>0</v>
      </c>
      <c r="D727" s="54">
        <f>K731*(D723-K726)+K725</f>
        <v>0</v>
      </c>
      <c r="E727" s="54">
        <f>K731*(E723-K726)+K725</f>
        <v>0</v>
      </c>
      <c r="F727" s="54">
        <f>K731*(F723-K726)+K725</f>
        <v>0</v>
      </c>
      <c r="G727" s="64">
        <f>K731*(G723-K726)+K725</f>
        <v>0</v>
      </c>
      <c r="H727" t="s">
        <v>73</v>
      </c>
      <c r="I727" s="54"/>
      <c r="J727" s="57" t="s">
        <v>56</v>
      </c>
      <c r="K727" s="80"/>
      <c r="L727" s="57" t="s">
        <v>74</v>
      </c>
      <c r="M727">
        <f>5/21+2*(4/32+6/32+6/32+4/32)+3*(6/32+6/32+3/32)+4*(4/32+2/32)+5/32</f>
        <v>3.8005952380952381</v>
      </c>
    </row>
    <row r="728" spans="1:19">
      <c r="A728" s="79">
        <f>'Закон X-Y'!A728</f>
        <v>4</v>
      </c>
      <c r="B728" s="74">
        <f>'Закон X-Y'!B723</f>
        <v>0</v>
      </c>
      <c r="C728" s="75">
        <f>'Закон X-Y'!C723</f>
        <v>1</v>
      </c>
      <c r="D728" s="75">
        <f>'Закон X-Y'!D723</f>
        <v>2</v>
      </c>
      <c r="E728" s="75">
        <f>'Закон X-Y'!E723</f>
        <v>3</v>
      </c>
      <c r="F728" s="75">
        <f>'Закон X-Y'!F723</f>
        <v>4</v>
      </c>
      <c r="G728" s="76">
        <f>'Закон X-Y'!G723</f>
        <v>5</v>
      </c>
      <c r="H728" t="s">
        <v>68</v>
      </c>
      <c r="I728" s="54"/>
      <c r="J728" s="57" t="s">
        <v>57</v>
      </c>
      <c r="K728" s="80"/>
      <c r="L728" s="57" t="s">
        <v>75</v>
      </c>
      <c r="M728">
        <f>0*1/32+1*5/32+4*10/32+9*10/32+16*5/32+25*1/32-M725*M725</f>
        <v>1.25</v>
      </c>
    </row>
    <row r="729" spans="1:19">
      <c r="A729" s="79">
        <f>'Закон X-Y'!A729</f>
        <v>5</v>
      </c>
      <c r="B729" s="60">
        <v>0</v>
      </c>
      <c r="C729" s="61">
        <f>(1/32+2/32+3/32+4/32+5/32)/(5/32)</f>
        <v>3</v>
      </c>
      <c r="D729" s="61">
        <f>(1*4/32+2*3/32+3*2/32+4/32)/(10/32)</f>
        <v>2</v>
      </c>
      <c r="E729" s="61">
        <f>(1*6/32+2*3/32+3*1/32)/(10/32)</f>
        <v>1.5</v>
      </c>
      <c r="F729" s="61">
        <f>(1*4/32+2*1/32)/(5/32)</f>
        <v>1.2</v>
      </c>
      <c r="G729" s="62">
        <v>1</v>
      </c>
      <c r="H729" t="s">
        <v>67</v>
      </c>
      <c r="I729" s="54"/>
      <c r="J729" s="57" t="s">
        <v>59</v>
      </c>
      <c r="K729" s="80"/>
      <c r="L729" s="57" t="s">
        <v>76</v>
      </c>
      <c r="M729">
        <f>0*1/32+1*16/32+4*8/32+9*4/32+16*2/32+25*1/32-M726*M726</f>
        <v>1.2333984375</v>
      </c>
    </row>
    <row r="730" spans="1:19">
      <c r="B730" s="63">
        <f>M730*(B728-M725)+M726</f>
        <v>3.0863095238095237</v>
      </c>
      <c r="C730" s="54">
        <f>M730*(C728-M725)+M726</f>
        <v>2.5642857142857141</v>
      </c>
      <c r="D730" s="54">
        <f>M730*(D728-M725)+M726</f>
        <v>2.0422619047619048</v>
      </c>
      <c r="E730" s="54">
        <f>M730*(E728-M725)+M726</f>
        <v>1.5202380952380952</v>
      </c>
      <c r="F730" s="54">
        <f>M730*(F728-M725)+M726</f>
        <v>0.99821428571428583</v>
      </c>
      <c r="G730" s="64">
        <f>M730*(G728-M725)+M726</f>
        <v>0.47619047619047628</v>
      </c>
      <c r="H730" t="s">
        <v>69</v>
      </c>
      <c r="J730" s="57" t="s">
        <v>62</v>
      </c>
      <c r="K730" s="80"/>
      <c r="L730" s="57" t="s">
        <v>62</v>
      </c>
      <c r="M730">
        <f>(M727-M725*M726)/M728</f>
        <v>-0.52202380952380945</v>
      </c>
    </row>
    <row r="731" spans="1:19">
      <c r="B731" s="63">
        <v>0</v>
      </c>
      <c r="C731" s="54">
        <f>(1/32+2*4/32+3*6/32+4*4/32+5/32)/(16/32)</f>
        <v>3</v>
      </c>
      <c r="D731" s="54">
        <f>(1/32+2*3/32+3*3/32+4*1/32)/(8/32)</f>
        <v>2.5</v>
      </c>
      <c r="E731" s="54">
        <f>(1/32+2*2/32+3*1/32)/(4/32)</f>
        <v>2</v>
      </c>
      <c r="F731" s="54">
        <f>(1/32+2*1/32)/(2/32)</f>
        <v>1.5</v>
      </c>
      <c r="G731" s="64">
        <v>1</v>
      </c>
      <c r="H731" t="s">
        <v>71</v>
      </c>
      <c r="J731" s="57" t="s">
        <v>64</v>
      </c>
      <c r="K731" s="80"/>
      <c r="L731" s="57" t="s">
        <v>64</v>
      </c>
      <c r="M731">
        <f>(M727-M725*M726)/M729</f>
        <v>-0.52905025826641028</v>
      </c>
    </row>
    <row r="732" spans="1:19">
      <c r="B732" s="65">
        <f>M731*(B723-M726)+M725</f>
        <v>3.4423707725370432</v>
      </c>
      <c r="C732" s="66">
        <f>M731*(C723-M726)+M725</f>
        <v>2.9133205142706329</v>
      </c>
      <c r="D732" s="66">
        <f>M731*(D723-M726)+M725</f>
        <v>2.3842702560042226</v>
      </c>
      <c r="E732" s="66">
        <f>M731*(E723-M726)+M725</f>
        <v>1.8552199977378123</v>
      </c>
      <c r="F732" s="66">
        <f>M731*(F723-M726)+M725</f>
        <v>1.3261697394714023</v>
      </c>
      <c r="G732" s="67">
        <f>M731*(G723-M726)+M725</f>
        <v>0.79711948120499199</v>
      </c>
      <c r="H732" t="s">
        <v>73</v>
      </c>
    </row>
    <row r="733" spans="1:19">
      <c r="A733" s="79"/>
    </row>
    <row r="734" spans="1:19">
      <c r="A734" s="79"/>
    </row>
    <row r="739" spans="1:1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</row>
    <row r="740" spans="1:19">
      <c r="A740" s="78" t="str">
        <f>'Закон X-Y'!A740</f>
        <v>Образец</v>
      </c>
    </row>
    <row r="741" spans="1:19">
      <c r="A741" t="str">
        <f>'Закон X-Y'!A741</f>
        <v>X\Y</v>
      </c>
      <c r="B741" s="71">
        <f>'Закон X-Y'!B741</f>
        <v>0</v>
      </c>
      <c r="C741" s="72">
        <f>'Закон X-Y'!C741</f>
        <v>1</v>
      </c>
      <c r="D741" s="72">
        <f>'Закон X-Y'!D741</f>
        <v>2</v>
      </c>
      <c r="E741" s="72">
        <f>'Закон X-Y'!E741</f>
        <v>3</v>
      </c>
      <c r="F741" s="72">
        <f>'Закон X-Y'!F741</f>
        <v>4</v>
      </c>
      <c r="G741" s="73">
        <f>'Закон X-Y'!G741</f>
        <v>5</v>
      </c>
      <c r="H741" t="s">
        <v>66</v>
      </c>
      <c r="I741" s="54"/>
      <c r="J741" s="68">
        <f>'Закон X-Y'!J741</f>
        <v>0</v>
      </c>
      <c r="K741" s="89"/>
      <c r="L741" s="90"/>
    </row>
    <row r="742" spans="1:19">
      <c r="A742" s="79">
        <f>'Закон X-Y'!A742</f>
        <v>0</v>
      </c>
      <c r="B742" s="63">
        <f>IF('Закон X-Y'!H742=0,0,SUMPRODUCT('Закон X-Y'!$B741:'Закон X-Y'!$G741,'Закон X-Y'!B742:'Закон X-Y'!G742)/'Закон X-Y'!H742)</f>
        <v>0</v>
      </c>
      <c r="C742" s="54">
        <f ca="1">IF('Закон X-Y'!H743=0,0,SUMPRODUCT('Закон X-Y'!$B741:'Закон X-Y'!$G741,'Закон X-Y'!B743:'Закон X-Y'!G743)/'Закон X-Y'!H743)</f>
        <v>2.9999999999999996</v>
      </c>
      <c r="D742" s="54">
        <f ca="1">IF('Закон X-Y'!H744=0,0,SUMPRODUCT('Закон X-Y'!$B741:'Закон X-Y'!$G741,'Закон X-Y'!B744:'Закон X-Y'!G744)/'Закон X-Y'!H744)</f>
        <v>3</v>
      </c>
      <c r="E742" s="54">
        <f ca="1">IF('Закон X-Y'!H745=0,0,SUMPRODUCT('Закон X-Y'!$B741:'Закон X-Y'!$G741,'Закон X-Y'!B745:'Закон X-Y'!G745)/'Закон X-Y'!H745)</f>
        <v>1</v>
      </c>
      <c r="F742" s="54">
        <f>IF('Закон X-Y'!H746=0,0,SUMPRODUCT('Закон X-Y'!$B741:'Закон X-Y'!$G741,'Закон X-Y'!B746:'Закон X-Y'!G746)/'Закон X-Y'!H746)</f>
        <v>0</v>
      </c>
      <c r="G742" s="64">
        <f>IF('Закон X-Y'!H747=0,0,SUMPRODUCT('Закон X-Y'!$B741:'Закон X-Y'!$G741,'Закон X-Y'!B747:'Закон X-Y'!G747)/'Закон X-Y'!H747)</f>
        <v>0</v>
      </c>
      <c r="H742" t="s">
        <v>67</v>
      </c>
      <c r="I742" s="54"/>
      <c r="J742" s="69">
        <f>'Закон X-Y'!J742</f>
        <v>0</v>
      </c>
      <c r="K742" s="58"/>
      <c r="L742" t="s">
        <v>68</v>
      </c>
    </row>
    <row r="743" spans="1:19">
      <c r="A743" s="79">
        <f>'Закон X-Y'!A743</f>
        <v>1</v>
      </c>
      <c r="B743" s="63">
        <f>K748*(B741-K743)+K744</f>
        <v>2.4200000000000008</v>
      </c>
      <c r="C743" s="54">
        <f>K748*(C741-K743)+K744</f>
        <v>2.4400000000000004</v>
      </c>
      <c r="D743" s="54">
        <f>K748*(D741-K743)+K744</f>
        <v>2.4599999999999995</v>
      </c>
      <c r="E743" s="54">
        <f>K748*(E741-K743)+K744</f>
        <v>2.4799999999999991</v>
      </c>
      <c r="F743" s="54">
        <f>K748*(F741-K743)+K744</f>
        <v>2.4999999999999987</v>
      </c>
      <c r="G743" s="64">
        <f>K748*(G741-K743)+K744</f>
        <v>2.5199999999999978</v>
      </c>
      <c r="H743" t="s">
        <v>69</v>
      </c>
      <c r="I743" s="54"/>
      <c r="J743" s="57" t="s">
        <v>54</v>
      </c>
      <c r="K743" s="58">
        <f>IF('Закон X-Y'!B748=0,0,SUMPRODUCT('Закон X-Y'!A742:A747,'Закон X-Y'!H742:H747))</f>
        <v>1.2222222222222223</v>
      </c>
      <c r="L743" s="57" t="s">
        <v>70</v>
      </c>
      <c r="M743">
        <f>0*1/32+1*5/32+2*10/32+3*10/32+4*5/32+5*1/32</f>
        <v>2.5</v>
      </c>
    </row>
    <row r="744" spans="1:19">
      <c r="A744" s="79">
        <f>'Закон X-Y'!A744</f>
        <v>2</v>
      </c>
      <c r="B744" s="63">
        <f ca="1">IF('Закон X-Y'!B748=0,0,SUMPRODUCT('Закон X-Y'!$A742:'Закон X-Y'!$A747,'Закон X-Y'!B742:'Закон X-Y'!B747)/'Закон X-Y'!B748)</f>
        <v>0</v>
      </c>
      <c r="C744" s="54">
        <f ca="1">IF('Закон X-Y'!C748=0,0,SUMPRODUCT('Закон X-Y'!$A742:'Закон X-Y'!$A747,'Закон X-Y'!C742:'Закон X-Y'!C747)/'Закон X-Y'!C748)</f>
        <v>2</v>
      </c>
      <c r="D744" s="54">
        <f ca="1">IF('Закон X-Y'!D748=0,0,SUMPRODUCT('Закон X-Y'!$A742:'Закон X-Y'!$A747,'Закон X-Y'!D742:'Закон X-Y'!D747)/'Закон X-Y'!D748)</f>
        <v>1</v>
      </c>
      <c r="E744" s="54">
        <f ca="1">IF('Закон X-Y'!E748=0,0,SUMPRODUCT('Закон X-Y'!$A742:'Закон X-Y'!$A747,'Закон X-Y'!E742:'Закон X-Y'!E747)/'Закон X-Y'!E748)</f>
        <v>2</v>
      </c>
      <c r="F744" s="54">
        <f ca="1">IF('Закон X-Y'!F748=0,0,SUMPRODUCT('Закон X-Y'!$A742:'Закон X-Y'!$A747,'Закон X-Y'!F742:'Закон X-Y'!F747)/'Закон X-Y'!F748)</f>
        <v>1</v>
      </c>
      <c r="G744" s="64">
        <f ca="1">IF('Закон X-Y'!G748=0,0,SUMPRODUCT('Закон X-Y'!$A742:'Закон X-Y'!$A747,'Закон X-Y'!G742:'Закон X-Y'!G747)/'Закон X-Y'!G748)</f>
        <v>1</v>
      </c>
      <c r="H744" t="s">
        <v>71</v>
      </c>
      <c r="I744" s="54"/>
      <c r="J744" s="57" t="s">
        <v>55</v>
      </c>
      <c r="K744" s="58">
        <f>IF('Закон X-Y'!B748=0,0,SUMPRODUCT('Закон X-Y'!B741:G741,'Закон X-Y'!B748:G748))</f>
        <v>2.4444444444444446</v>
      </c>
      <c r="L744" s="57" t="s">
        <v>72</v>
      </c>
      <c r="M744">
        <f>0*1/32+1*16/32+2*8/32+3*4/32+4*2/32+5*1/32</f>
        <v>1.78125</v>
      </c>
    </row>
    <row r="745" spans="1:19">
      <c r="A745" s="79">
        <f>'Закон X-Y'!A745</f>
        <v>3</v>
      </c>
      <c r="B745" s="63">
        <f>K749*(B741-K744)+K743</f>
        <v>1.2100000000000004</v>
      </c>
      <c r="C745" s="54">
        <f>K749*(C741-K744)+K743</f>
        <v>1.2150000000000003</v>
      </c>
      <c r="D745" s="54">
        <f>K749*(D741-K744)+K743</f>
        <v>1.2200000000000002</v>
      </c>
      <c r="E745" s="54">
        <f>K749*(E741-K744)+K743</f>
        <v>1.2250000000000001</v>
      </c>
      <c r="F745" s="54">
        <f>K749*(F741-K744)+K743</f>
        <v>1.2299999999999998</v>
      </c>
      <c r="G745" s="64">
        <f>K749*(G741-K744)+K743</f>
        <v>1.2349999999999997</v>
      </c>
      <c r="H745" t="s">
        <v>73</v>
      </c>
      <c r="I745" s="54"/>
      <c r="J745" s="57" t="s">
        <v>56</v>
      </c>
      <c r="K745" s="58">
        <f>IF('Закон X-Y'!B748=0,0,'Закон X-Y'!B741*SUMPRODUCT('Закон X-Y'!A742:A747,'Закон X-Y'!B742:B747)+'Закон X-Y'!C741*SUMPRODUCT('Закон X-Y'!A742:A747,'Закон X-Y'!C742:C747)+'Закон X-Y'!D741*SUMPRODUCT('Закон X-Y'!A742:A747,'Закон X-Y'!D742:D747)+'Закон X-Y'!E741*SUMPRODUCT('Закон X-Y'!A742:A747,'Закон X-Y'!E742:E747)+'Закон X-Y'!F741*SUMPRODUCT('Закон X-Y'!A742:A747,'Закон X-Y'!F742:F747)+'Закон X-Y'!G741*SUMPRODUCT('Закон X-Y'!A742:A747,'Закон X-Y'!G742:G747))</f>
        <v>3</v>
      </c>
      <c r="L745" s="57" t="s">
        <v>74</v>
      </c>
      <c r="M745">
        <f>5/21+2*(4/32+6/32+6/32+4/32)+3*(6/32+6/32+3/32)+4*(4/32+2/32)+5/32</f>
        <v>3.8005952380952381</v>
      </c>
    </row>
    <row r="746" spans="1:19">
      <c r="A746" s="79">
        <f>'Закон X-Y'!A746</f>
        <v>4</v>
      </c>
      <c r="B746" s="74">
        <f>'Закон X-Y'!B741</f>
        <v>0</v>
      </c>
      <c r="C746" s="75">
        <f>'Закон X-Y'!C741</f>
        <v>1</v>
      </c>
      <c r="D746" s="75">
        <f>'Закон X-Y'!D741</f>
        <v>2</v>
      </c>
      <c r="E746" s="75">
        <f>'Закон X-Y'!E741</f>
        <v>3</v>
      </c>
      <c r="F746" s="75">
        <f>'Закон X-Y'!F741</f>
        <v>4</v>
      </c>
      <c r="G746" s="76">
        <f>'Закон X-Y'!G741</f>
        <v>5</v>
      </c>
      <c r="H746" t="s">
        <v>68</v>
      </c>
      <c r="I746" s="54"/>
      <c r="J746" s="57" t="s">
        <v>57</v>
      </c>
      <c r="K746" s="58">
        <f>IF('Закон X-Y'!B748=0,0,SUMPRODUCT('Закон X-Y'!A742:A747,'Закон X-Y'!A742:A747,'Закон X-Y'!H742:H747)-K743*K743)</f>
        <v>0.61728395061728381</v>
      </c>
      <c r="L746" s="57" t="s">
        <v>75</v>
      </c>
      <c r="M746">
        <f>0*1/32+1*5/32+4*10/32+9*10/32+16*5/32+25*1/32-M743*M743</f>
        <v>1.25</v>
      </c>
    </row>
    <row r="747" spans="1:19">
      <c r="A747" s="79">
        <f>'Закон X-Y'!A747</f>
        <v>5</v>
      </c>
      <c r="B747" s="60">
        <v>0</v>
      </c>
      <c r="C747" s="61">
        <f>(1/32+2/32+3/32+4/32+5/32)/(5/32)</f>
        <v>3</v>
      </c>
      <c r="D747" s="61">
        <f>(1*4/32+2*3/32+3*2/32+4/32)/(10/32)</f>
        <v>2</v>
      </c>
      <c r="E747" s="61">
        <f>(1*6/32+2*3/32+3*1/32)/(10/32)</f>
        <v>1.5</v>
      </c>
      <c r="F747" s="61">
        <f>(1*4/32+2*1/32)/(5/32)</f>
        <v>1.2</v>
      </c>
      <c r="G747" s="62">
        <v>1</v>
      </c>
      <c r="H747" t="s">
        <v>67</v>
      </c>
      <c r="I747" s="54"/>
      <c r="J747" s="57" t="s">
        <v>59</v>
      </c>
      <c r="K747" s="58">
        <f>IF('Закон X-Y'!B748=0,0,SUMPRODUCT('Закон X-Y'!B741:G741,'Закон X-Y'!B741:G741,'Закон X-Y'!B748:G748)-K744*K744)</f>
        <v>2.4691358024691334</v>
      </c>
      <c r="L747" s="57" t="s">
        <v>76</v>
      </c>
      <c r="M747">
        <f>0*1/32+1*16/32+4*8/32+9*4/32+16*2/32+25*1/32-M744*M744</f>
        <v>1.2333984375</v>
      </c>
    </row>
    <row r="748" spans="1:19">
      <c r="B748" s="63">
        <f>M748*(B746-M743)+M744</f>
        <v>3.0863095238095237</v>
      </c>
      <c r="C748" s="54">
        <f>M748*(C746-M743)+M744</f>
        <v>2.5642857142857141</v>
      </c>
      <c r="D748" s="54">
        <f>M748*(D746-M743)+M744</f>
        <v>2.0422619047619048</v>
      </c>
      <c r="E748" s="54">
        <f>M748*(E746-M743)+M744</f>
        <v>1.5202380952380952</v>
      </c>
      <c r="F748" s="54">
        <f>M748*(F746-M743)+M744</f>
        <v>0.99821428571428583</v>
      </c>
      <c r="G748" s="64">
        <f>M748*(G746-M743)+M744</f>
        <v>0.47619047619047628</v>
      </c>
      <c r="H748" t="s">
        <v>69</v>
      </c>
      <c r="J748" s="57" t="s">
        <v>62</v>
      </c>
      <c r="K748" s="58">
        <f>IF('Закон X-Y'!B748=0,0,(K745-K743*K744)/K746)</f>
        <v>1.9999999999999372E-2</v>
      </c>
      <c r="L748" s="57" t="s">
        <v>62</v>
      </c>
      <c r="M748">
        <f>(M745-M743*M744)/M746</f>
        <v>-0.52202380952380945</v>
      </c>
    </row>
    <row r="749" spans="1:19">
      <c r="B749" s="63">
        <v>0</v>
      </c>
      <c r="C749" s="54">
        <f>(1/32+2*4/32+3*6/32+4*4/32+5/32)/(16/32)</f>
        <v>3</v>
      </c>
      <c r="D749" s="54">
        <f>(1/32+2*3/32+3*3/32+4*1/32)/(8/32)</f>
        <v>2.5</v>
      </c>
      <c r="E749" s="54">
        <f>(1/32+2*2/32+3*1/32)/(4/32)</f>
        <v>2</v>
      </c>
      <c r="F749" s="54">
        <f>(1/32+2*1/32)/(2/32)</f>
        <v>1.5</v>
      </c>
      <c r="G749" s="64">
        <v>1</v>
      </c>
      <c r="H749" t="s">
        <v>71</v>
      </c>
      <c r="J749" s="57" t="s">
        <v>64</v>
      </c>
      <c r="K749" s="58">
        <f>IF('Закон X-Y'!B748=0,0,(K745-K743*K744)/K747)</f>
        <v>4.9999999999998474E-3</v>
      </c>
      <c r="L749" s="57" t="s">
        <v>64</v>
      </c>
      <c r="M749">
        <f>(M745-M743*M744)/M747</f>
        <v>-0.52905025826641028</v>
      </c>
    </row>
    <row r="750" spans="1:19">
      <c r="B750" s="65">
        <f>M749*(B741-M744)+M743</f>
        <v>3.4423707725370432</v>
      </c>
      <c r="C750" s="66">
        <f>M749*(C741-M744)+M743</f>
        <v>2.9133205142706329</v>
      </c>
      <c r="D750" s="66">
        <f>M749*(D741-M744)+M743</f>
        <v>2.3842702560042226</v>
      </c>
      <c r="E750" s="66">
        <f>M749*(E741-M744)+M743</f>
        <v>1.8552199977378123</v>
      </c>
      <c r="F750" s="66">
        <f>M749*(F741-M744)+M743</f>
        <v>1.3261697394714023</v>
      </c>
      <c r="G750" s="67">
        <f>M749*(G741-M744)+M743</f>
        <v>0.79711948120499199</v>
      </c>
      <c r="H750" t="s">
        <v>73</v>
      </c>
    </row>
    <row r="751" spans="1:19">
      <c r="A751" s="79"/>
    </row>
    <row r="752" spans="1:19">
      <c r="A752" s="79"/>
    </row>
    <row r="757" spans="1:13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</row>
  </sheetData>
  <mergeCells count="83">
    <mergeCell ref="K39:L39"/>
    <mergeCell ref="A1:K1"/>
    <mergeCell ref="K2:L2"/>
    <mergeCell ref="B20:K20"/>
    <mergeCell ref="K21:L21"/>
    <mergeCell ref="B38:K38"/>
    <mergeCell ref="K147:L147"/>
    <mergeCell ref="B56:K56"/>
    <mergeCell ref="K57:L57"/>
    <mergeCell ref="B74:K74"/>
    <mergeCell ref="K75:L75"/>
    <mergeCell ref="B92:K92"/>
    <mergeCell ref="K93:L93"/>
    <mergeCell ref="B110:K110"/>
    <mergeCell ref="K111:L111"/>
    <mergeCell ref="B128:K128"/>
    <mergeCell ref="K129:L129"/>
    <mergeCell ref="B146:K146"/>
    <mergeCell ref="K255:L255"/>
    <mergeCell ref="B164:K164"/>
    <mergeCell ref="K165:L165"/>
    <mergeCell ref="B182:K182"/>
    <mergeCell ref="K183:L183"/>
    <mergeCell ref="B200:K200"/>
    <mergeCell ref="K201:L201"/>
    <mergeCell ref="B218:K218"/>
    <mergeCell ref="K219:L219"/>
    <mergeCell ref="B236:K236"/>
    <mergeCell ref="K237:L237"/>
    <mergeCell ref="B254:K254"/>
    <mergeCell ref="K363:L363"/>
    <mergeCell ref="B272:K272"/>
    <mergeCell ref="K273:L273"/>
    <mergeCell ref="B290:K290"/>
    <mergeCell ref="K291:L291"/>
    <mergeCell ref="B308:K308"/>
    <mergeCell ref="K309:L309"/>
    <mergeCell ref="B326:K326"/>
    <mergeCell ref="K327:L327"/>
    <mergeCell ref="B344:K344"/>
    <mergeCell ref="K345:L345"/>
    <mergeCell ref="B362:K362"/>
    <mergeCell ref="K471:L471"/>
    <mergeCell ref="B380:K380"/>
    <mergeCell ref="K381:L381"/>
    <mergeCell ref="B398:K398"/>
    <mergeCell ref="K399:L399"/>
    <mergeCell ref="B416:K416"/>
    <mergeCell ref="K417:L417"/>
    <mergeCell ref="B434:K434"/>
    <mergeCell ref="K435:L435"/>
    <mergeCell ref="B452:K452"/>
    <mergeCell ref="K453:L453"/>
    <mergeCell ref="B470:K470"/>
    <mergeCell ref="K579:L579"/>
    <mergeCell ref="B488:K488"/>
    <mergeCell ref="K489:L489"/>
    <mergeCell ref="B506:K506"/>
    <mergeCell ref="K507:L507"/>
    <mergeCell ref="B524:K524"/>
    <mergeCell ref="K525:L525"/>
    <mergeCell ref="B542:K542"/>
    <mergeCell ref="K543:L543"/>
    <mergeCell ref="B560:K560"/>
    <mergeCell ref="K561:L561"/>
    <mergeCell ref="B578:K578"/>
    <mergeCell ref="K687:L687"/>
    <mergeCell ref="B596:K596"/>
    <mergeCell ref="K597:L597"/>
    <mergeCell ref="B614:K614"/>
    <mergeCell ref="K615:L615"/>
    <mergeCell ref="B632:K632"/>
    <mergeCell ref="K633:L633"/>
    <mergeCell ref="B650:K650"/>
    <mergeCell ref="K651:L651"/>
    <mergeCell ref="B668:K668"/>
    <mergeCell ref="K669:L669"/>
    <mergeCell ref="B686:K686"/>
    <mergeCell ref="B704:K704"/>
    <mergeCell ref="K705:L705"/>
    <mergeCell ref="B722:K722"/>
    <mergeCell ref="K723:L723"/>
    <mergeCell ref="K741:L7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W737"/>
  <sheetViews>
    <sheetView topLeftCell="A590" zoomScaleNormal="100" workbookViewId="0">
      <selection activeCell="B3" sqref="B3"/>
    </sheetView>
  </sheetViews>
  <sheetFormatPr defaultColWidth="37.28515625" defaultRowHeight="18"/>
  <cols>
    <col min="1" max="1" width="38.140625" style="1" customWidth="1"/>
    <col min="2" max="7" width="8.7109375" style="1" customWidth="1"/>
    <col min="8" max="8" width="8.28515625" style="1" customWidth="1"/>
    <col min="9" max="9" width="2.42578125" style="1" customWidth="1"/>
    <col min="10" max="10" width="4.7109375" style="1" customWidth="1"/>
    <col min="11" max="11" width="2.140625" style="1" customWidth="1"/>
    <col min="12" max="12" width="57.42578125" style="1" customWidth="1"/>
    <col min="13" max="1011" width="37.28515625" style="1"/>
    <col min="1012" max="1024" width="11.5703125" customWidth="1"/>
  </cols>
  <sheetData>
    <row r="1" spans="1:12" ht="19.5" thickBot="1">
      <c r="A1" s="12" t="str">
        <f>'Название и список группы'!A1</f>
        <v>ИВТ19-3</v>
      </c>
      <c r="B1" s="87"/>
      <c r="C1" s="87"/>
      <c r="D1" s="87"/>
      <c r="E1" s="87"/>
      <c r="F1" s="87"/>
      <c r="G1" s="87"/>
      <c r="H1" s="77"/>
      <c r="I1" s="77"/>
    </row>
    <row r="2" spans="1:12" ht="18.75" thickBot="1">
      <c r="A2" s="45" t="s">
        <v>77</v>
      </c>
      <c r="B2" s="22">
        <v>0</v>
      </c>
      <c r="C2" s="23">
        <v>1</v>
      </c>
      <c r="D2" s="23">
        <v>2</v>
      </c>
      <c r="E2" s="23">
        <v>3</v>
      </c>
      <c r="F2" s="23">
        <v>4</v>
      </c>
      <c r="G2" s="24">
        <v>5</v>
      </c>
      <c r="H2" s="25" t="s">
        <v>52</v>
      </c>
      <c r="I2" s="2"/>
      <c r="J2" s="3" t="s">
        <v>3</v>
      </c>
      <c r="L2" s="4" t="s">
        <v>4</v>
      </c>
    </row>
    <row r="3" spans="1:12" ht="18.75">
      <c r="A3" s="40">
        <v>0</v>
      </c>
      <c r="B3" s="26">
        <f t="shared" ref="B3:G3" si="0">IF(B17=0,0,B11/$H17)</f>
        <v>0</v>
      </c>
      <c r="C3" s="26">
        <f t="shared" si="0"/>
        <v>0</v>
      </c>
      <c r="D3" s="26">
        <f t="shared" si="0"/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10"/>
      <c r="I3" s="10"/>
      <c r="J3" s="5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39" t="s">
        <v>6</v>
      </c>
    </row>
    <row r="4" spans="1:12" ht="18.75">
      <c r="A4" s="41">
        <v>1</v>
      </c>
      <c r="B4" s="6">
        <f t="shared" ref="B4:G4" si="1">IF(B17=0,0,B12/$H17)</f>
        <v>0</v>
      </c>
      <c r="C4" s="6">
        <f t="shared" si="1"/>
        <v>0</v>
      </c>
      <c r="D4" s="6">
        <f t="shared" si="1"/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10">
        <f t="shared" ref="H4:H17" si="2">SUM(B4:G4)</f>
        <v>0</v>
      </c>
      <c r="I4" s="10"/>
      <c r="L4" s="39" t="s">
        <v>8</v>
      </c>
    </row>
    <row r="5" spans="1:12" ht="18.75">
      <c r="A5" s="41">
        <v>2</v>
      </c>
      <c r="B5" s="6">
        <f t="shared" ref="B5:G5" si="3">IF(B17=0,0,B13/$H17)</f>
        <v>0</v>
      </c>
      <c r="C5" s="6">
        <f t="shared" si="3"/>
        <v>0</v>
      </c>
      <c r="D5" s="6">
        <f t="shared" si="3"/>
        <v>0</v>
      </c>
      <c r="E5" s="6">
        <f t="shared" si="3"/>
        <v>0</v>
      </c>
      <c r="F5" s="6">
        <f t="shared" si="3"/>
        <v>0</v>
      </c>
      <c r="G5" s="6">
        <f t="shared" si="3"/>
        <v>0</v>
      </c>
      <c r="H5" s="10">
        <f t="shared" si="2"/>
        <v>0</v>
      </c>
      <c r="I5" s="10"/>
      <c r="L5" s="1" t="s">
        <v>16</v>
      </c>
    </row>
    <row r="6" spans="1:12" ht="18.75">
      <c r="A6" s="41">
        <v>3</v>
      </c>
      <c r="B6" s="6">
        <f t="shared" ref="B6:G6" si="4">IF(B17=0,0,B14/$H17)</f>
        <v>0</v>
      </c>
      <c r="C6" s="6">
        <f t="shared" si="4"/>
        <v>0</v>
      </c>
      <c r="D6" s="6">
        <f t="shared" si="4"/>
        <v>0</v>
      </c>
      <c r="E6" s="6">
        <f t="shared" si="4"/>
        <v>0</v>
      </c>
      <c r="F6" s="6">
        <f t="shared" si="4"/>
        <v>0</v>
      </c>
      <c r="G6" s="6">
        <f t="shared" si="4"/>
        <v>0</v>
      </c>
      <c r="H6" s="10">
        <f t="shared" si="2"/>
        <v>0</v>
      </c>
      <c r="I6" s="12"/>
      <c r="L6" s="1" t="s">
        <v>18</v>
      </c>
    </row>
    <row r="7" spans="1:12" ht="18.75">
      <c r="A7" s="41">
        <v>4</v>
      </c>
      <c r="B7" s="6">
        <f t="shared" ref="B7:G7" si="5">IF(B17=0,0,B15/$H17)</f>
        <v>0</v>
      </c>
      <c r="C7" s="6">
        <f t="shared" si="5"/>
        <v>0</v>
      </c>
      <c r="D7" s="6">
        <f t="shared" si="5"/>
        <v>0</v>
      </c>
      <c r="E7" s="6">
        <f t="shared" si="5"/>
        <v>0</v>
      </c>
      <c r="F7" s="6">
        <f t="shared" si="5"/>
        <v>0</v>
      </c>
      <c r="G7" s="6">
        <f t="shared" si="5"/>
        <v>0</v>
      </c>
      <c r="H7" s="10">
        <f t="shared" si="2"/>
        <v>0</v>
      </c>
      <c r="I7" s="12"/>
      <c r="L7" s="1" t="s">
        <v>20</v>
      </c>
    </row>
    <row r="8" spans="1:12" ht="18.75">
      <c r="A8" s="41">
        <v>5</v>
      </c>
      <c r="B8" s="29">
        <f t="shared" ref="B8:G8" si="6">IF(B17=0,0,B16/$H17)</f>
        <v>0</v>
      </c>
      <c r="C8" s="29">
        <f t="shared" si="6"/>
        <v>0</v>
      </c>
      <c r="D8" s="29">
        <f t="shared" si="6"/>
        <v>0</v>
      </c>
      <c r="E8" s="29">
        <f t="shared" si="6"/>
        <v>0</v>
      </c>
      <c r="F8" s="29">
        <f t="shared" si="6"/>
        <v>0</v>
      </c>
      <c r="G8" s="29">
        <f t="shared" si="6"/>
        <v>0</v>
      </c>
      <c r="H8" s="10">
        <f t="shared" si="2"/>
        <v>0</v>
      </c>
      <c r="I8" s="12"/>
      <c r="L8" s="38"/>
    </row>
    <row r="9" spans="1:12" ht="18.75">
      <c r="A9" s="20" t="s">
        <v>78</v>
      </c>
      <c r="B9" s="28">
        <f t="shared" ref="B9:G9" si="7">SUM(B3:B8)</f>
        <v>0</v>
      </c>
      <c r="C9" s="28">
        <f t="shared" si="7"/>
        <v>0</v>
      </c>
      <c r="D9" s="28">
        <f t="shared" si="7"/>
        <v>0</v>
      </c>
      <c r="E9" s="28">
        <f t="shared" si="7"/>
        <v>0</v>
      </c>
      <c r="F9" s="28">
        <f t="shared" si="7"/>
        <v>0</v>
      </c>
      <c r="G9" s="28">
        <f t="shared" si="7"/>
        <v>0</v>
      </c>
      <c r="H9" s="10">
        <f t="shared" si="2"/>
        <v>0</v>
      </c>
      <c r="I9" s="12"/>
    </row>
    <row r="10" spans="1:12" ht="18.75">
      <c r="A10" s="27" t="s">
        <v>77</v>
      </c>
      <c r="B10" s="33">
        <v>0</v>
      </c>
      <c r="C10" s="33">
        <v>1</v>
      </c>
      <c r="D10" s="33">
        <v>2</v>
      </c>
      <c r="E10" s="33">
        <v>3</v>
      </c>
      <c r="F10" s="33">
        <v>4</v>
      </c>
      <c r="G10" s="34">
        <v>5</v>
      </c>
      <c r="H10" s="10"/>
      <c r="I10" s="12"/>
    </row>
    <row r="11" spans="1:12" ht="18.75">
      <c r="A11" s="40">
        <v>0</v>
      </c>
      <c r="B11" s="26">
        <f>SUM(B29,B47,B65,B83,B101,B119,B137,B155,B173,B191,B209,B227,B245,B263,B281,B299,B317,B335,B353,B371,B389,B407,B425,B443,B461,B479,B497,B515,B533,B551,B569,B587,B605,B623,B641,B659,B677,B695,B713,B731)</f>
        <v>0</v>
      </c>
      <c r="C11" s="26">
        <f t="shared" ref="C11:G11" si="8">SUM(C29,C47,C65,C83,C101,C119,C137,C155,C173,C191,C209,C227,C245,C263,C281,C299,C317,C335,C353,C371,C389,C407,C425,C443,C461,C479,C497,C515,C533,C551,C569,C587,C605,C623,C641,C659,C677,C695,C713,C731)</f>
        <v>0</v>
      </c>
      <c r="D11" s="26">
        <f t="shared" si="8"/>
        <v>0</v>
      </c>
      <c r="E11" s="26">
        <f t="shared" si="8"/>
        <v>0</v>
      </c>
      <c r="F11" s="26">
        <f t="shared" si="8"/>
        <v>0</v>
      </c>
      <c r="G11" s="26">
        <f t="shared" si="8"/>
        <v>0</v>
      </c>
      <c r="H11" s="10">
        <f t="shared" si="2"/>
        <v>0</v>
      </c>
      <c r="I11" s="12"/>
    </row>
    <row r="12" spans="1:12" ht="18.75">
      <c r="A12" s="41">
        <v>1</v>
      </c>
      <c r="B12" s="26">
        <f t="shared" ref="B12:G16" si="9">SUM(B30,B48,B66,B84,B102,B120,B138,B156,B174,B192,B210,B228,B246,B264,B282,B300,B318,B336,B354,B372,B390,B408,B426,B444,B462,B480,B498,B516,B534,B552,B570,B588,B606,B624,B642,B660,B678,B696,B714,B732)</f>
        <v>0</v>
      </c>
      <c r="C12" s="26">
        <f t="shared" si="9"/>
        <v>0</v>
      </c>
      <c r="D12" s="26">
        <f t="shared" si="9"/>
        <v>0</v>
      </c>
      <c r="E12" s="26">
        <f t="shared" si="9"/>
        <v>0</v>
      </c>
      <c r="F12" s="26">
        <f t="shared" si="9"/>
        <v>0</v>
      </c>
      <c r="G12" s="26">
        <f t="shared" si="9"/>
        <v>0</v>
      </c>
      <c r="H12" s="10">
        <f t="shared" si="2"/>
        <v>0</v>
      </c>
      <c r="I12" s="12"/>
    </row>
    <row r="13" spans="1:12" ht="18.75">
      <c r="A13" s="41">
        <v>2</v>
      </c>
      <c r="B13" s="26">
        <f t="shared" si="9"/>
        <v>0</v>
      </c>
      <c r="C13" s="26">
        <f t="shared" si="9"/>
        <v>0</v>
      </c>
      <c r="D13" s="26">
        <f t="shared" si="9"/>
        <v>0</v>
      </c>
      <c r="E13" s="26">
        <f t="shared" si="9"/>
        <v>0</v>
      </c>
      <c r="F13" s="26">
        <f t="shared" si="9"/>
        <v>0</v>
      </c>
      <c r="G13" s="26">
        <f t="shared" si="9"/>
        <v>0</v>
      </c>
      <c r="H13" s="10">
        <f t="shared" si="2"/>
        <v>0</v>
      </c>
      <c r="I13" s="12"/>
    </row>
    <row r="14" spans="1:12" ht="18.75">
      <c r="A14" s="41">
        <v>3</v>
      </c>
      <c r="B14" s="26">
        <f t="shared" si="9"/>
        <v>0</v>
      </c>
      <c r="C14" s="26">
        <f t="shared" si="9"/>
        <v>0</v>
      </c>
      <c r="D14" s="26">
        <f t="shared" si="9"/>
        <v>0</v>
      </c>
      <c r="E14" s="26">
        <f t="shared" si="9"/>
        <v>0</v>
      </c>
      <c r="F14" s="26">
        <f t="shared" si="9"/>
        <v>0</v>
      </c>
      <c r="G14" s="26">
        <f t="shared" si="9"/>
        <v>0</v>
      </c>
      <c r="H14" s="10">
        <f t="shared" si="2"/>
        <v>0</v>
      </c>
      <c r="I14" s="12"/>
    </row>
    <row r="15" spans="1:12" ht="18.75">
      <c r="A15" s="41">
        <v>4</v>
      </c>
      <c r="B15" s="26">
        <f t="shared" si="9"/>
        <v>0</v>
      </c>
      <c r="C15" s="26">
        <f t="shared" si="9"/>
        <v>0</v>
      </c>
      <c r="D15" s="26">
        <f t="shared" si="9"/>
        <v>0</v>
      </c>
      <c r="E15" s="26">
        <f t="shared" si="9"/>
        <v>0</v>
      </c>
      <c r="F15" s="26">
        <f t="shared" si="9"/>
        <v>0</v>
      </c>
      <c r="G15" s="26">
        <f t="shared" si="9"/>
        <v>0</v>
      </c>
      <c r="H15" s="10">
        <f t="shared" si="2"/>
        <v>0</v>
      </c>
      <c r="I15" s="12"/>
    </row>
    <row r="16" spans="1:12" ht="18.75">
      <c r="A16" s="41">
        <v>5</v>
      </c>
      <c r="B16" s="29">
        <f t="shared" si="9"/>
        <v>0</v>
      </c>
      <c r="C16" s="29">
        <f t="shared" si="9"/>
        <v>0</v>
      </c>
      <c r="D16" s="29">
        <f t="shared" si="9"/>
        <v>0</v>
      </c>
      <c r="E16" s="29">
        <f t="shared" si="9"/>
        <v>0</v>
      </c>
      <c r="F16" s="29">
        <f t="shared" si="9"/>
        <v>0</v>
      </c>
      <c r="G16" s="29">
        <f t="shared" si="9"/>
        <v>0</v>
      </c>
      <c r="H16" s="10">
        <f t="shared" si="2"/>
        <v>0</v>
      </c>
      <c r="I16" s="12"/>
    </row>
    <row r="17" spans="1:12" ht="18.75">
      <c r="A17" s="9" t="s">
        <v>79</v>
      </c>
      <c r="B17" s="32">
        <f>SUM(B11:B16)</f>
        <v>0</v>
      </c>
      <c r="C17" s="32">
        <f t="shared" ref="C17:G17" si="10">SUM(C11:C16)</f>
        <v>0</v>
      </c>
      <c r="D17" s="32">
        <f t="shared" si="10"/>
        <v>0</v>
      </c>
      <c r="E17" s="32">
        <f t="shared" si="10"/>
        <v>0</v>
      </c>
      <c r="F17" s="32">
        <f t="shared" si="10"/>
        <v>0</v>
      </c>
      <c r="G17" s="32">
        <f t="shared" si="10"/>
        <v>0</v>
      </c>
      <c r="H17" s="10">
        <f t="shared" si="2"/>
        <v>0</v>
      </c>
      <c r="I17" s="12"/>
    </row>
    <row r="18" spans="1:12" ht="18.75">
      <c r="A18" s="12"/>
      <c r="B18" s="12"/>
    </row>
    <row r="19" spans="1:12" ht="19.5" thickBot="1">
      <c r="A19" s="7" t="str">
        <f>'Название и список группы'!A2</f>
        <v>Ахаррам</v>
      </c>
      <c r="B19" s="86" t="str">
        <f>'Название и список группы'!B2</f>
        <v>Юнесс</v>
      </c>
      <c r="C19" s="86"/>
      <c r="D19" s="86"/>
      <c r="E19" s="86"/>
      <c r="F19" s="86"/>
      <c r="G19" s="86"/>
      <c r="H19" s="86"/>
      <c r="I19" s="86"/>
      <c r="J19" s="86"/>
      <c r="L19" s="1" t="s">
        <v>23</v>
      </c>
    </row>
    <row r="20" spans="1:12" ht="18.75" thickBot="1">
      <c r="A20" s="44" t="str">
        <f>A$2</f>
        <v>X\Z</v>
      </c>
      <c r="B20" s="22">
        <v>0</v>
      </c>
      <c r="C20" s="23">
        <v>1</v>
      </c>
      <c r="D20" s="23">
        <v>2</v>
      </c>
      <c r="E20" s="23">
        <v>3</v>
      </c>
      <c r="F20" s="23">
        <v>4</v>
      </c>
      <c r="G20" s="24">
        <v>5</v>
      </c>
      <c r="H20" s="25" t="str">
        <f>H$2</f>
        <v>w(X=xi)</v>
      </c>
      <c r="I20" s="2"/>
      <c r="J20" s="3" t="s">
        <v>3</v>
      </c>
      <c r="L20" s="4" t="str">
        <f>L$2</f>
        <v>10 серий по 5 бросков монеты</v>
      </c>
    </row>
    <row r="21" spans="1:12" ht="18.75">
      <c r="A21" s="43">
        <f>A$3</f>
        <v>0</v>
      </c>
      <c r="B21" s="26">
        <f t="shared" ref="B21:G21" si="11">IF(B35=0,0,B29/$H35)</f>
        <v>0</v>
      </c>
      <c r="C21" s="26">
        <f t="shared" si="11"/>
        <v>0</v>
      </c>
      <c r="D21" s="26">
        <f t="shared" si="11"/>
        <v>0</v>
      </c>
      <c r="E21" s="26">
        <f t="shared" si="11"/>
        <v>0</v>
      </c>
      <c r="F21" s="26">
        <f t="shared" si="11"/>
        <v>0</v>
      </c>
      <c r="G21" s="26">
        <f t="shared" si="11"/>
        <v>0</v>
      </c>
      <c r="H21" s="10"/>
      <c r="I21" s="10"/>
      <c r="J21" s="11">
        <f>IF(SUM(B29:G34)&gt;0,1,10^(-5))</f>
        <v>1.0000000000000001E-5</v>
      </c>
      <c r="L21" s="39" t="str">
        <f>L$3</f>
        <v>X — число выпавших орлов в</v>
      </c>
    </row>
    <row r="22" spans="1:12" ht="18.75">
      <c r="A22" s="43">
        <f>A$4</f>
        <v>1</v>
      </c>
      <c r="B22" s="6">
        <f t="shared" ref="B22:G22" si="12">IF(B35=0,0,B30/$H35)</f>
        <v>0</v>
      </c>
      <c r="C22" s="6">
        <f t="shared" si="12"/>
        <v>0</v>
      </c>
      <c r="D22" s="6">
        <f t="shared" si="12"/>
        <v>0</v>
      </c>
      <c r="E22" s="6">
        <f t="shared" si="12"/>
        <v>0</v>
      </c>
      <c r="F22" s="6">
        <f t="shared" si="12"/>
        <v>0</v>
      </c>
      <c r="G22" s="6">
        <f t="shared" si="12"/>
        <v>0</v>
      </c>
      <c r="H22" s="10">
        <f t="shared" ref="H22:H27" si="13">SUM(B22:G22)</f>
        <v>0</v>
      </c>
      <c r="I22" s="10"/>
      <c r="L22" s="39" t="str">
        <f>L$4</f>
        <v>серии из 5 бросков</v>
      </c>
    </row>
    <row r="23" spans="1:12" ht="18.75">
      <c r="A23" s="43">
        <f>A$5</f>
        <v>2</v>
      </c>
      <c r="B23" s="6">
        <f t="shared" ref="B23:G23" si="14">IF(B35=0,0,B31/$H35)</f>
        <v>0</v>
      </c>
      <c r="C23" s="6">
        <f t="shared" si="14"/>
        <v>0</v>
      </c>
      <c r="D23" s="6">
        <f t="shared" si="14"/>
        <v>0</v>
      </c>
      <c r="E23" s="6">
        <f t="shared" si="14"/>
        <v>0</v>
      </c>
      <c r="F23" s="6">
        <f t="shared" si="14"/>
        <v>0</v>
      </c>
      <c r="G23" s="6">
        <f t="shared" si="14"/>
        <v>0</v>
      </c>
      <c r="H23" s="10">
        <f t="shared" si="13"/>
        <v>0</v>
      </c>
      <c r="I23" s="10"/>
      <c r="L23" s="38" t="str">
        <f>L$5</f>
        <v>Z — модуль разности между</v>
      </c>
    </row>
    <row r="24" spans="1:12" ht="18.75">
      <c r="A24" s="43">
        <f>A$6</f>
        <v>3</v>
      </c>
      <c r="B24" s="6">
        <f t="shared" ref="B24:G24" si="15">IF(B35=0,0,B32/$H35)</f>
        <v>0</v>
      </c>
      <c r="C24" s="6">
        <f t="shared" si="15"/>
        <v>0</v>
      </c>
      <c r="D24" s="6">
        <f t="shared" si="15"/>
        <v>0</v>
      </c>
      <c r="E24" s="6">
        <f t="shared" si="15"/>
        <v>0</v>
      </c>
      <c r="F24" s="6">
        <f t="shared" si="15"/>
        <v>0</v>
      </c>
      <c r="G24" s="6">
        <f t="shared" si="15"/>
        <v>0</v>
      </c>
      <c r="H24" s="10">
        <f t="shared" si="13"/>
        <v>0</v>
      </c>
      <c r="I24" s="12"/>
      <c r="L24" s="38" t="str">
        <f>L$6</f>
        <v>числом выпавших орлов и</v>
      </c>
    </row>
    <row r="25" spans="1:12" ht="18.75">
      <c r="A25" s="43">
        <f>A$7</f>
        <v>4</v>
      </c>
      <c r="B25" s="6">
        <f t="shared" ref="B25:G25" si="16">IF(B35=0,0,B33/$H35)</f>
        <v>0</v>
      </c>
      <c r="C25" s="6">
        <f t="shared" si="16"/>
        <v>0</v>
      </c>
      <c r="D25" s="6">
        <f t="shared" si="16"/>
        <v>0</v>
      </c>
      <c r="E25" s="6">
        <f t="shared" si="16"/>
        <v>0</v>
      </c>
      <c r="F25" s="6">
        <f t="shared" si="16"/>
        <v>0</v>
      </c>
      <c r="G25" s="6">
        <f t="shared" si="16"/>
        <v>0</v>
      </c>
      <c r="H25" s="10">
        <f t="shared" si="13"/>
        <v>0</v>
      </c>
      <c r="I25" s="12"/>
      <c r="L25" s="38" t="str">
        <f>L$7</f>
        <v>решек в серии из 5 бросков</v>
      </c>
    </row>
    <row r="26" spans="1:12" ht="18.75">
      <c r="A26" s="43">
        <f>A$8</f>
        <v>5</v>
      </c>
      <c r="B26" s="29">
        <f t="shared" ref="B26:G26" si="17">IF(B35=0,0,B34/$H35)</f>
        <v>0</v>
      </c>
      <c r="C26" s="29">
        <f t="shared" si="17"/>
        <v>0</v>
      </c>
      <c r="D26" s="29">
        <f t="shared" si="17"/>
        <v>0</v>
      </c>
      <c r="E26" s="29">
        <f t="shared" si="17"/>
        <v>0</v>
      </c>
      <c r="F26" s="29">
        <f t="shared" si="17"/>
        <v>0</v>
      </c>
      <c r="G26" s="29">
        <f t="shared" si="17"/>
        <v>0</v>
      </c>
      <c r="H26" s="10">
        <f t="shared" si="13"/>
        <v>0</v>
      </c>
      <c r="L26" s="38">
        <f>L$8</f>
        <v>0</v>
      </c>
    </row>
    <row r="27" spans="1:12" ht="18.75">
      <c r="A27" s="42" t="str">
        <f>A$9</f>
        <v>w(Z=zk)</v>
      </c>
      <c r="B27" s="28">
        <f t="shared" ref="B27:G27" si="18">SUM(B21:B26)</f>
        <v>0</v>
      </c>
      <c r="C27" s="28">
        <f t="shared" si="18"/>
        <v>0</v>
      </c>
      <c r="D27" s="28">
        <f t="shared" si="18"/>
        <v>0</v>
      </c>
      <c r="E27" s="28">
        <f t="shared" si="18"/>
        <v>0</v>
      </c>
      <c r="F27" s="28">
        <f t="shared" si="18"/>
        <v>0</v>
      </c>
      <c r="G27" s="28">
        <f t="shared" si="18"/>
        <v>0</v>
      </c>
      <c r="H27" s="10">
        <f t="shared" si="13"/>
        <v>0</v>
      </c>
      <c r="L27" s="1">
        <f>L$9</f>
        <v>0</v>
      </c>
    </row>
    <row r="28" spans="1:12" ht="19.5" thickBot="1">
      <c r="A28" s="44" t="str">
        <f>A$10</f>
        <v>X\Z</v>
      </c>
      <c r="B28" s="36">
        <v>0</v>
      </c>
      <c r="C28" s="33">
        <v>1</v>
      </c>
      <c r="D28" s="33">
        <v>2</v>
      </c>
      <c r="E28" s="33">
        <v>3</v>
      </c>
      <c r="F28" s="33">
        <v>4</v>
      </c>
      <c r="G28" s="34">
        <v>5</v>
      </c>
      <c r="H28" s="10"/>
      <c r="L28" s="1">
        <f>L$10</f>
        <v>0</v>
      </c>
    </row>
    <row r="29" spans="1:12" ht="18.75">
      <c r="A29" s="43">
        <f>A$11</f>
        <v>0</v>
      </c>
      <c r="B29" s="30"/>
      <c r="C29" s="30"/>
      <c r="D29" s="30"/>
      <c r="E29" s="30"/>
      <c r="F29" s="30"/>
      <c r="G29" s="30"/>
      <c r="H29" s="10">
        <f t="shared" ref="H29:H35" si="19">SUM(B29:G29)</f>
        <v>0</v>
      </c>
      <c r="L29" s="1">
        <f>L$11</f>
        <v>0</v>
      </c>
    </row>
    <row r="30" spans="1:12" ht="18.75">
      <c r="A30" s="43">
        <f>A$12</f>
        <v>1</v>
      </c>
      <c r="B30" s="35"/>
      <c r="C30" s="35"/>
      <c r="D30" s="35"/>
      <c r="E30" s="35"/>
      <c r="F30" s="35"/>
      <c r="G30" s="35"/>
      <c r="H30" s="10">
        <f t="shared" si="19"/>
        <v>0</v>
      </c>
      <c r="L30" s="1">
        <f>L$12</f>
        <v>0</v>
      </c>
    </row>
    <row r="31" spans="1:12" ht="18.75">
      <c r="A31" s="43">
        <f>A$13</f>
        <v>2</v>
      </c>
      <c r="B31" s="35"/>
      <c r="C31" s="35"/>
      <c r="D31" s="35"/>
      <c r="E31" s="35"/>
      <c r="F31" s="35"/>
      <c r="G31" s="35"/>
      <c r="H31" s="10">
        <f t="shared" si="19"/>
        <v>0</v>
      </c>
      <c r="L31" s="1">
        <f>L$13</f>
        <v>0</v>
      </c>
    </row>
    <row r="32" spans="1:12" ht="18.75">
      <c r="A32" s="43">
        <f>A$14</f>
        <v>3</v>
      </c>
      <c r="B32" s="35"/>
      <c r="C32" s="35"/>
      <c r="D32" s="35"/>
      <c r="E32" s="35"/>
      <c r="F32" s="35"/>
      <c r="G32" s="35"/>
      <c r="H32" s="10">
        <f t="shared" si="19"/>
        <v>0</v>
      </c>
      <c r="L32" s="1">
        <f>L$14</f>
        <v>0</v>
      </c>
    </row>
    <row r="33" spans="1:12" ht="18.75">
      <c r="A33" s="43">
        <f>A$15</f>
        <v>4</v>
      </c>
      <c r="B33" s="35"/>
      <c r="C33" s="35"/>
      <c r="D33" s="35"/>
      <c r="E33" s="35"/>
      <c r="F33" s="35"/>
      <c r="G33" s="35"/>
      <c r="H33" s="10">
        <f t="shared" si="19"/>
        <v>0</v>
      </c>
      <c r="L33" s="1">
        <f>L$15</f>
        <v>0</v>
      </c>
    </row>
    <row r="34" spans="1:12" ht="19.5" thickBot="1">
      <c r="A34" s="46">
        <f>A$16</f>
        <v>5</v>
      </c>
      <c r="B34" s="37"/>
      <c r="C34" s="37"/>
      <c r="D34" s="37"/>
      <c r="E34" s="37"/>
      <c r="F34" s="37"/>
      <c r="G34" s="37"/>
      <c r="H34" s="10">
        <f t="shared" si="19"/>
        <v>0</v>
      </c>
      <c r="L34" s="1">
        <f>L$16</f>
        <v>0</v>
      </c>
    </row>
    <row r="35" spans="1:12" ht="19.5" thickTop="1">
      <c r="A35" s="42" t="str">
        <f>A$17</f>
        <v>n(Z=zk)</v>
      </c>
      <c r="B35" s="32">
        <f>SUM(B29:B34)</f>
        <v>0</v>
      </c>
      <c r="C35" s="32">
        <f t="shared" ref="C35:G35" si="20">SUM(C29:C34)</f>
        <v>0</v>
      </c>
      <c r="D35" s="32">
        <f t="shared" si="20"/>
        <v>0</v>
      </c>
      <c r="E35" s="32">
        <f t="shared" si="20"/>
        <v>0</v>
      </c>
      <c r="F35" s="32">
        <f t="shared" si="20"/>
        <v>0</v>
      </c>
      <c r="G35" s="32">
        <f t="shared" si="20"/>
        <v>0</v>
      </c>
      <c r="H35" s="10">
        <f t="shared" si="19"/>
        <v>0</v>
      </c>
      <c r="L35" s="1">
        <f>L$17</f>
        <v>0</v>
      </c>
    </row>
    <row r="37" spans="1:12" ht="19.5" thickBot="1">
      <c r="A37" s="7" t="str">
        <f>'Название и список группы'!A3</f>
        <v>Дауд</v>
      </c>
      <c r="B37" s="86" t="str">
        <f>'Название и список группы'!B3</f>
        <v>Мохамед Оссама Мохамед Абдраббу</v>
      </c>
      <c r="C37" s="86"/>
      <c r="D37" s="86"/>
      <c r="E37" s="86"/>
      <c r="F37" s="86"/>
      <c r="G37" s="86"/>
      <c r="H37" s="86"/>
      <c r="I37" s="86"/>
      <c r="J37" s="86"/>
      <c r="L37" s="1" t="str">
        <f>L$19</f>
        <v>Заполните только желтые поля!!!</v>
      </c>
    </row>
    <row r="38" spans="1:12" ht="18.75" thickBot="1">
      <c r="A38" s="44" t="str">
        <f>A$2</f>
        <v>X\Z</v>
      </c>
      <c r="B38" s="22">
        <v>0</v>
      </c>
      <c r="C38" s="23">
        <v>1</v>
      </c>
      <c r="D38" s="23">
        <v>2</v>
      </c>
      <c r="E38" s="23">
        <v>3</v>
      </c>
      <c r="F38" s="23">
        <v>4</v>
      </c>
      <c r="G38" s="24">
        <v>5</v>
      </c>
      <c r="H38" s="25" t="str">
        <f>H$2</f>
        <v>w(X=xi)</v>
      </c>
      <c r="I38" s="2"/>
      <c r="J38" s="3" t="s">
        <v>3</v>
      </c>
      <c r="L38" s="4" t="str">
        <f>L$2</f>
        <v>10 серий по 5 бросков монеты</v>
      </c>
    </row>
    <row r="39" spans="1:12" ht="18.75">
      <c r="A39" s="43">
        <f>A$3</f>
        <v>0</v>
      </c>
      <c r="B39" s="26">
        <f t="shared" ref="B39:G39" si="21">IF(B53=0,0,B47/$H53)</f>
        <v>0</v>
      </c>
      <c r="C39" s="26">
        <f t="shared" si="21"/>
        <v>0</v>
      </c>
      <c r="D39" s="26">
        <f t="shared" si="21"/>
        <v>0</v>
      </c>
      <c r="E39" s="26">
        <f t="shared" si="21"/>
        <v>0</v>
      </c>
      <c r="F39" s="26">
        <f t="shared" si="21"/>
        <v>0</v>
      </c>
      <c r="G39" s="26">
        <f t="shared" si="21"/>
        <v>0</v>
      </c>
      <c r="H39" s="10"/>
      <c r="I39" s="10"/>
      <c r="J39" s="11">
        <f>IF(SUM(B47:G52)&gt;0,1,10^(-5))</f>
        <v>1.0000000000000001E-5</v>
      </c>
      <c r="L39" s="39" t="str">
        <f>L$3</f>
        <v>X — число выпавших орлов в</v>
      </c>
    </row>
    <row r="40" spans="1:12" ht="18.75">
      <c r="A40" s="43">
        <f>A$4</f>
        <v>1</v>
      </c>
      <c r="B40" s="6">
        <f t="shared" ref="B40:G40" si="22">IF(B53=0,0,B48/$H53)</f>
        <v>0</v>
      </c>
      <c r="C40" s="6">
        <f t="shared" si="22"/>
        <v>0</v>
      </c>
      <c r="D40" s="6">
        <f t="shared" si="22"/>
        <v>0</v>
      </c>
      <c r="E40" s="6">
        <f t="shared" si="22"/>
        <v>0</v>
      </c>
      <c r="F40" s="6">
        <f t="shared" si="22"/>
        <v>0</v>
      </c>
      <c r="G40" s="6">
        <f t="shared" si="22"/>
        <v>0</v>
      </c>
      <c r="H40" s="10">
        <f t="shared" ref="H40:H45" si="23">SUM(B40:G40)</f>
        <v>0</v>
      </c>
      <c r="I40" s="10"/>
      <c r="L40" s="39" t="str">
        <f>L$4</f>
        <v>серии из 5 бросков</v>
      </c>
    </row>
    <row r="41" spans="1:12" ht="18.75">
      <c r="A41" s="43">
        <f>A$5</f>
        <v>2</v>
      </c>
      <c r="B41" s="6">
        <f t="shared" ref="B41:G41" si="24">IF(B53=0,0,B49/$H53)</f>
        <v>0</v>
      </c>
      <c r="C41" s="6">
        <f t="shared" si="24"/>
        <v>0</v>
      </c>
      <c r="D41" s="6">
        <f t="shared" si="24"/>
        <v>0</v>
      </c>
      <c r="E41" s="6">
        <f t="shared" si="24"/>
        <v>0</v>
      </c>
      <c r="F41" s="6">
        <f t="shared" si="24"/>
        <v>0</v>
      </c>
      <c r="G41" s="6">
        <f t="shared" si="24"/>
        <v>0</v>
      </c>
      <c r="H41" s="10">
        <f t="shared" si="23"/>
        <v>0</v>
      </c>
      <c r="I41" s="10"/>
      <c r="L41" s="38" t="str">
        <f>L$5</f>
        <v>Z — модуль разности между</v>
      </c>
    </row>
    <row r="42" spans="1:12" ht="18.75">
      <c r="A42" s="43">
        <f>A$6</f>
        <v>3</v>
      </c>
      <c r="B42" s="6">
        <f t="shared" ref="B42:G42" si="25">IF(B53=0,0,B50/$H53)</f>
        <v>0</v>
      </c>
      <c r="C42" s="6">
        <f t="shared" si="25"/>
        <v>0</v>
      </c>
      <c r="D42" s="6">
        <f t="shared" si="25"/>
        <v>0</v>
      </c>
      <c r="E42" s="6">
        <f t="shared" si="25"/>
        <v>0</v>
      </c>
      <c r="F42" s="6">
        <f t="shared" si="25"/>
        <v>0</v>
      </c>
      <c r="G42" s="6">
        <f t="shared" si="25"/>
        <v>0</v>
      </c>
      <c r="H42" s="10">
        <f t="shared" si="23"/>
        <v>0</v>
      </c>
      <c r="I42" s="12"/>
      <c r="L42" s="38" t="str">
        <f>L$6</f>
        <v>числом выпавших орлов и</v>
      </c>
    </row>
    <row r="43" spans="1:12" ht="18.75">
      <c r="A43" s="43">
        <f>A$7</f>
        <v>4</v>
      </c>
      <c r="B43" s="6">
        <f t="shared" ref="B43:G43" si="26">IF(B53=0,0,B51/$H53)</f>
        <v>0</v>
      </c>
      <c r="C43" s="6">
        <f t="shared" si="26"/>
        <v>0</v>
      </c>
      <c r="D43" s="6">
        <f t="shared" si="26"/>
        <v>0</v>
      </c>
      <c r="E43" s="6">
        <f t="shared" si="26"/>
        <v>0</v>
      </c>
      <c r="F43" s="6">
        <f t="shared" si="26"/>
        <v>0</v>
      </c>
      <c r="G43" s="6">
        <f t="shared" si="26"/>
        <v>0</v>
      </c>
      <c r="H43" s="10">
        <f t="shared" si="23"/>
        <v>0</v>
      </c>
      <c r="I43" s="12"/>
      <c r="L43" s="38" t="str">
        <f>L$7</f>
        <v>решек в серии из 5 бросков</v>
      </c>
    </row>
    <row r="44" spans="1:12" ht="18.75">
      <c r="A44" s="43">
        <f>A$8</f>
        <v>5</v>
      </c>
      <c r="B44" s="29">
        <f t="shared" ref="B44:G44" si="27">IF(B53=0,0,B52/$H53)</f>
        <v>0</v>
      </c>
      <c r="C44" s="29">
        <f t="shared" si="27"/>
        <v>0</v>
      </c>
      <c r="D44" s="29">
        <f t="shared" si="27"/>
        <v>0</v>
      </c>
      <c r="E44" s="29">
        <f t="shared" si="27"/>
        <v>0</v>
      </c>
      <c r="F44" s="29">
        <f t="shared" si="27"/>
        <v>0</v>
      </c>
      <c r="G44" s="29">
        <f t="shared" si="27"/>
        <v>0</v>
      </c>
      <c r="H44" s="10">
        <f t="shared" si="23"/>
        <v>0</v>
      </c>
      <c r="L44" s="38">
        <f>L$8</f>
        <v>0</v>
      </c>
    </row>
    <row r="45" spans="1:12" ht="18.75">
      <c r="A45" s="42" t="str">
        <f>A$9</f>
        <v>w(Z=zk)</v>
      </c>
      <c r="B45" s="28">
        <f t="shared" ref="B45:G45" si="28">SUM(B39:B44)</f>
        <v>0</v>
      </c>
      <c r="C45" s="28">
        <f t="shared" si="28"/>
        <v>0</v>
      </c>
      <c r="D45" s="28">
        <f t="shared" si="28"/>
        <v>0</v>
      </c>
      <c r="E45" s="28">
        <f t="shared" si="28"/>
        <v>0</v>
      </c>
      <c r="F45" s="28">
        <f t="shared" si="28"/>
        <v>0</v>
      </c>
      <c r="G45" s="28">
        <f t="shared" si="28"/>
        <v>0</v>
      </c>
      <c r="H45" s="10">
        <f t="shared" si="23"/>
        <v>0</v>
      </c>
      <c r="L45" s="1">
        <f>L$9</f>
        <v>0</v>
      </c>
    </row>
    <row r="46" spans="1:12" ht="19.5" thickBot="1">
      <c r="A46" s="44" t="str">
        <f>A$10</f>
        <v>X\Z</v>
      </c>
      <c r="B46" s="36">
        <v>0</v>
      </c>
      <c r="C46" s="33">
        <v>1</v>
      </c>
      <c r="D46" s="33">
        <v>2</v>
      </c>
      <c r="E46" s="33">
        <v>3</v>
      </c>
      <c r="F46" s="33">
        <v>4</v>
      </c>
      <c r="G46" s="34">
        <v>5</v>
      </c>
      <c r="H46" s="10"/>
      <c r="L46" s="1">
        <f>L$10</f>
        <v>0</v>
      </c>
    </row>
    <row r="47" spans="1:12" ht="18.75">
      <c r="A47" s="43">
        <f>A$11</f>
        <v>0</v>
      </c>
      <c r="B47" s="30"/>
      <c r="C47" s="30"/>
      <c r="D47" s="30"/>
      <c r="E47" s="30"/>
      <c r="F47" s="30"/>
      <c r="G47" s="30"/>
      <c r="H47" s="10">
        <f t="shared" ref="H47:H53" si="29">SUM(B47:G47)</f>
        <v>0</v>
      </c>
      <c r="L47" s="1">
        <f>L$11</f>
        <v>0</v>
      </c>
    </row>
    <row r="48" spans="1:12" ht="18.75">
      <c r="A48" s="43">
        <f>A$12</f>
        <v>1</v>
      </c>
      <c r="B48" s="35"/>
      <c r="C48" s="35"/>
      <c r="D48" s="35"/>
      <c r="E48" s="35"/>
      <c r="F48" s="35"/>
      <c r="G48" s="35"/>
      <c r="H48" s="10">
        <f t="shared" si="29"/>
        <v>0</v>
      </c>
      <c r="L48" s="1">
        <f>L$12</f>
        <v>0</v>
      </c>
    </row>
    <row r="49" spans="1:12" ht="18.75">
      <c r="A49" s="43">
        <f>A$13</f>
        <v>2</v>
      </c>
      <c r="B49" s="35"/>
      <c r="C49" s="35"/>
      <c r="D49" s="35"/>
      <c r="E49" s="35"/>
      <c r="F49" s="35"/>
      <c r="G49" s="35"/>
      <c r="H49" s="10">
        <f t="shared" si="29"/>
        <v>0</v>
      </c>
      <c r="L49" s="1">
        <f>L$13</f>
        <v>0</v>
      </c>
    </row>
    <row r="50" spans="1:12" ht="18.75">
      <c r="A50" s="43">
        <f>A$14</f>
        <v>3</v>
      </c>
      <c r="B50" s="35"/>
      <c r="C50" s="35"/>
      <c r="D50" s="35"/>
      <c r="E50" s="35"/>
      <c r="F50" s="35"/>
      <c r="G50" s="35"/>
      <c r="H50" s="10">
        <f t="shared" si="29"/>
        <v>0</v>
      </c>
      <c r="L50" s="1">
        <f>L$14</f>
        <v>0</v>
      </c>
    </row>
    <row r="51" spans="1:12" ht="18.75">
      <c r="A51" s="43">
        <f>A$15</f>
        <v>4</v>
      </c>
      <c r="B51" s="35"/>
      <c r="C51" s="35"/>
      <c r="D51" s="35"/>
      <c r="E51" s="35"/>
      <c r="F51" s="35"/>
      <c r="G51" s="35"/>
      <c r="H51" s="10">
        <f t="shared" si="29"/>
        <v>0</v>
      </c>
      <c r="L51" s="1">
        <f>L$15</f>
        <v>0</v>
      </c>
    </row>
    <row r="52" spans="1:12" ht="19.5" thickBot="1">
      <c r="A52" s="46">
        <f>A$16</f>
        <v>5</v>
      </c>
      <c r="B52" s="37"/>
      <c r="C52" s="37"/>
      <c r="D52" s="37"/>
      <c r="E52" s="37"/>
      <c r="F52" s="37"/>
      <c r="G52" s="37"/>
      <c r="H52" s="10">
        <f t="shared" si="29"/>
        <v>0</v>
      </c>
      <c r="L52" s="1">
        <f>L$16</f>
        <v>0</v>
      </c>
    </row>
    <row r="53" spans="1:12" ht="19.5" thickTop="1">
      <c r="A53" s="42" t="str">
        <f>A$17</f>
        <v>n(Z=zk)</v>
      </c>
      <c r="B53" s="32">
        <f>SUM(B47:B52)</f>
        <v>0</v>
      </c>
      <c r="C53" s="32">
        <f t="shared" ref="C53" si="30">SUM(C47:C52)</f>
        <v>0</v>
      </c>
      <c r="D53" s="32">
        <f t="shared" ref="D53" si="31">SUM(D47:D52)</f>
        <v>0</v>
      </c>
      <c r="E53" s="32">
        <f t="shared" ref="E53" si="32">SUM(E47:E52)</f>
        <v>0</v>
      </c>
      <c r="F53" s="32">
        <f t="shared" ref="F53" si="33">SUM(F47:F52)</f>
        <v>0</v>
      </c>
      <c r="G53" s="32">
        <f t="shared" ref="G53" si="34">SUM(G47:G52)</f>
        <v>0</v>
      </c>
      <c r="H53" s="10">
        <f t="shared" si="29"/>
        <v>0</v>
      </c>
      <c r="L53" s="1">
        <f>L$17</f>
        <v>0</v>
      </c>
    </row>
    <row r="55" spans="1:12" ht="19.5" thickBot="1">
      <c r="A55" s="7" t="str">
        <f>'Название и список группы'!A4</f>
        <v>Дехиби</v>
      </c>
      <c r="B55" s="86" t="str">
        <f>'Название и список группы'!B4</f>
        <v>Хишем</v>
      </c>
      <c r="C55" s="86"/>
      <c r="D55" s="86"/>
      <c r="E55" s="86"/>
      <c r="F55" s="86"/>
      <c r="G55" s="86"/>
      <c r="H55" s="86"/>
      <c r="I55" s="86"/>
      <c r="J55" s="86"/>
      <c r="L55" s="1" t="str">
        <f>L$19</f>
        <v>Заполните только желтые поля!!!</v>
      </c>
    </row>
    <row r="56" spans="1:12" ht="18.75" thickBot="1">
      <c r="A56" s="44" t="str">
        <f>A$2</f>
        <v>X\Z</v>
      </c>
      <c r="B56" s="22">
        <v>0</v>
      </c>
      <c r="C56" s="23">
        <v>1</v>
      </c>
      <c r="D56" s="23">
        <v>2</v>
      </c>
      <c r="E56" s="23">
        <v>3</v>
      </c>
      <c r="F56" s="23">
        <v>4</v>
      </c>
      <c r="G56" s="24">
        <v>5</v>
      </c>
      <c r="H56" s="25" t="str">
        <f>H$2</f>
        <v>w(X=xi)</v>
      </c>
      <c r="I56" s="2"/>
      <c r="J56" s="3" t="s">
        <v>3</v>
      </c>
      <c r="L56" s="4" t="str">
        <f>L$2</f>
        <v>10 серий по 5 бросков монеты</v>
      </c>
    </row>
    <row r="57" spans="1:12" ht="18.75">
      <c r="A57" s="43">
        <f>A$3</f>
        <v>0</v>
      </c>
      <c r="B57" s="26">
        <f t="shared" ref="B57:G57" si="35">IF(B71=0,0,B65/$H71)</f>
        <v>0</v>
      </c>
      <c r="C57" s="26">
        <f t="shared" si="35"/>
        <v>0</v>
      </c>
      <c r="D57" s="26">
        <f t="shared" si="35"/>
        <v>0</v>
      </c>
      <c r="E57" s="26">
        <f t="shared" si="35"/>
        <v>0</v>
      </c>
      <c r="F57" s="26">
        <f t="shared" si="35"/>
        <v>0</v>
      </c>
      <c r="G57" s="26">
        <f t="shared" si="35"/>
        <v>0</v>
      </c>
      <c r="H57" s="10"/>
      <c r="I57" s="10"/>
      <c r="J57" s="11">
        <f>IF(SUM(B65:G70)&gt;0,1,10^(-5))</f>
        <v>1.0000000000000001E-5</v>
      </c>
      <c r="L57" s="39" t="str">
        <f>L$3</f>
        <v>X — число выпавших орлов в</v>
      </c>
    </row>
    <row r="58" spans="1:12" ht="18.75">
      <c r="A58" s="43">
        <f>A$4</f>
        <v>1</v>
      </c>
      <c r="B58" s="6">
        <f t="shared" ref="B58:G58" si="36">IF(B71=0,0,B66/$H71)</f>
        <v>0</v>
      </c>
      <c r="C58" s="6">
        <f t="shared" si="36"/>
        <v>0</v>
      </c>
      <c r="D58" s="6">
        <f t="shared" si="36"/>
        <v>0</v>
      </c>
      <c r="E58" s="6">
        <f t="shared" si="36"/>
        <v>0</v>
      </c>
      <c r="F58" s="6">
        <f t="shared" si="36"/>
        <v>0</v>
      </c>
      <c r="G58" s="6">
        <f t="shared" si="36"/>
        <v>0</v>
      </c>
      <c r="H58" s="10">
        <f t="shared" ref="H58:H63" si="37">SUM(B58:G58)</f>
        <v>0</v>
      </c>
      <c r="I58" s="10"/>
      <c r="L58" s="39" t="str">
        <f>L$4</f>
        <v>серии из 5 бросков</v>
      </c>
    </row>
    <row r="59" spans="1:12" ht="18.75">
      <c r="A59" s="43">
        <f>A$5</f>
        <v>2</v>
      </c>
      <c r="B59" s="6">
        <f t="shared" ref="B59:G59" si="38">IF(B71=0,0,B67/$H71)</f>
        <v>0</v>
      </c>
      <c r="C59" s="6">
        <f t="shared" si="38"/>
        <v>0</v>
      </c>
      <c r="D59" s="6">
        <f t="shared" si="38"/>
        <v>0</v>
      </c>
      <c r="E59" s="6">
        <f t="shared" si="38"/>
        <v>0</v>
      </c>
      <c r="F59" s="6">
        <f t="shared" si="38"/>
        <v>0</v>
      </c>
      <c r="G59" s="6">
        <f t="shared" si="38"/>
        <v>0</v>
      </c>
      <c r="H59" s="10">
        <f t="shared" si="37"/>
        <v>0</v>
      </c>
      <c r="I59" s="10"/>
      <c r="L59" s="38" t="str">
        <f>L$5</f>
        <v>Z — модуль разности между</v>
      </c>
    </row>
    <row r="60" spans="1:12" ht="18.75">
      <c r="A60" s="43">
        <f>A$6</f>
        <v>3</v>
      </c>
      <c r="B60" s="6">
        <f t="shared" ref="B60:G60" si="39">IF(B71=0,0,B68/$H71)</f>
        <v>0</v>
      </c>
      <c r="C60" s="6">
        <f t="shared" si="39"/>
        <v>0</v>
      </c>
      <c r="D60" s="6">
        <f t="shared" si="39"/>
        <v>0</v>
      </c>
      <c r="E60" s="6">
        <f t="shared" si="39"/>
        <v>0</v>
      </c>
      <c r="F60" s="6">
        <f t="shared" si="39"/>
        <v>0</v>
      </c>
      <c r="G60" s="6">
        <f t="shared" si="39"/>
        <v>0</v>
      </c>
      <c r="H60" s="10">
        <f t="shared" si="37"/>
        <v>0</v>
      </c>
      <c r="I60" s="12"/>
      <c r="L60" s="38" t="str">
        <f>L$6</f>
        <v>числом выпавших орлов и</v>
      </c>
    </row>
    <row r="61" spans="1:12" ht="18.75">
      <c r="A61" s="43">
        <f>A$7</f>
        <v>4</v>
      </c>
      <c r="B61" s="6">
        <f t="shared" ref="B61:G61" si="40">IF(B71=0,0,B69/$H71)</f>
        <v>0</v>
      </c>
      <c r="C61" s="6">
        <f t="shared" si="40"/>
        <v>0</v>
      </c>
      <c r="D61" s="6">
        <f t="shared" si="40"/>
        <v>0</v>
      </c>
      <c r="E61" s="6">
        <f t="shared" si="40"/>
        <v>0</v>
      </c>
      <c r="F61" s="6">
        <f t="shared" si="40"/>
        <v>0</v>
      </c>
      <c r="G61" s="6">
        <f t="shared" si="40"/>
        <v>0</v>
      </c>
      <c r="H61" s="10">
        <f t="shared" si="37"/>
        <v>0</v>
      </c>
      <c r="I61" s="12"/>
      <c r="L61" s="38" t="str">
        <f>L$7</f>
        <v>решек в серии из 5 бросков</v>
      </c>
    </row>
    <row r="62" spans="1:12" ht="18.75">
      <c r="A62" s="43">
        <f>A$8</f>
        <v>5</v>
      </c>
      <c r="B62" s="29">
        <f t="shared" ref="B62:G62" si="41">IF(B71=0,0,B70/$H71)</f>
        <v>0</v>
      </c>
      <c r="C62" s="29">
        <f t="shared" si="41"/>
        <v>0</v>
      </c>
      <c r="D62" s="29">
        <f t="shared" si="41"/>
        <v>0</v>
      </c>
      <c r="E62" s="29">
        <f t="shared" si="41"/>
        <v>0</v>
      </c>
      <c r="F62" s="29">
        <f t="shared" si="41"/>
        <v>0</v>
      </c>
      <c r="G62" s="29">
        <f t="shared" si="41"/>
        <v>0</v>
      </c>
      <c r="H62" s="10">
        <f t="shared" si="37"/>
        <v>0</v>
      </c>
      <c r="L62" s="38">
        <f>L$8</f>
        <v>0</v>
      </c>
    </row>
    <row r="63" spans="1:12" ht="18.75">
      <c r="A63" s="42" t="str">
        <f>A$9</f>
        <v>w(Z=zk)</v>
      </c>
      <c r="B63" s="28">
        <f t="shared" ref="B63:G63" si="42">SUM(B57:B62)</f>
        <v>0</v>
      </c>
      <c r="C63" s="28">
        <f t="shared" si="42"/>
        <v>0</v>
      </c>
      <c r="D63" s="28">
        <f t="shared" si="42"/>
        <v>0</v>
      </c>
      <c r="E63" s="28">
        <f t="shared" si="42"/>
        <v>0</v>
      </c>
      <c r="F63" s="28">
        <f t="shared" si="42"/>
        <v>0</v>
      </c>
      <c r="G63" s="28">
        <f t="shared" si="42"/>
        <v>0</v>
      </c>
      <c r="H63" s="10">
        <f t="shared" si="37"/>
        <v>0</v>
      </c>
      <c r="L63" s="1">
        <f>L$9</f>
        <v>0</v>
      </c>
    </row>
    <row r="64" spans="1:12" ht="19.5" thickBot="1">
      <c r="A64" s="44" t="str">
        <f>A$10</f>
        <v>X\Z</v>
      </c>
      <c r="B64" s="36">
        <v>0</v>
      </c>
      <c r="C64" s="33">
        <v>1</v>
      </c>
      <c r="D64" s="33">
        <v>2</v>
      </c>
      <c r="E64" s="33">
        <v>3</v>
      </c>
      <c r="F64" s="33">
        <v>4</v>
      </c>
      <c r="G64" s="34">
        <v>5</v>
      </c>
      <c r="H64" s="10"/>
      <c r="L64" s="1">
        <f>L$10</f>
        <v>0</v>
      </c>
    </row>
    <row r="65" spans="1:12" ht="18.75">
      <c r="A65" s="43">
        <f>A$11</f>
        <v>0</v>
      </c>
      <c r="B65" s="30"/>
      <c r="C65" s="30"/>
      <c r="D65" s="30"/>
      <c r="E65" s="30"/>
      <c r="F65" s="30"/>
      <c r="G65" s="30"/>
      <c r="H65" s="10">
        <f t="shared" ref="H65:H71" si="43">SUM(B65:G65)</f>
        <v>0</v>
      </c>
      <c r="L65" s="1">
        <f>L$11</f>
        <v>0</v>
      </c>
    </row>
    <row r="66" spans="1:12" ht="18.75">
      <c r="A66" s="43">
        <f>A$12</f>
        <v>1</v>
      </c>
      <c r="B66" s="35"/>
      <c r="C66" s="35"/>
      <c r="D66" s="35"/>
      <c r="E66" s="35"/>
      <c r="F66" s="35"/>
      <c r="G66" s="35"/>
      <c r="H66" s="10">
        <f t="shared" si="43"/>
        <v>0</v>
      </c>
      <c r="L66" s="1">
        <f>L$12</f>
        <v>0</v>
      </c>
    </row>
    <row r="67" spans="1:12" ht="18.75">
      <c r="A67" s="43">
        <f>A$13</f>
        <v>2</v>
      </c>
      <c r="B67" s="35"/>
      <c r="C67" s="35"/>
      <c r="D67" s="35"/>
      <c r="E67" s="35"/>
      <c r="F67" s="35"/>
      <c r="G67" s="35"/>
      <c r="H67" s="10">
        <f t="shared" si="43"/>
        <v>0</v>
      </c>
      <c r="L67" s="1">
        <f>L$13</f>
        <v>0</v>
      </c>
    </row>
    <row r="68" spans="1:12" ht="18.75">
      <c r="A68" s="43">
        <f>A$14</f>
        <v>3</v>
      </c>
      <c r="B68" s="35"/>
      <c r="C68" s="35"/>
      <c r="D68" s="35"/>
      <c r="E68" s="35"/>
      <c r="F68" s="35"/>
      <c r="G68" s="35"/>
      <c r="H68" s="10">
        <f t="shared" si="43"/>
        <v>0</v>
      </c>
      <c r="L68" s="1">
        <f>L$14</f>
        <v>0</v>
      </c>
    </row>
    <row r="69" spans="1:12" ht="18.75">
      <c r="A69" s="43">
        <f>A$15</f>
        <v>4</v>
      </c>
      <c r="B69" s="35"/>
      <c r="C69" s="35"/>
      <c r="D69" s="35"/>
      <c r="E69" s="35"/>
      <c r="F69" s="35"/>
      <c r="G69" s="35"/>
      <c r="H69" s="10">
        <f t="shared" si="43"/>
        <v>0</v>
      </c>
      <c r="L69" s="1">
        <f>L$15</f>
        <v>0</v>
      </c>
    </row>
    <row r="70" spans="1:12" ht="19.5" thickBot="1">
      <c r="A70" s="46">
        <f>A$16</f>
        <v>5</v>
      </c>
      <c r="B70" s="37"/>
      <c r="C70" s="37"/>
      <c r="D70" s="37"/>
      <c r="E70" s="37"/>
      <c r="F70" s="37"/>
      <c r="G70" s="37"/>
      <c r="H70" s="10">
        <f t="shared" si="43"/>
        <v>0</v>
      </c>
      <c r="L70" s="1">
        <f>L$16</f>
        <v>0</v>
      </c>
    </row>
    <row r="71" spans="1:12" ht="19.5" thickTop="1">
      <c r="A71" s="42" t="str">
        <f>A$17</f>
        <v>n(Z=zk)</v>
      </c>
      <c r="B71" s="32">
        <f>SUM(B65:B70)</f>
        <v>0</v>
      </c>
      <c r="C71" s="32">
        <f t="shared" ref="C71" si="44">SUM(C65:C70)</f>
        <v>0</v>
      </c>
      <c r="D71" s="32">
        <f t="shared" ref="D71" si="45">SUM(D65:D70)</f>
        <v>0</v>
      </c>
      <c r="E71" s="32">
        <f t="shared" ref="E71" si="46">SUM(E65:E70)</f>
        <v>0</v>
      </c>
      <c r="F71" s="32">
        <f t="shared" ref="F71" si="47">SUM(F65:F70)</f>
        <v>0</v>
      </c>
      <c r="G71" s="32">
        <f t="shared" ref="G71" si="48">SUM(G65:G70)</f>
        <v>0</v>
      </c>
      <c r="H71" s="10">
        <f t="shared" si="43"/>
        <v>0</v>
      </c>
      <c r="L71" s="1">
        <f>L$17</f>
        <v>0</v>
      </c>
    </row>
    <row r="73" spans="1:12" ht="19.5" thickBot="1">
      <c r="A73" s="7" t="str">
        <f>'Название и список группы'!A5</f>
        <v>Исмаили</v>
      </c>
      <c r="B73" s="86" t="str">
        <f>'Название и список группы'!B5</f>
        <v>Исмаил</v>
      </c>
      <c r="C73" s="86"/>
      <c r="D73" s="86"/>
      <c r="E73" s="86"/>
      <c r="F73" s="86"/>
      <c r="G73" s="86"/>
      <c r="H73" s="86"/>
      <c r="I73" s="86"/>
      <c r="J73" s="86"/>
      <c r="L73" s="1" t="str">
        <f>L$19</f>
        <v>Заполните только желтые поля!!!</v>
      </c>
    </row>
    <row r="74" spans="1:12" ht="18.75" thickBot="1">
      <c r="A74" s="44" t="str">
        <f>A$2</f>
        <v>X\Z</v>
      </c>
      <c r="B74" s="22">
        <v>0</v>
      </c>
      <c r="C74" s="23">
        <v>1</v>
      </c>
      <c r="D74" s="23">
        <v>2</v>
      </c>
      <c r="E74" s="23">
        <v>3</v>
      </c>
      <c r="F74" s="23">
        <v>4</v>
      </c>
      <c r="G74" s="24">
        <v>5</v>
      </c>
      <c r="H74" s="25" t="str">
        <f>H$2</f>
        <v>w(X=xi)</v>
      </c>
      <c r="I74" s="2"/>
      <c r="J74" s="3" t="s">
        <v>3</v>
      </c>
      <c r="L74" s="4" t="str">
        <f>L$2</f>
        <v>10 серий по 5 бросков монеты</v>
      </c>
    </row>
    <row r="75" spans="1:12" ht="18.75">
      <c r="A75" s="43">
        <f>A$3</f>
        <v>0</v>
      </c>
      <c r="B75" s="26">
        <f t="shared" ref="B75:G75" si="49">IF(B89=0,0,B83/$H89)</f>
        <v>0</v>
      </c>
      <c r="C75" s="26">
        <f t="shared" si="49"/>
        <v>0</v>
      </c>
      <c r="D75" s="26">
        <f t="shared" si="49"/>
        <v>0</v>
      </c>
      <c r="E75" s="26">
        <f t="shared" si="49"/>
        <v>0</v>
      </c>
      <c r="F75" s="26">
        <f t="shared" si="49"/>
        <v>0</v>
      </c>
      <c r="G75" s="26">
        <f t="shared" si="49"/>
        <v>0</v>
      </c>
      <c r="H75" s="10"/>
      <c r="I75" s="10"/>
      <c r="J75" s="11">
        <f>IF(SUM(B83:G88)&gt;0,1,10^(-5))</f>
        <v>1.0000000000000001E-5</v>
      </c>
      <c r="L75" s="39" t="str">
        <f>L$3</f>
        <v>X — число выпавших орлов в</v>
      </c>
    </row>
    <row r="76" spans="1:12" ht="18.75">
      <c r="A76" s="43">
        <f>A$4</f>
        <v>1</v>
      </c>
      <c r="B76" s="6">
        <f t="shared" ref="B76:G76" si="50">IF(B89=0,0,B84/$H89)</f>
        <v>0</v>
      </c>
      <c r="C76" s="6">
        <f t="shared" si="50"/>
        <v>0</v>
      </c>
      <c r="D76" s="6">
        <f t="shared" si="50"/>
        <v>0</v>
      </c>
      <c r="E76" s="6">
        <f t="shared" si="50"/>
        <v>0</v>
      </c>
      <c r="F76" s="6">
        <f t="shared" si="50"/>
        <v>0</v>
      </c>
      <c r="G76" s="6">
        <f t="shared" si="50"/>
        <v>0</v>
      </c>
      <c r="H76" s="10">
        <f t="shared" ref="H76:H81" si="51">SUM(B76:G76)</f>
        <v>0</v>
      </c>
      <c r="I76" s="10"/>
      <c r="L76" s="39" t="str">
        <f>L$4</f>
        <v>серии из 5 бросков</v>
      </c>
    </row>
    <row r="77" spans="1:12" ht="18.75">
      <c r="A77" s="43">
        <f>A$5</f>
        <v>2</v>
      </c>
      <c r="B77" s="6">
        <f t="shared" ref="B77:G77" si="52">IF(B89=0,0,B85/$H89)</f>
        <v>0</v>
      </c>
      <c r="C77" s="6">
        <f t="shared" si="52"/>
        <v>0</v>
      </c>
      <c r="D77" s="6">
        <f t="shared" si="52"/>
        <v>0</v>
      </c>
      <c r="E77" s="6">
        <f t="shared" si="52"/>
        <v>0</v>
      </c>
      <c r="F77" s="6">
        <f t="shared" si="52"/>
        <v>0</v>
      </c>
      <c r="G77" s="6">
        <f t="shared" si="52"/>
        <v>0</v>
      </c>
      <c r="H77" s="10">
        <f t="shared" si="51"/>
        <v>0</v>
      </c>
      <c r="I77" s="10"/>
      <c r="L77" s="38" t="str">
        <f>L$5</f>
        <v>Z — модуль разности между</v>
      </c>
    </row>
    <row r="78" spans="1:12" ht="18.75">
      <c r="A78" s="43">
        <f>A$6</f>
        <v>3</v>
      </c>
      <c r="B78" s="6">
        <f t="shared" ref="B78:G78" si="53">IF(B89=0,0,B86/$H89)</f>
        <v>0</v>
      </c>
      <c r="C78" s="6">
        <f t="shared" si="53"/>
        <v>0</v>
      </c>
      <c r="D78" s="6">
        <f t="shared" si="53"/>
        <v>0</v>
      </c>
      <c r="E78" s="6">
        <f t="shared" si="53"/>
        <v>0</v>
      </c>
      <c r="F78" s="6">
        <f t="shared" si="53"/>
        <v>0</v>
      </c>
      <c r="G78" s="6">
        <f t="shared" si="53"/>
        <v>0</v>
      </c>
      <c r="H78" s="10">
        <f t="shared" si="51"/>
        <v>0</v>
      </c>
      <c r="I78" s="12"/>
      <c r="L78" s="38" t="str">
        <f>L$6</f>
        <v>числом выпавших орлов и</v>
      </c>
    </row>
    <row r="79" spans="1:12" ht="18.75">
      <c r="A79" s="43">
        <f>A$7</f>
        <v>4</v>
      </c>
      <c r="B79" s="6">
        <f t="shared" ref="B79:G79" si="54">IF(B89=0,0,B87/$H89)</f>
        <v>0</v>
      </c>
      <c r="C79" s="6">
        <f t="shared" si="54"/>
        <v>0</v>
      </c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10">
        <f t="shared" si="51"/>
        <v>0</v>
      </c>
      <c r="I79" s="12"/>
      <c r="L79" s="38" t="str">
        <f>L$7</f>
        <v>решек в серии из 5 бросков</v>
      </c>
    </row>
    <row r="80" spans="1:12" ht="18.75">
      <c r="A80" s="43">
        <f>A$8</f>
        <v>5</v>
      </c>
      <c r="B80" s="29">
        <f t="shared" ref="B80:G80" si="55">IF(B89=0,0,B88/$H89)</f>
        <v>0</v>
      </c>
      <c r="C80" s="29">
        <f t="shared" si="55"/>
        <v>0</v>
      </c>
      <c r="D80" s="29">
        <f t="shared" si="55"/>
        <v>0</v>
      </c>
      <c r="E80" s="29">
        <f t="shared" si="55"/>
        <v>0</v>
      </c>
      <c r="F80" s="29">
        <f t="shared" si="55"/>
        <v>0</v>
      </c>
      <c r="G80" s="29">
        <f t="shared" si="55"/>
        <v>0</v>
      </c>
      <c r="H80" s="10">
        <f t="shared" si="51"/>
        <v>0</v>
      </c>
      <c r="L80" s="38">
        <f>L$8</f>
        <v>0</v>
      </c>
    </row>
    <row r="81" spans="1:12" ht="18.75">
      <c r="A81" s="42" t="str">
        <f>A$9</f>
        <v>w(Z=zk)</v>
      </c>
      <c r="B81" s="28">
        <f t="shared" ref="B81:G81" si="56">SUM(B75:B80)</f>
        <v>0</v>
      </c>
      <c r="C81" s="28">
        <f t="shared" si="56"/>
        <v>0</v>
      </c>
      <c r="D81" s="28">
        <f t="shared" si="56"/>
        <v>0</v>
      </c>
      <c r="E81" s="28">
        <f t="shared" si="56"/>
        <v>0</v>
      </c>
      <c r="F81" s="28">
        <f t="shared" si="56"/>
        <v>0</v>
      </c>
      <c r="G81" s="28">
        <f t="shared" si="56"/>
        <v>0</v>
      </c>
      <c r="H81" s="10">
        <f t="shared" si="51"/>
        <v>0</v>
      </c>
      <c r="L81" s="1">
        <f>L$9</f>
        <v>0</v>
      </c>
    </row>
    <row r="82" spans="1:12" ht="19.5" thickBot="1">
      <c r="A82" s="44" t="str">
        <f>A$10</f>
        <v>X\Z</v>
      </c>
      <c r="B82" s="36">
        <v>0</v>
      </c>
      <c r="C82" s="33">
        <v>1</v>
      </c>
      <c r="D82" s="33">
        <v>2</v>
      </c>
      <c r="E82" s="33">
        <v>3</v>
      </c>
      <c r="F82" s="33">
        <v>4</v>
      </c>
      <c r="G82" s="34">
        <v>5</v>
      </c>
      <c r="H82" s="10"/>
      <c r="L82" s="1">
        <f>L$10</f>
        <v>0</v>
      </c>
    </row>
    <row r="83" spans="1:12" ht="18.75">
      <c r="A83" s="43">
        <f>A$11</f>
        <v>0</v>
      </c>
      <c r="B83" s="30"/>
      <c r="C83" s="30"/>
      <c r="D83" s="30"/>
      <c r="E83" s="30"/>
      <c r="F83" s="30"/>
      <c r="G83" s="30"/>
      <c r="H83" s="10">
        <f t="shared" ref="H83:H89" si="57">SUM(B83:G83)</f>
        <v>0</v>
      </c>
      <c r="L83" s="1">
        <f>L$11</f>
        <v>0</v>
      </c>
    </row>
    <row r="84" spans="1:12" ht="18.75">
      <c r="A84" s="43">
        <f>A$12</f>
        <v>1</v>
      </c>
      <c r="B84" s="35"/>
      <c r="C84" s="35"/>
      <c r="D84" s="35"/>
      <c r="E84" s="35"/>
      <c r="F84" s="35"/>
      <c r="G84" s="35"/>
      <c r="H84" s="10">
        <f t="shared" si="57"/>
        <v>0</v>
      </c>
      <c r="L84" s="1">
        <f>L$12</f>
        <v>0</v>
      </c>
    </row>
    <row r="85" spans="1:12" ht="18.75">
      <c r="A85" s="43">
        <f>A$13</f>
        <v>2</v>
      </c>
      <c r="B85" s="35"/>
      <c r="C85" s="35"/>
      <c r="D85" s="35"/>
      <c r="E85" s="35"/>
      <c r="F85" s="35"/>
      <c r="G85" s="35"/>
      <c r="H85" s="10">
        <f t="shared" si="57"/>
        <v>0</v>
      </c>
      <c r="L85" s="1">
        <f>L$13</f>
        <v>0</v>
      </c>
    </row>
    <row r="86" spans="1:12" ht="18.75">
      <c r="A86" s="43">
        <f>A$14</f>
        <v>3</v>
      </c>
      <c r="B86" s="35"/>
      <c r="C86" s="35"/>
      <c r="D86" s="35"/>
      <c r="E86" s="35"/>
      <c r="F86" s="35"/>
      <c r="G86" s="35"/>
      <c r="H86" s="10">
        <f t="shared" si="57"/>
        <v>0</v>
      </c>
      <c r="L86" s="1">
        <f>L$14</f>
        <v>0</v>
      </c>
    </row>
    <row r="87" spans="1:12" ht="18.75">
      <c r="A87" s="43">
        <f>A$15</f>
        <v>4</v>
      </c>
      <c r="B87" s="35"/>
      <c r="C87" s="35"/>
      <c r="D87" s="35"/>
      <c r="E87" s="35"/>
      <c r="F87" s="35"/>
      <c r="G87" s="35"/>
      <c r="H87" s="10">
        <f t="shared" si="57"/>
        <v>0</v>
      </c>
      <c r="L87" s="1">
        <f>L$15</f>
        <v>0</v>
      </c>
    </row>
    <row r="88" spans="1:12" ht="19.5" thickBot="1">
      <c r="A88" s="46">
        <f>A$16</f>
        <v>5</v>
      </c>
      <c r="B88" s="37"/>
      <c r="C88" s="37"/>
      <c r="D88" s="37"/>
      <c r="E88" s="37"/>
      <c r="F88" s="37"/>
      <c r="G88" s="37"/>
      <c r="H88" s="10">
        <f t="shared" si="57"/>
        <v>0</v>
      </c>
      <c r="L88" s="1">
        <f>L$16</f>
        <v>0</v>
      </c>
    </row>
    <row r="89" spans="1:12" ht="19.5" thickTop="1">
      <c r="A89" s="42" t="str">
        <f>A$17</f>
        <v>n(Z=zk)</v>
      </c>
      <c r="B89" s="32">
        <f>SUM(B83:B88)</f>
        <v>0</v>
      </c>
      <c r="C89" s="32">
        <f t="shared" ref="C89" si="58">SUM(C83:C88)</f>
        <v>0</v>
      </c>
      <c r="D89" s="32">
        <f t="shared" ref="D89" si="59">SUM(D83:D88)</f>
        <v>0</v>
      </c>
      <c r="E89" s="32">
        <f t="shared" ref="E89" si="60">SUM(E83:E88)</f>
        <v>0</v>
      </c>
      <c r="F89" s="32">
        <f t="shared" ref="F89" si="61">SUM(F83:F88)</f>
        <v>0</v>
      </c>
      <c r="G89" s="32">
        <f t="shared" ref="G89" si="62">SUM(G83:G88)</f>
        <v>0</v>
      </c>
      <c r="H89" s="10">
        <f t="shared" si="57"/>
        <v>0</v>
      </c>
      <c r="L89" s="1">
        <f>L$17</f>
        <v>0</v>
      </c>
    </row>
    <row r="91" spans="1:12" ht="19.5" thickBot="1">
      <c r="A91" s="7" t="str">
        <f>'Название и список группы'!A6</f>
        <v>Камалов</v>
      </c>
      <c r="B91" s="86" t="str">
        <f>'Название и список группы'!B6</f>
        <v>Владислав Валерьевич</v>
      </c>
      <c r="C91" s="86"/>
      <c r="D91" s="86"/>
      <c r="E91" s="86"/>
      <c r="F91" s="86"/>
      <c r="G91" s="86"/>
      <c r="H91" s="86"/>
      <c r="I91" s="86"/>
      <c r="J91" s="86"/>
      <c r="L91" s="1" t="str">
        <f>L$19</f>
        <v>Заполните только желтые поля!!!</v>
      </c>
    </row>
    <row r="92" spans="1:12" ht="18.75" thickBot="1">
      <c r="A92" s="44" t="str">
        <f>A$2</f>
        <v>X\Z</v>
      </c>
      <c r="B92" s="22">
        <v>0</v>
      </c>
      <c r="C92" s="23">
        <v>1</v>
      </c>
      <c r="D92" s="23">
        <v>2</v>
      </c>
      <c r="E92" s="23">
        <v>3</v>
      </c>
      <c r="F92" s="23">
        <v>4</v>
      </c>
      <c r="G92" s="24">
        <v>5</v>
      </c>
      <c r="H92" s="25" t="str">
        <f>H$2</f>
        <v>w(X=xi)</v>
      </c>
      <c r="I92" s="2"/>
      <c r="J92" s="3" t="s">
        <v>3</v>
      </c>
      <c r="L92" s="4" t="str">
        <f>L$2</f>
        <v>10 серий по 5 бросков монеты</v>
      </c>
    </row>
    <row r="93" spans="1:12" ht="18.75">
      <c r="A93" s="43">
        <f>A$3</f>
        <v>0</v>
      </c>
      <c r="B93" s="26">
        <f t="shared" ref="B93:G93" si="63">IF(B107=0,0,B101/$H107)</f>
        <v>0</v>
      </c>
      <c r="C93" s="26">
        <f t="shared" si="63"/>
        <v>0</v>
      </c>
      <c r="D93" s="26">
        <f t="shared" si="63"/>
        <v>0</v>
      </c>
      <c r="E93" s="26">
        <f t="shared" si="63"/>
        <v>0</v>
      </c>
      <c r="F93" s="26">
        <f t="shared" si="63"/>
        <v>0</v>
      </c>
      <c r="G93" s="26">
        <f t="shared" si="63"/>
        <v>0</v>
      </c>
      <c r="H93" s="10"/>
      <c r="I93" s="10"/>
      <c r="J93" s="11">
        <f>IF(SUM(B101:G106)&gt;0,1,10^(-5))</f>
        <v>1.0000000000000001E-5</v>
      </c>
      <c r="L93" s="39" t="str">
        <f>L$3</f>
        <v>X — число выпавших орлов в</v>
      </c>
    </row>
    <row r="94" spans="1:12" ht="18.75">
      <c r="A94" s="43">
        <f>A$4</f>
        <v>1</v>
      </c>
      <c r="B94" s="6">
        <f t="shared" ref="B94:G94" si="64">IF(B107=0,0,B102/$H107)</f>
        <v>0</v>
      </c>
      <c r="C94" s="6">
        <f t="shared" si="64"/>
        <v>0</v>
      </c>
      <c r="D94" s="6">
        <f t="shared" si="64"/>
        <v>0</v>
      </c>
      <c r="E94" s="6">
        <f t="shared" si="64"/>
        <v>0</v>
      </c>
      <c r="F94" s="6">
        <f t="shared" si="64"/>
        <v>0</v>
      </c>
      <c r="G94" s="6">
        <f t="shared" si="64"/>
        <v>0</v>
      </c>
      <c r="H94" s="10">
        <f t="shared" ref="H94:H99" si="65">SUM(B94:G94)</f>
        <v>0</v>
      </c>
      <c r="I94" s="10"/>
      <c r="L94" s="39" t="str">
        <f>L$4</f>
        <v>серии из 5 бросков</v>
      </c>
    </row>
    <row r="95" spans="1:12" ht="18.75">
      <c r="A95" s="43">
        <f>A$5</f>
        <v>2</v>
      </c>
      <c r="B95" s="6">
        <f t="shared" ref="B95:G95" si="66">IF(B107=0,0,B103/$H107)</f>
        <v>0</v>
      </c>
      <c r="C95" s="6">
        <f t="shared" si="66"/>
        <v>0</v>
      </c>
      <c r="D95" s="6">
        <f t="shared" si="66"/>
        <v>0</v>
      </c>
      <c r="E95" s="6">
        <f t="shared" si="66"/>
        <v>0</v>
      </c>
      <c r="F95" s="6">
        <f t="shared" si="66"/>
        <v>0</v>
      </c>
      <c r="G95" s="6">
        <f t="shared" si="66"/>
        <v>0</v>
      </c>
      <c r="H95" s="10">
        <f t="shared" si="65"/>
        <v>0</v>
      </c>
      <c r="I95" s="10"/>
      <c r="L95" s="38" t="str">
        <f>L$5</f>
        <v>Z — модуль разности между</v>
      </c>
    </row>
    <row r="96" spans="1:12" ht="18.75">
      <c r="A96" s="43">
        <f>A$6</f>
        <v>3</v>
      </c>
      <c r="B96" s="6">
        <f t="shared" ref="B96:G96" si="67">IF(B107=0,0,B104/$H107)</f>
        <v>0</v>
      </c>
      <c r="C96" s="6">
        <f t="shared" si="67"/>
        <v>0</v>
      </c>
      <c r="D96" s="6">
        <f t="shared" si="67"/>
        <v>0</v>
      </c>
      <c r="E96" s="6">
        <f t="shared" si="67"/>
        <v>0</v>
      </c>
      <c r="F96" s="6">
        <f t="shared" si="67"/>
        <v>0</v>
      </c>
      <c r="G96" s="6">
        <f t="shared" si="67"/>
        <v>0</v>
      </c>
      <c r="H96" s="10">
        <f t="shared" si="65"/>
        <v>0</v>
      </c>
      <c r="I96" s="12"/>
      <c r="L96" s="38" t="str">
        <f>L$6</f>
        <v>числом выпавших орлов и</v>
      </c>
    </row>
    <row r="97" spans="1:12" ht="18.75">
      <c r="A97" s="43">
        <f>A$7</f>
        <v>4</v>
      </c>
      <c r="B97" s="6">
        <f t="shared" ref="B97:G97" si="68">IF(B107=0,0,B105/$H107)</f>
        <v>0</v>
      </c>
      <c r="C97" s="6">
        <f t="shared" si="68"/>
        <v>0</v>
      </c>
      <c r="D97" s="6">
        <f t="shared" si="68"/>
        <v>0</v>
      </c>
      <c r="E97" s="6">
        <f t="shared" si="68"/>
        <v>0</v>
      </c>
      <c r="F97" s="6">
        <f t="shared" si="68"/>
        <v>0</v>
      </c>
      <c r="G97" s="6">
        <f t="shared" si="68"/>
        <v>0</v>
      </c>
      <c r="H97" s="10">
        <f t="shared" si="65"/>
        <v>0</v>
      </c>
      <c r="I97" s="12"/>
      <c r="L97" s="38" t="str">
        <f>L$7</f>
        <v>решек в серии из 5 бросков</v>
      </c>
    </row>
    <row r="98" spans="1:12" ht="18.75">
      <c r="A98" s="43">
        <f>A$8</f>
        <v>5</v>
      </c>
      <c r="B98" s="29">
        <f t="shared" ref="B98:G98" si="69">IF(B107=0,0,B106/$H107)</f>
        <v>0</v>
      </c>
      <c r="C98" s="29">
        <f t="shared" si="69"/>
        <v>0</v>
      </c>
      <c r="D98" s="29">
        <f t="shared" si="69"/>
        <v>0</v>
      </c>
      <c r="E98" s="29">
        <f t="shared" si="69"/>
        <v>0</v>
      </c>
      <c r="F98" s="29">
        <f t="shared" si="69"/>
        <v>0</v>
      </c>
      <c r="G98" s="29">
        <f t="shared" si="69"/>
        <v>0</v>
      </c>
      <c r="H98" s="10">
        <f t="shared" si="65"/>
        <v>0</v>
      </c>
      <c r="L98" s="38">
        <f>L$8</f>
        <v>0</v>
      </c>
    </row>
    <row r="99" spans="1:12" ht="18.75">
      <c r="A99" s="42" t="str">
        <f>A$9</f>
        <v>w(Z=zk)</v>
      </c>
      <c r="B99" s="28">
        <f t="shared" ref="B99:G99" si="70">SUM(B93:B98)</f>
        <v>0</v>
      </c>
      <c r="C99" s="28">
        <f t="shared" si="70"/>
        <v>0</v>
      </c>
      <c r="D99" s="28">
        <f t="shared" si="70"/>
        <v>0</v>
      </c>
      <c r="E99" s="28">
        <f t="shared" si="70"/>
        <v>0</v>
      </c>
      <c r="F99" s="28">
        <f t="shared" si="70"/>
        <v>0</v>
      </c>
      <c r="G99" s="28">
        <f t="shared" si="70"/>
        <v>0</v>
      </c>
      <c r="H99" s="10">
        <f t="shared" si="65"/>
        <v>0</v>
      </c>
      <c r="L99" s="1">
        <f>L$9</f>
        <v>0</v>
      </c>
    </row>
    <row r="100" spans="1:12" ht="19.5" thickBot="1">
      <c r="A100" s="44" t="str">
        <f>A$10</f>
        <v>X\Z</v>
      </c>
      <c r="B100" s="36">
        <v>0</v>
      </c>
      <c r="C100" s="33">
        <v>1</v>
      </c>
      <c r="D100" s="33">
        <v>2</v>
      </c>
      <c r="E100" s="33">
        <v>3</v>
      </c>
      <c r="F100" s="33">
        <v>4</v>
      </c>
      <c r="G100" s="34">
        <v>5</v>
      </c>
      <c r="H100" s="10"/>
      <c r="L100" s="1">
        <f>L$10</f>
        <v>0</v>
      </c>
    </row>
    <row r="101" spans="1:12" ht="18.75">
      <c r="A101" s="43">
        <f>A$11</f>
        <v>0</v>
      </c>
      <c r="B101" s="30"/>
      <c r="C101" s="30"/>
      <c r="D101" s="30"/>
      <c r="E101" s="30"/>
      <c r="F101" s="30"/>
      <c r="G101" s="30"/>
      <c r="H101" s="10">
        <f t="shared" ref="H101:H107" si="71">SUM(B101:G101)</f>
        <v>0</v>
      </c>
      <c r="L101" s="1">
        <f>L$11</f>
        <v>0</v>
      </c>
    </row>
    <row r="102" spans="1:12" ht="18.75">
      <c r="A102" s="43">
        <f>A$12</f>
        <v>1</v>
      </c>
      <c r="B102" s="35"/>
      <c r="C102" s="35"/>
      <c r="D102" s="35"/>
      <c r="E102" s="35"/>
      <c r="F102" s="35"/>
      <c r="G102" s="35"/>
      <c r="H102" s="10">
        <f t="shared" si="71"/>
        <v>0</v>
      </c>
      <c r="L102" s="1">
        <f>L$12</f>
        <v>0</v>
      </c>
    </row>
    <row r="103" spans="1:12" ht="18.75">
      <c r="A103" s="43">
        <f>A$13</f>
        <v>2</v>
      </c>
      <c r="B103" s="35"/>
      <c r="C103" s="35"/>
      <c r="D103" s="35"/>
      <c r="E103" s="35"/>
      <c r="F103" s="35"/>
      <c r="G103" s="35"/>
      <c r="H103" s="10">
        <f t="shared" si="71"/>
        <v>0</v>
      </c>
      <c r="L103" s="1">
        <f>L$13</f>
        <v>0</v>
      </c>
    </row>
    <row r="104" spans="1:12" ht="18.75">
      <c r="A104" s="43">
        <f>A$14</f>
        <v>3</v>
      </c>
      <c r="B104" s="35"/>
      <c r="C104" s="35"/>
      <c r="D104" s="35"/>
      <c r="E104" s="35"/>
      <c r="F104" s="35"/>
      <c r="G104" s="35"/>
      <c r="H104" s="10">
        <f t="shared" si="71"/>
        <v>0</v>
      </c>
      <c r="L104" s="1">
        <f>L$14</f>
        <v>0</v>
      </c>
    </row>
    <row r="105" spans="1:12" ht="18.75">
      <c r="A105" s="43">
        <f>A$15</f>
        <v>4</v>
      </c>
      <c r="B105" s="35"/>
      <c r="C105" s="35"/>
      <c r="D105" s="35"/>
      <c r="E105" s="35"/>
      <c r="F105" s="35"/>
      <c r="G105" s="35"/>
      <c r="H105" s="10">
        <f t="shared" si="71"/>
        <v>0</v>
      </c>
      <c r="L105" s="1">
        <f>L$15</f>
        <v>0</v>
      </c>
    </row>
    <row r="106" spans="1:12" ht="19.5" thickBot="1">
      <c r="A106" s="46">
        <f>A$16</f>
        <v>5</v>
      </c>
      <c r="B106" s="37"/>
      <c r="C106" s="37"/>
      <c r="D106" s="37"/>
      <c r="E106" s="37"/>
      <c r="F106" s="37"/>
      <c r="G106" s="37"/>
      <c r="H106" s="10">
        <f t="shared" si="71"/>
        <v>0</v>
      </c>
      <c r="L106" s="1">
        <f>L$16</f>
        <v>0</v>
      </c>
    </row>
    <row r="107" spans="1:12" ht="19.5" thickTop="1">
      <c r="A107" s="42" t="str">
        <f>A$17</f>
        <v>n(Z=zk)</v>
      </c>
      <c r="B107" s="32">
        <f>SUM(B101:B106)</f>
        <v>0</v>
      </c>
      <c r="C107" s="32">
        <f t="shared" ref="C107" si="72">SUM(C101:C106)</f>
        <v>0</v>
      </c>
      <c r="D107" s="32">
        <f t="shared" ref="D107" si="73">SUM(D101:D106)</f>
        <v>0</v>
      </c>
      <c r="E107" s="32">
        <f t="shared" ref="E107" si="74">SUM(E101:E106)</f>
        <v>0</v>
      </c>
      <c r="F107" s="32">
        <f t="shared" ref="F107" si="75">SUM(F101:F106)</f>
        <v>0</v>
      </c>
      <c r="G107" s="32">
        <f t="shared" ref="G107" si="76">SUM(G101:G106)</f>
        <v>0</v>
      </c>
      <c r="H107" s="10">
        <f t="shared" si="71"/>
        <v>0</v>
      </c>
      <c r="L107" s="1">
        <f>L$17</f>
        <v>0</v>
      </c>
    </row>
    <row r="109" spans="1:12" ht="19.5" thickBot="1">
      <c r="A109" s="7" t="str">
        <f>'Название и список группы'!A7</f>
        <v>Касымов</v>
      </c>
      <c r="B109" s="86" t="str">
        <f>'Название и список группы'!B7</f>
        <v>Мухаммад Анварджонович</v>
      </c>
      <c r="C109" s="86"/>
      <c r="D109" s="86"/>
      <c r="E109" s="86"/>
      <c r="F109" s="86"/>
      <c r="G109" s="86"/>
      <c r="H109" s="86"/>
      <c r="I109" s="86"/>
      <c r="J109" s="86"/>
      <c r="L109" s="1" t="str">
        <f>L$19</f>
        <v>Заполните только желтые поля!!!</v>
      </c>
    </row>
    <row r="110" spans="1:12" ht="18.75" thickBot="1">
      <c r="A110" s="44" t="str">
        <f>A$2</f>
        <v>X\Z</v>
      </c>
      <c r="B110" s="22">
        <v>0</v>
      </c>
      <c r="C110" s="23">
        <v>1</v>
      </c>
      <c r="D110" s="23">
        <v>2</v>
      </c>
      <c r="E110" s="23">
        <v>3</v>
      </c>
      <c r="F110" s="23">
        <v>4</v>
      </c>
      <c r="G110" s="24">
        <v>5</v>
      </c>
      <c r="H110" s="25" t="str">
        <f>H$2</f>
        <v>w(X=xi)</v>
      </c>
      <c r="I110" s="2"/>
      <c r="J110" s="3" t="s">
        <v>3</v>
      </c>
      <c r="L110" s="4" t="str">
        <f>L$2</f>
        <v>10 серий по 5 бросков монеты</v>
      </c>
    </row>
    <row r="111" spans="1:12" ht="18.75">
      <c r="A111" s="43">
        <f>A$3</f>
        <v>0</v>
      </c>
      <c r="B111" s="26">
        <f t="shared" ref="B111:G111" si="77">IF(B125=0,0,B119/$H125)</f>
        <v>0</v>
      </c>
      <c r="C111" s="26">
        <f t="shared" si="77"/>
        <v>0</v>
      </c>
      <c r="D111" s="26">
        <f t="shared" si="77"/>
        <v>0</v>
      </c>
      <c r="E111" s="26">
        <f t="shared" si="77"/>
        <v>0</v>
      </c>
      <c r="F111" s="26">
        <f t="shared" si="77"/>
        <v>0</v>
      </c>
      <c r="G111" s="26">
        <f t="shared" si="77"/>
        <v>0</v>
      </c>
      <c r="H111" s="10"/>
      <c r="I111" s="10"/>
      <c r="J111" s="11">
        <f>IF(SUM(B119:G124)&gt;0,1,10^(-5))</f>
        <v>1.0000000000000001E-5</v>
      </c>
      <c r="L111" s="39" t="str">
        <f>L$3</f>
        <v>X — число выпавших орлов в</v>
      </c>
    </row>
    <row r="112" spans="1:12" ht="18.75">
      <c r="A112" s="43">
        <f>A$4</f>
        <v>1</v>
      </c>
      <c r="B112" s="6">
        <f t="shared" ref="B112:G112" si="78">IF(B125=0,0,B120/$H125)</f>
        <v>0</v>
      </c>
      <c r="C112" s="6">
        <f t="shared" si="78"/>
        <v>0</v>
      </c>
      <c r="D112" s="6">
        <f t="shared" si="78"/>
        <v>0</v>
      </c>
      <c r="E112" s="6">
        <f t="shared" si="78"/>
        <v>0</v>
      </c>
      <c r="F112" s="6">
        <f t="shared" si="78"/>
        <v>0</v>
      </c>
      <c r="G112" s="6">
        <f t="shared" si="78"/>
        <v>0</v>
      </c>
      <c r="H112" s="10">
        <f t="shared" ref="H112:H117" si="79">SUM(B112:G112)</f>
        <v>0</v>
      </c>
      <c r="I112" s="10"/>
      <c r="L112" s="39" t="str">
        <f>L$4</f>
        <v>серии из 5 бросков</v>
      </c>
    </row>
    <row r="113" spans="1:12" ht="18.75">
      <c r="A113" s="43">
        <f>A$5</f>
        <v>2</v>
      </c>
      <c r="B113" s="6">
        <f t="shared" ref="B113:G113" si="80">IF(B125=0,0,B121/$H125)</f>
        <v>0</v>
      </c>
      <c r="C113" s="6">
        <f t="shared" si="80"/>
        <v>0</v>
      </c>
      <c r="D113" s="6">
        <f t="shared" si="80"/>
        <v>0</v>
      </c>
      <c r="E113" s="6">
        <f t="shared" si="80"/>
        <v>0</v>
      </c>
      <c r="F113" s="6">
        <f t="shared" si="80"/>
        <v>0</v>
      </c>
      <c r="G113" s="6">
        <f t="shared" si="80"/>
        <v>0</v>
      </c>
      <c r="H113" s="10">
        <f t="shared" si="79"/>
        <v>0</v>
      </c>
      <c r="I113" s="10"/>
      <c r="L113" s="38" t="str">
        <f>L$5</f>
        <v>Z — модуль разности между</v>
      </c>
    </row>
    <row r="114" spans="1:12" ht="18.75">
      <c r="A114" s="43">
        <f>A$6</f>
        <v>3</v>
      </c>
      <c r="B114" s="6">
        <f t="shared" ref="B114:G114" si="81">IF(B125=0,0,B122/$H125)</f>
        <v>0</v>
      </c>
      <c r="C114" s="6">
        <f t="shared" si="81"/>
        <v>0</v>
      </c>
      <c r="D114" s="6">
        <f t="shared" si="81"/>
        <v>0</v>
      </c>
      <c r="E114" s="6">
        <f t="shared" si="81"/>
        <v>0</v>
      </c>
      <c r="F114" s="6">
        <f t="shared" si="81"/>
        <v>0</v>
      </c>
      <c r="G114" s="6">
        <f t="shared" si="81"/>
        <v>0</v>
      </c>
      <c r="H114" s="10">
        <f t="shared" si="79"/>
        <v>0</v>
      </c>
      <c r="I114" s="12"/>
      <c r="L114" s="38" t="str">
        <f>L$6</f>
        <v>числом выпавших орлов и</v>
      </c>
    </row>
    <row r="115" spans="1:12" ht="18.75">
      <c r="A115" s="43">
        <f>A$7</f>
        <v>4</v>
      </c>
      <c r="B115" s="6">
        <f t="shared" ref="B115:G115" si="82">IF(B125=0,0,B123/$H125)</f>
        <v>0</v>
      </c>
      <c r="C115" s="6">
        <f t="shared" si="82"/>
        <v>0</v>
      </c>
      <c r="D115" s="6">
        <f t="shared" si="82"/>
        <v>0</v>
      </c>
      <c r="E115" s="6">
        <f t="shared" si="82"/>
        <v>0</v>
      </c>
      <c r="F115" s="6">
        <f t="shared" si="82"/>
        <v>0</v>
      </c>
      <c r="G115" s="6">
        <f t="shared" si="82"/>
        <v>0</v>
      </c>
      <c r="H115" s="10">
        <f t="shared" si="79"/>
        <v>0</v>
      </c>
      <c r="I115" s="12"/>
      <c r="L115" s="38" t="str">
        <f>L$7</f>
        <v>решек в серии из 5 бросков</v>
      </c>
    </row>
    <row r="116" spans="1:12" ht="18.75">
      <c r="A116" s="43">
        <f>A$8</f>
        <v>5</v>
      </c>
      <c r="B116" s="29">
        <f t="shared" ref="B116:G116" si="83">IF(B125=0,0,B124/$H125)</f>
        <v>0</v>
      </c>
      <c r="C116" s="29">
        <f t="shared" si="83"/>
        <v>0</v>
      </c>
      <c r="D116" s="29">
        <f t="shared" si="83"/>
        <v>0</v>
      </c>
      <c r="E116" s="29">
        <f t="shared" si="83"/>
        <v>0</v>
      </c>
      <c r="F116" s="29">
        <f t="shared" si="83"/>
        <v>0</v>
      </c>
      <c r="G116" s="29">
        <f t="shared" si="83"/>
        <v>0</v>
      </c>
      <c r="H116" s="10">
        <f t="shared" si="79"/>
        <v>0</v>
      </c>
      <c r="L116" s="38">
        <f>L$8</f>
        <v>0</v>
      </c>
    </row>
    <row r="117" spans="1:12" ht="18.75">
      <c r="A117" s="42" t="str">
        <f>A$9</f>
        <v>w(Z=zk)</v>
      </c>
      <c r="B117" s="28">
        <f t="shared" ref="B117:G117" si="84">SUM(B111:B116)</f>
        <v>0</v>
      </c>
      <c r="C117" s="28">
        <f t="shared" si="84"/>
        <v>0</v>
      </c>
      <c r="D117" s="28">
        <f t="shared" si="84"/>
        <v>0</v>
      </c>
      <c r="E117" s="28">
        <f t="shared" si="84"/>
        <v>0</v>
      </c>
      <c r="F117" s="28">
        <f t="shared" si="84"/>
        <v>0</v>
      </c>
      <c r="G117" s="28">
        <f t="shared" si="84"/>
        <v>0</v>
      </c>
      <c r="H117" s="10">
        <f t="shared" si="79"/>
        <v>0</v>
      </c>
      <c r="L117" s="1">
        <f>L$9</f>
        <v>0</v>
      </c>
    </row>
    <row r="118" spans="1:12" ht="19.5" thickBot="1">
      <c r="A118" s="44" t="str">
        <f>A$10</f>
        <v>X\Z</v>
      </c>
      <c r="B118" s="36">
        <v>0</v>
      </c>
      <c r="C118" s="33">
        <v>1</v>
      </c>
      <c r="D118" s="33">
        <v>2</v>
      </c>
      <c r="E118" s="33">
        <v>3</v>
      </c>
      <c r="F118" s="33">
        <v>4</v>
      </c>
      <c r="G118" s="34">
        <v>5</v>
      </c>
      <c r="H118" s="10"/>
      <c r="L118" s="1">
        <f>L$10</f>
        <v>0</v>
      </c>
    </row>
    <row r="119" spans="1:12" ht="18.75">
      <c r="A119" s="43">
        <f>A$11</f>
        <v>0</v>
      </c>
      <c r="B119" s="30"/>
      <c r="C119" s="30"/>
      <c r="D119" s="30"/>
      <c r="E119" s="30"/>
      <c r="F119" s="30"/>
      <c r="G119" s="30"/>
      <c r="H119" s="10">
        <f t="shared" ref="H119:H125" si="85">SUM(B119:G119)</f>
        <v>0</v>
      </c>
      <c r="L119" s="1">
        <f>L$11</f>
        <v>0</v>
      </c>
    </row>
    <row r="120" spans="1:12" ht="18.75">
      <c r="A120" s="43">
        <f>A$12</f>
        <v>1</v>
      </c>
      <c r="B120" s="35"/>
      <c r="C120" s="35"/>
      <c r="D120" s="35"/>
      <c r="E120" s="35"/>
      <c r="F120" s="35"/>
      <c r="G120" s="35"/>
      <c r="H120" s="10">
        <f t="shared" si="85"/>
        <v>0</v>
      </c>
      <c r="L120" s="1">
        <f>L$12</f>
        <v>0</v>
      </c>
    </row>
    <row r="121" spans="1:12" ht="18.75">
      <c r="A121" s="43">
        <f>A$13</f>
        <v>2</v>
      </c>
      <c r="B121" s="35"/>
      <c r="C121" s="35"/>
      <c r="D121" s="35"/>
      <c r="E121" s="35"/>
      <c r="F121" s="35"/>
      <c r="G121" s="35"/>
      <c r="H121" s="10">
        <f t="shared" si="85"/>
        <v>0</v>
      </c>
      <c r="L121" s="1">
        <f>L$13</f>
        <v>0</v>
      </c>
    </row>
    <row r="122" spans="1:12" ht="18.75">
      <c r="A122" s="43">
        <f>A$14</f>
        <v>3</v>
      </c>
      <c r="B122" s="35"/>
      <c r="C122" s="35"/>
      <c r="D122" s="35"/>
      <c r="E122" s="35"/>
      <c r="F122" s="35"/>
      <c r="G122" s="35"/>
      <c r="H122" s="10">
        <f t="shared" si="85"/>
        <v>0</v>
      </c>
      <c r="L122" s="1">
        <f>L$14</f>
        <v>0</v>
      </c>
    </row>
    <row r="123" spans="1:12" ht="18.75">
      <c r="A123" s="43">
        <f>A$15</f>
        <v>4</v>
      </c>
      <c r="B123" s="35"/>
      <c r="C123" s="35"/>
      <c r="D123" s="35"/>
      <c r="E123" s="35"/>
      <c r="F123" s="35"/>
      <c r="G123" s="35"/>
      <c r="H123" s="10">
        <f t="shared" si="85"/>
        <v>0</v>
      </c>
      <c r="L123" s="1">
        <f>L$15</f>
        <v>0</v>
      </c>
    </row>
    <row r="124" spans="1:12" ht="19.5" thickBot="1">
      <c r="A124" s="46">
        <f>A$16</f>
        <v>5</v>
      </c>
      <c r="B124" s="37"/>
      <c r="C124" s="37"/>
      <c r="D124" s="37"/>
      <c r="E124" s="37"/>
      <c r="F124" s="37"/>
      <c r="G124" s="37"/>
      <c r="H124" s="10">
        <f t="shared" si="85"/>
        <v>0</v>
      </c>
      <c r="L124" s="1">
        <f>L$16</f>
        <v>0</v>
      </c>
    </row>
    <row r="125" spans="1:12" ht="19.5" thickTop="1">
      <c r="A125" s="42" t="str">
        <f>A$17</f>
        <v>n(Z=zk)</v>
      </c>
      <c r="B125" s="32">
        <f>SUM(B119:B124)</f>
        <v>0</v>
      </c>
      <c r="C125" s="32">
        <f t="shared" ref="C125" si="86">SUM(C119:C124)</f>
        <v>0</v>
      </c>
      <c r="D125" s="32">
        <f t="shared" ref="D125" si="87">SUM(D119:D124)</f>
        <v>0</v>
      </c>
      <c r="E125" s="32">
        <f t="shared" ref="E125" si="88">SUM(E119:E124)</f>
        <v>0</v>
      </c>
      <c r="F125" s="32">
        <f t="shared" ref="F125" si="89">SUM(F119:F124)</f>
        <v>0</v>
      </c>
      <c r="G125" s="32">
        <f t="shared" ref="G125" si="90">SUM(G119:G124)</f>
        <v>0</v>
      </c>
      <c r="H125" s="10">
        <f t="shared" si="85"/>
        <v>0</v>
      </c>
      <c r="L125" s="1">
        <f>L$17</f>
        <v>0</v>
      </c>
    </row>
    <row r="127" spans="1:12" ht="19.5" thickBot="1">
      <c r="A127" s="7" t="str">
        <f>'Название и список группы'!A8</f>
        <v>Лотфи</v>
      </c>
      <c r="B127" s="86" t="str">
        <f>'Название и список группы'!B8</f>
        <v>Мохамед</v>
      </c>
      <c r="C127" s="86"/>
      <c r="D127" s="86"/>
      <c r="E127" s="86"/>
      <c r="F127" s="86"/>
      <c r="G127" s="86"/>
      <c r="H127" s="86"/>
      <c r="I127" s="86"/>
      <c r="J127" s="86"/>
      <c r="L127" s="1" t="str">
        <f>L$19</f>
        <v>Заполните только желтые поля!!!</v>
      </c>
    </row>
    <row r="128" spans="1:12" ht="18.75" thickBot="1">
      <c r="A128" s="44" t="str">
        <f>A$2</f>
        <v>X\Z</v>
      </c>
      <c r="B128" s="22">
        <v>0</v>
      </c>
      <c r="C128" s="23">
        <v>1</v>
      </c>
      <c r="D128" s="23">
        <v>2</v>
      </c>
      <c r="E128" s="23">
        <v>3</v>
      </c>
      <c r="F128" s="23">
        <v>4</v>
      </c>
      <c r="G128" s="24">
        <v>5</v>
      </c>
      <c r="H128" s="25" t="str">
        <f>H$2</f>
        <v>w(X=xi)</v>
      </c>
      <c r="I128" s="2"/>
      <c r="J128" s="3" t="s">
        <v>3</v>
      </c>
      <c r="L128" s="4" t="str">
        <f>L$2</f>
        <v>10 серий по 5 бросков монеты</v>
      </c>
    </row>
    <row r="129" spans="1:12" ht="18.75">
      <c r="A129" s="43">
        <f>A$3</f>
        <v>0</v>
      </c>
      <c r="B129" s="26">
        <f t="shared" ref="B129:G129" si="91">IF(B143=0,0,B137/$H143)</f>
        <v>0</v>
      </c>
      <c r="C129" s="26">
        <f t="shared" si="91"/>
        <v>0</v>
      </c>
      <c r="D129" s="26">
        <f t="shared" si="91"/>
        <v>0</v>
      </c>
      <c r="E129" s="26">
        <f t="shared" si="91"/>
        <v>0</v>
      </c>
      <c r="F129" s="26">
        <f t="shared" si="91"/>
        <v>0</v>
      </c>
      <c r="G129" s="26">
        <f t="shared" si="91"/>
        <v>0</v>
      </c>
      <c r="H129" s="10"/>
      <c r="I129" s="10"/>
      <c r="J129" s="11">
        <f>IF(SUM(B137:G142)&gt;0,1,10^(-5))</f>
        <v>1.0000000000000001E-5</v>
      </c>
      <c r="L129" s="39" t="str">
        <f>L$3</f>
        <v>X — число выпавших орлов в</v>
      </c>
    </row>
    <row r="130" spans="1:12" ht="18.75">
      <c r="A130" s="43">
        <f>A$4</f>
        <v>1</v>
      </c>
      <c r="B130" s="6">
        <f t="shared" ref="B130:G130" si="92">IF(B143=0,0,B138/$H143)</f>
        <v>0</v>
      </c>
      <c r="C130" s="6">
        <f t="shared" si="92"/>
        <v>0</v>
      </c>
      <c r="D130" s="6">
        <f t="shared" si="92"/>
        <v>0</v>
      </c>
      <c r="E130" s="6">
        <f t="shared" si="92"/>
        <v>0</v>
      </c>
      <c r="F130" s="6">
        <f t="shared" si="92"/>
        <v>0</v>
      </c>
      <c r="G130" s="6">
        <f t="shared" si="92"/>
        <v>0</v>
      </c>
      <c r="H130" s="10">
        <f t="shared" ref="H130:H135" si="93">SUM(B130:G130)</f>
        <v>0</v>
      </c>
      <c r="I130" s="10"/>
      <c r="L130" s="39" t="str">
        <f>L$4</f>
        <v>серии из 5 бросков</v>
      </c>
    </row>
    <row r="131" spans="1:12" ht="18.75">
      <c r="A131" s="43">
        <f>A$5</f>
        <v>2</v>
      </c>
      <c r="B131" s="6">
        <f t="shared" ref="B131:G131" si="94">IF(B143=0,0,B139/$H143)</f>
        <v>0</v>
      </c>
      <c r="C131" s="6">
        <f t="shared" si="94"/>
        <v>0</v>
      </c>
      <c r="D131" s="6">
        <f t="shared" si="94"/>
        <v>0</v>
      </c>
      <c r="E131" s="6">
        <f t="shared" si="94"/>
        <v>0</v>
      </c>
      <c r="F131" s="6">
        <f t="shared" si="94"/>
        <v>0</v>
      </c>
      <c r="G131" s="6">
        <f t="shared" si="94"/>
        <v>0</v>
      </c>
      <c r="H131" s="10">
        <f t="shared" si="93"/>
        <v>0</v>
      </c>
      <c r="I131" s="10"/>
      <c r="L131" s="38" t="str">
        <f>L$5</f>
        <v>Z — модуль разности между</v>
      </c>
    </row>
    <row r="132" spans="1:12" ht="18.75">
      <c r="A132" s="43">
        <f>A$6</f>
        <v>3</v>
      </c>
      <c r="B132" s="6">
        <f t="shared" ref="B132:G132" si="95">IF(B143=0,0,B140/$H143)</f>
        <v>0</v>
      </c>
      <c r="C132" s="6">
        <f t="shared" si="95"/>
        <v>0</v>
      </c>
      <c r="D132" s="6">
        <f t="shared" si="95"/>
        <v>0</v>
      </c>
      <c r="E132" s="6">
        <f t="shared" si="95"/>
        <v>0</v>
      </c>
      <c r="F132" s="6">
        <f t="shared" si="95"/>
        <v>0</v>
      </c>
      <c r="G132" s="6">
        <f t="shared" si="95"/>
        <v>0</v>
      </c>
      <c r="H132" s="10">
        <f t="shared" si="93"/>
        <v>0</v>
      </c>
      <c r="I132" s="12"/>
      <c r="L132" s="38" t="str">
        <f>L$6</f>
        <v>числом выпавших орлов и</v>
      </c>
    </row>
    <row r="133" spans="1:12" ht="18.75">
      <c r="A133" s="43">
        <f>A$7</f>
        <v>4</v>
      </c>
      <c r="B133" s="6">
        <f t="shared" ref="B133:G133" si="96">IF(B143=0,0,B141/$H143)</f>
        <v>0</v>
      </c>
      <c r="C133" s="6">
        <f t="shared" si="96"/>
        <v>0</v>
      </c>
      <c r="D133" s="6">
        <f t="shared" si="96"/>
        <v>0</v>
      </c>
      <c r="E133" s="6">
        <f t="shared" si="96"/>
        <v>0</v>
      </c>
      <c r="F133" s="6">
        <f t="shared" si="96"/>
        <v>0</v>
      </c>
      <c r="G133" s="6">
        <f t="shared" si="96"/>
        <v>0</v>
      </c>
      <c r="H133" s="10">
        <f t="shared" si="93"/>
        <v>0</v>
      </c>
      <c r="I133" s="12"/>
      <c r="L133" s="38" t="str">
        <f>L$7</f>
        <v>решек в серии из 5 бросков</v>
      </c>
    </row>
    <row r="134" spans="1:12" ht="18.75">
      <c r="A134" s="43">
        <f>A$8</f>
        <v>5</v>
      </c>
      <c r="B134" s="29">
        <f t="shared" ref="B134:G134" si="97">IF(B143=0,0,B142/$H143)</f>
        <v>0</v>
      </c>
      <c r="C134" s="29">
        <f t="shared" si="97"/>
        <v>0</v>
      </c>
      <c r="D134" s="29">
        <f t="shared" si="97"/>
        <v>0</v>
      </c>
      <c r="E134" s="29">
        <f t="shared" si="97"/>
        <v>0</v>
      </c>
      <c r="F134" s="29">
        <f t="shared" si="97"/>
        <v>0</v>
      </c>
      <c r="G134" s="29">
        <f t="shared" si="97"/>
        <v>0</v>
      </c>
      <c r="H134" s="10">
        <f t="shared" si="93"/>
        <v>0</v>
      </c>
      <c r="L134" s="38">
        <f>L$8</f>
        <v>0</v>
      </c>
    </row>
    <row r="135" spans="1:12" ht="18.75">
      <c r="A135" s="42" t="str">
        <f>A$9</f>
        <v>w(Z=zk)</v>
      </c>
      <c r="B135" s="28">
        <f t="shared" ref="B135:G135" si="98">SUM(B129:B134)</f>
        <v>0</v>
      </c>
      <c r="C135" s="28">
        <f t="shared" si="98"/>
        <v>0</v>
      </c>
      <c r="D135" s="28">
        <f t="shared" si="98"/>
        <v>0</v>
      </c>
      <c r="E135" s="28">
        <f t="shared" si="98"/>
        <v>0</v>
      </c>
      <c r="F135" s="28">
        <f t="shared" si="98"/>
        <v>0</v>
      </c>
      <c r="G135" s="28">
        <f t="shared" si="98"/>
        <v>0</v>
      </c>
      <c r="H135" s="10">
        <f t="shared" si="93"/>
        <v>0</v>
      </c>
      <c r="L135" s="1">
        <f>L$9</f>
        <v>0</v>
      </c>
    </row>
    <row r="136" spans="1:12" ht="19.5" thickBot="1">
      <c r="A136" s="44" t="str">
        <f>A$10</f>
        <v>X\Z</v>
      </c>
      <c r="B136" s="36">
        <v>0</v>
      </c>
      <c r="C136" s="33">
        <v>1</v>
      </c>
      <c r="D136" s="33">
        <v>2</v>
      </c>
      <c r="E136" s="33">
        <v>3</v>
      </c>
      <c r="F136" s="33">
        <v>4</v>
      </c>
      <c r="G136" s="34">
        <v>5</v>
      </c>
      <c r="H136" s="10"/>
      <c r="L136" s="1">
        <f>L$10</f>
        <v>0</v>
      </c>
    </row>
    <row r="137" spans="1:12" ht="18.75">
      <c r="A137" s="43">
        <f>A$11</f>
        <v>0</v>
      </c>
      <c r="B137" s="30"/>
      <c r="C137" s="30"/>
      <c r="D137" s="30"/>
      <c r="E137" s="30"/>
      <c r="F137" s="30"/>
      <c r="G137" s="30"/>
      <c r="H137" s="10">
        <f t="shared" ref="H137:H143" si="99">SUM(B137:G137)</f>
        <v>0</v>
      </c>
      <c r="L137" s="1">
        <f>L$11</f>
        <v>0</v>
      </c>
    </row>
    <row r="138" spans="1:12" ht="18.75">
      <c r="A138" s="43">
        <f>A$12</f>
        <v>1</v>
      </c>
      <c r="B138" s="35"/>
      <c r="C138" s="35"/>
      <c r="D138" s="35"/>
      <c r="E138" s="35"/>
      <c r="F138" s="35"/>
      <c r="G138" s="35"/>
      <c r="H138" s="10">
        <f t="shared" si="99"/>
        <v>0</v>
      </c>
      <c r="L138" s="1">
        <f>L$12</f>
        <v>0</v>
      </c>
    </row>
    <row r="139" spans="1:12" ht="18.75">
      <c r="A139" s="43">
        <f>A$13</f>
        <v>2</v>
      </c>
      <c r="B139" s="35"/>
      <c r="C139" s="35"/>
      <c r="D139" s="35"/>
      <c r="E139" s="35"/>
      <c r="F139" s="35"/>
      <c r="G139" s="35"/>
      <c r="H139" s="10">
        <f t="shared" si="99"/>
        <v>0</v>
      </c>
      <c r="L139" s="1">
        <f>L$13</f>
        <v>0</v>
      </c>
    </row>
    <row r="140" spans="1:12" ht="18.75">
      <c r="A140" s="43">
        <f>A$14</f>
        <v>3</v>
      </c>
      <c r="B140" s="35"/>
      <c r="C140" s="35"/>
      <c r="D140" s="35"/>
      <c r="E140" s="35"/>
      <c r="F140" s="35"/>
      <c r="G140" s="35"/>
      <c r="H140" s="10">
        <f t="shared" si="99"/>
        <v>0</v>
      </c>
      <c r="L140" s="1">
        <f>L$14</f>
        <v>0</v>
      </c>
    </row>
    <row r="141" spans="1:12" ht="18.75">
      <c r="A141" s="43">
        <f>A$15</f>
        <v>4</v>
      </c>
      <c r="B141" s="35"/>
      <c r="C141" s="35"/>
      <c r="D141" s="35"/>
      <c r="E141" s="35"/>
      <c r="F141" s="35"/>
      <c r="G141" s="35"/>
      <c r="H141" s="10">
        <f t="shared" si="99"/>
        <v>0</v>
      </c>
      <c r="L141" s="1">
        <f>L$15</f>
        <v>0</v>
      </c>
    </row>
    <row r="142" spans="1:12" ht="19.5" thickBot="1">
      <c r="A142" s="46">
        <f>A$16</f>
        <v>5</v>
      </c>
      <c r="B142" s="37"/>
      <c r="C142" s="37"/>
      <c r="D142" s="37"/>
      <c r="E142" s="37"/>
      <c r="F142" s="37"/>
      <c r="G142" s="37"/>
      <c r="H142" s="10">
        <f t="shared" si="99"/>
        <v>0</v>
      </c>
      <c r="L142" s="1">
        <f>L$16</f>
        <v>0</v>
      </c>
    </row>
    <row r="143" spans="1:12" ht="19.5" thickTop="1">
      <c r="A143" s="42" t="str">
        <f>A$17</f>
        <v>n(Z=zk)</v>
      </c>
      <c r="B143" s="32">
        <f>SUM(B137:B142)</f>
        <v>0</v>
      </c>
      <c r="C143" s="32">
        <f t="shared" ref="C143" si="100">SUM(C137:C142)</f>
        <v>0</v>
      </c>
      <c r="D143" s="32">
        <f t="shared" ref="D143" si="101">SUM(D137:D142)</f>
        <v>0</v>
      </c>
      <c r="E143" s="32">
        <f t="shared" ref="E143" si="102">SUM(E137:E142)</f>
        <v>0</v>
      </c>
      <c r="F143" s="32">
        <f t="shared" ref="F143" si="103">SUM(F137:F142)</f>
        <v>0</v>
      </c>
      <c r="G143" s="32">
        <f t="shared" ref="G143" si="104">SUM(G137:G142)</f>
        <v>0</v>
      </c>
      <c r="H143" s="10">
        <f t="shared" si="99"/>
        <v>0</v>
      </c>
      <c r="L143" s="1">
        <f>L$17</f>
        <v>0</v>
      </c>
    </row>
    <row r="145" spans="1:12" ht="19.5" thickBot="1">
      <c r="A145" s="7" t="str">
        <f>'Название и список группы'!A9</f>
        <v>Мохамед Ахмед Нурелдин Саид</v>
      </c>
      <c r="B145" s="86" t="str">
        <f>'Название и список группы'!B9</f>
        <v>Махмуд Ахмед Нурелдин</v>
      </c>
      <c r="C145" s="86"/>
      <c r="D145" s="86"/>
      <c r="E145" s="86"/>
      <c r="F145" s="86"/>
      <c r="G145" s="86"/>
      <c r="H145" s="86"/>
      <c r="I145" s="86"/>
      <c r="J145" s="86"/>
      <c r="L145" s="1" t="str">
        <f>L$19</f>
        <v>Заполните только желтые поля!!!</v>
      </c>
    </row>
    <row r="146" spans="1:12" ht="18.75" thickBot="1">
      <c r="A146" s="44" t="str">
        <f>A$2</f>
        <v>X\Z</v>
      </c>
      <c r="B146" s="22">
        <v>0</v>
      </c>
      <c r="C146" s="23">
        <v>1</v>
      </c>
      <c r="D146" s="23">
        <v>2</v>
      </c>
      <c r="E146" s="23">
        <v>3</v>
      </c>
      <c r="F146" s="23">
        <v>4</v>
      </c>
      <c r="G146" s="24">
        <v>5</v>
      </c>
      <c r="H146" s="25" t="str">
        <f>H$2</f>
        <v>w(X=xi)</v>
      </c>
      <c r="I146" s="2"/>
      <c r="J146" s="3" t="s">
        <v>3</v>
      </c>
      <c r="L146" s="4" t="str">
        <f>L$2</f>
        <v>10 серий по 5 бросков монеты</v>
      </c>
    </row>
    <row r="147" spans="1:12" ht="18.75">
      <c r="A147" s="43">
        <f>A$3</f>
        <v>0</v>
      </c>
      <c r="B147" s="26">
        <f t="shared" ref="B147:G147" si="105">IF(B161=0,0,B155/$H161)</f>
        <v>0</v>
      </c>
      <c r="C147" s="26">
        <f t="shared" si="105"/>
        <v>0</v>
      </c>
      <c r="D147" s="26">
        <f t="shared" si="105"/>
        <v>0</v>
      </c>
      <c r="E147" s="26">
        <f t="shared" si="105"/>
        <v>0</v>
      </c>
      <c r="F147" s="26">
        <f t="shared" si="105"/>
        <v>0</v>
      </c>
      <c r="G147" s="26">
        <f t="shared" si="105"/>
        <v>0</v>
      </c>
      <c r="H147" s="10"/>
      <c r="I147" s="10"/>
      <c r="J147" s="11">
        <f>IF(SUM(B155:G160)&gt;0,1,10^(-5))</f>
        <v>1.0000000000000001E-5</v>
      </c>
      <c r="L147" s="39" t="str">
        <f>L$3</f>
        <v>X — число выпавших орлов в</v>
      </c>
    </row>
    <row r="148" spans="1:12" ht="18.75">
      <c r="A148" s="43">
        <f>A$4</f>
        <v>1</v>
      </c>
      <c r="B148" s="6">
        <f t="shared" ref="B148:G148" si="106">IF(B161=0,0,B156/$H161)</f>
        <v>0</v>
      </c>
      <c r="C148" s="6">
        <f t="shared" si="106"/>
        <v>0</v>
      </c>
      <c r="D148" s="6">
        <f t="shared" si="106"/>
        <v>0</v>
      </c>
      <c r="E148" s="6">
        <f t="shared" si="106"/>
        <v>0</v>
      </c>
      <c r="F148" s="6">
        <f t="shared" si="106"/>
        <v>0</v>
      </c>
      <c r="G148" s="6">
        <f t="shared" si="106"/>
        <v>0</v>
      </c>
      <c r="H148" s="10">
        <f t="shared" ref="H148:H153" si="107">SUM(B148:G148)</f>
        <v>0</v>
      </c>
      <c r="I148" s="10"/>
      <c r="L148" s="39" t="str">
        <f>L$4</f>
        <v>серии из 5 бросков</v>
      </c>
    </row>
    <row r="149" spans="1:12" ht="18.75">
      <c r="A149" s="43">
        <f>A$5</f>
        <v>2</v>
      </c>
      <c r="B149" s="6">
        <f t="shared" ref="B149:G149" si="108">IF(B161=0,0,B157/$H161)</f>
        <v>0</v>
      </c>
      <c r="C149" s="6">
        <f t="shared" si="108"/>
        <v>0</v>
      </c>
      <c r="D149" s="6">
        <f t="shared" si="108"/>
        <v>0</v>
      </c>
      <c r="E149" s="6">
        <f t="shared" si="108"/>
        <v>0</v>
      </c>
      <c r="F149" s="6">
        <f t="shared" si="108"/>
        <v>0</v>
      </c>
      <c r="G149" s="6">
        <f t="shared" si="108"/>
        <v>0</v>
      </c>
      <c r="H149" s="10">
        <f t="shared" si="107"/>
        <v>0</v>
      </c>
      <c r="I149" s="10"/>
      <c r="L149" s="38" t="str">
        <f>L$5</f>
        <v>Z — модуль разности между</v>
      </c>
    </row>
    <row r="150" spans="1:12" ht="18.75">
      <c r="A150" s="43">
        <f>A$6</f>
        <v>3</v>
      </c>
      <c r="B150" s="6">
        <f t="shared" ref="B150:G150" si="109">IF(B161=0,0,B158/$H161)</f>
        <v>0</v>
      </c>
      <c r="C150" s="6">
        <f t="shared" si="109"/>
        <v>0</v>
      </c>
      <c r="D150" s="6">
        <f t="shared" si="109"/>
        <v>0</v>
      </c>
      <c r="E150" s="6">
        <f t="shared" si="109"/>
        <v>0</v>
      </c>
      <c r="F150" s="6">
        <f t="shared" si="109"/>
        <v>0</v>
      </c>
      <c r="G150" s="6">
        <f t="shared" si="109"/>
        <v>0</v>
      </c>
      <c r="H150" s="10">
        <f t="shared" si="107"/>
        <v>0</v>
      </c>
      <c r="I150" s="12"/>
      <c r="L150" s="38" t="str">
        <f>L$6</f>
        <v>числом выпавших орлов и</v>
      </c>
    </row>
    <row r="151" spans="1:12" ht="18.75">
      <c r="A151" s="43">
        <f>A$7</f>
        <v>4</v>
      </c>
      <c r="B151" s="6">
        <f t="shared" ref="B151:G151" si="110">IF(B161=0,0,B159/$H161)</f>
        <v>0</v>
      </c>
      <c r="C151" s="6">
        <f t="shared" si="110"/>
        <v>0</v>
      </c>
      <c r="D151" s="6">
        <f t="shared" si="110"/>
        <v>0</v>
      </c>
      <c r="E151" s="6">
        <f t="shared" si="110"/>
        <v>0</v>
      </c>
      <c r="F151" s="6">
        <f t="shared" si="110"/>
        <v>0</v>
      </c>
      <c r="G151" s="6">
        <f t="shared" si="110"/>
        <v>0</v>
      </c>
      <c r="H151" s="10">
        <f t="shared" si="107"/>
        <v>0</v>
      </c>
      <c r="I151" s="12"/>
      <c r="L151" s="38" t="str">
        <f>L$7</f>
        <v>решек в серии из 5 бросков</v>
      </c>
    </row>
    <row r="152" spans="1:12" ht="18.75">
      <c r="A152" s="43">
        <f>A$8</f>
        <v>5</v>
      </c>
      <c r="B152" s="29">
        <f t="shared" ref="B152:G152" si="111">IF(B161=0,0,B160/$H161)</f>
        <v>0</v>
      </c>
      <c r="C152" s="29">
        <f t="shared" si="111"/>
        <v>0</v>
      </c>
      <c r="D152" s="29">
        <f t="shared" si="111"/>
        <v>0</v>
      </c>
      <c r="E152" s="29">
        <f t="shared" si="111"/>
        <v>0</v>
      </c>
      <c r="F152" s="29">
        <f t="shared" si="111"/>
        <v>0</v>
      </c>
      <c r="G152" s="29">
        <f t="shared" si="111"/>
        <v>0</v>
      </c>
      <c r="H152" s="10">
        <f t="shared" si="107"/>
        <v>0</v>
      </c>
      <c r="L152" s="38">
        <f>L$8</f>
        <v>0</v>
      </c>
    </row>
    <row r="153" spans="1:12" ht="18.75">
      <c r="A153" s="42" t="str">
        <f>A$9</f>
        <v>w(Z=zk)</v>
      </c>
      <c r="B153" s="28">
        <f t="shared" ref="B153:G153" si="112">SUM(B147:B152)</f>
        <v>0</v>
      </c>
      <c r="C153" s="28">
        <f t="shared" si="112"/>
        <v>0</v>
      </c>
      <c r="D153" s="28">
        <f t="shared" si="112"/>
        <v>0</v>
      </c>
      <c r="E153" s="28">
        <f t="shared" si="112"/>
        <v>0</v>
      </c>
      <c r="F153" s="28">
        <f t="shared" si="112"/>
        <v>0</v>
      </c>
      <c r="G153" s="28">
        <f t="shared" si="112"/>
        <v>0</v>
      </c>
      <c r="H153" s="10">
        <f t="shared" si="107"/>
        <v>0</v>
      </c>
      <c r="L153" s="1">
        <f>L$9</f>
        <v>0</v>
      </c>
    </row>
    <row r="154" spans="1:12" ht="19.5" thickBot="1">
      <c r="A154" s="44" t="str">
        <f>A$10</f>
        <v>X\Z</v>
      </c>
      <c r="B154" s="36">
        <v>0</v>
      </c>
      <c r="C154" s="33">
        <v>1</v>
      </c>
      <c r="D154" s="33">
        <v>2</v>
      </c>
      <c r="E154" s="33">
        <v>3</v>
      </c>
      <c r="F154" s="33">
        <v>4</v>
      </c>
      <c r="G154" s="34">
        <v>5</v>
      </c>
      <c r="H154" s="10"/>
      <c r="L154" s="1">
        <f>L$10</f>
        <v>0</v>
      </c>
    </row>
    <row r="155" spans="1:12" ht="18.75">
      <c r="A155" s="43">
        <f>A$11</f>
        <v>0</v>
      </c>
      <c r="B155" s="30"/>
      <c r="C155" s="30"/>
      <c r="D155" s="30"/>
      <c r="E155" s="30"/>
      <c r="F155" s="30"/>
      <c r="G155" s="30"/>
      <c r="H155" s="10">
        <f t="shared" ref="H155:H161" si="113">SUM(B155:G155)</f>
        <v>0</v>
      </c>
      <c r="L155" s="1">
        <f>L$11</f>
        <v>0</v>
      </c>
    </row>
    <row r="156" spans="1:12" ht="18.75">
      <c r="A156" s="43">
        <f>A$12</f>
        <v>1</v>
      </c>
      <c r="B156" s="35"/>
      <c r="C156" s="35"/>
      <c r="D156" s="35"/>
      <c r="E156" s="35"/>
      <c r="F156" s="35"/>
      <c r="G156" s="35"/>
      <c r="H156" s="10">
        <f t="shared" si="113"/>
        <v>0</v>
      </c>
      <c r="L156" s="1">
        <f>L$12</f>
        <v>0</v>
      </c>
    </row>
    <row r="157" spans="1:12" ht="18.75">
      <c r="A157" s="43">
        <f>A$13</f>
        <v>2</v>
      </c>
      <c r="B157" s="35"/>
      <c r="C157" s="35"/>
      <c r="D157" s="35"/>
      <c r="E157" s="35"/>
      <c r="F157" s="35"/>
      <c r="G157" s="35"/>
      <c r="H157" s="10">
        <f t="shared" si="113"/>
        <v>0</v>
      </c>
      <c r="L157" s="1">
        <f>L$13</f>
        <v>0</v>
      </c>
    </row>
    <row r="158" spans="1:12" ht="18.75">
      <c r="A158" s="43">
        <f>A$14</f>
        <v>3</v>
      </c>
      <c r="B158" s="35"/>
      <c r="C158" s="35"/>
      <c r="D158" s="35"/>
      <c r="E158" s="35"/>
      <c r="F158" s="35"/>
      <c r="G158" s="35"/>
      <c r="H158" s="10">
        <f t="shared" si="113"/>
        <v>0</v>
      </c>
      <c r="L158" s="1">
        <f>L$14</f>
        <v>0</v>
      </c>
    </row>
    <row r="159" spans="1:12" ht="18.75">
      <c r="A159" s="43">
        <f>A$15</f>
        <v>4</v>
      </c>
      <c r="B159" s="35"/>
      <c r="C159" s="35"/>
      <c r="D159" s="35"/>
      <c r="E159" s="35"/>
      <c r="F159" s="35"/>
      <c r="G159" s="35"/>
      <c r="H159" s="10">
        <f t="shared" si="113"/>
        <v>0</v>
      </c>
      <c r="L159" s="1">
        <f>L$15</f>
        <v>0</v>
      </c>
    </row>
    <row r="160" spans="1:12" ht="19.5" thickBot="1">
      <c r="A160" s="46">
        <f>A$16</f>
        <v>5</v>
      </c>
      <c r="B160" s="37"/>
      <c r="C160" s="37"/>
      <c r="D160" s="37"/>
      <c r="E160" s="37"/>
      <c r="F160" s="37"/>
      <c r="G160" s="37"/>
      <c r="H160" s="10">
        <f t="shared" si="113"/>
        <v>0</v>
      </c>
      <c r="L160" s="1">
        <f>L$16</f>
        <v>0</v>
      </c>
    </row>
    <row r="161" spans="1:12" ht="19.5" thickTop="1">
      <c r="A161" s="42" t="str">
        <f>A$17</f>
        <v>n(Z=zk)</v>
      </c>
      <c r="B161" s="32">
        <f>SUM(B155:B160)</f>
        <v>0</v>
      </c>
      <c r="C161" s="32">
        <f t="shared" ref="C161" si="114">SUM(C155:C160)</f>
        <v>0</v>
      </c>
      <c r="D161" s="32">
        <f t="shared" ref="D161" si="115">SUM(D155:D160)</f>
        <v>0</v>
      </c>
      <c r="E161" s="32">
        <f t="shared" ref="E161" si="116">SUM(E155:E160)</f>
        <v>0</v>
      </c>
      <c r="F161" s="32">
        <f t="shared" ref="F161" si="117">SUM(F155:F160)</f>
        <v>0</v>
      </c>
      <c r="G161" s="32">
        <f t="shared" ref="G161" si="118">SUM(G155:G160)</f>
        <v>0</v>
      </c>
      <c r="H161" s="10">
        <f t="shared" si="113"/>
        <v>0</v>
      </c>
      <c r="L161" s="1">
        <f>L$17</f>
        <v>0</v>
      </c>
    </row>
    <row r="163" spans="1:12" ht="19.5" thickBot="1">
      <c r="A163" s="7" t="str">
        <f>'Название и список группы'!A10</f>
        <v>Петрова</v>
      </c>
      <c r="B163" s="86" t="str">
        <f>'Название и список группы'!B10</f>
        <v>Ольга Александровна</v>
      </c>
      <c r="C163" s="86"/>
      <c r="D163" s="86"/>
      <c r="E163" s="86"/>
      <c r="F163" s="86"/>
      <c r="G163" s="86"/>
      <c r="H163" s="86"/>
      <c r="I163" s="86"/>
      <c r="J163" s="86"/>
      <c r="L163" s="1" t="str">
        <f>L$19</f>
        <v>Заполните только желтые поля!!!</v>
      </c>
    </row>
    <row r="164" spans="1:12" ht="18.75" thickBot="1">
      <c r="A164" s="44" t="str">
        <f>A$2</f>
        <v>X\Z</v>
      </c>
      <c r="B164" s="22">
        <v>0</v>
      </c>
      <c r="C164" s="23">
        <v>1</v>
      </c>
      <c r="D164" s="23">
        <v>2</v>
      </c>
      <c r="E164" s="23">
        <v>3</v>
      </c>
      <c r="F164" s="23">
        <v>4</v>
      </c>
      <c r="G164" s="24">
        <v>5</v>
      </c>
      <c r="H164" s="25" t="str">
        <f>H$2</f>
        <v>w(X=xi)</v>
      </c>
      <c r="I164" s="2"/>
      <c r="J164" s="3" t="s">
        <v>3</v>
      </c>
      <c r="L164" s="4" t="str">
        <f>L$2</f>
        <v>10 серий по 5 бросков монеты</v>
      </c>
    </row>
    <row r="165" spans="1:12" ht="18.75">
      <c r="A165" s="43">
        <f>A$3</f>
        <v>0</v>
      </c>
      <c r="B165" s="26">
        <f t="shared" ref="B165:G165" si="119">IF(B179=0,0,B173/$H179)</f>
        <v>0</v>
      </c>
      <c r="C165" s="26">
        <f t="shared" si="119"/>
        <v>0</v>
      </c>
      <c r="D165" s="26">
        <f t="shared" si="119"/>
        <v>0</v>
      </c>
      <c r="E165" s="26">
        <f t="shared" si="119"/>
        <v>0</v>
      </c>
      <c r="F165" s="26">
        <f t="shared" si="119"/>
        <v>0</v>
      </c>
      <c r="G165" s="26">
        <f t="shared" si="119"/>
        <v>0</v>
      </c>
      <c r="H165" s="10"/>
      <c r="I165" s="10"/>
      <c r="J165" s="11">
        <f>IF(SUM(B173:G178)&gt;0,1,10^(-5))</f>
        <v>1.0000000000000001E-5</v>
      </c>
      <c r="L165" s="39" t="str">
        <f>L$3</f>
        <v>X — число выпавших орлов в</v>
      </c>
    </row>
    <row r="166" spans="1:12" ht="18.75">
      <c r="A166" s="43">
        <f>A$4</f>
        <v>1</v>
      </c>
      <c r="B166" s="6">
        <f t="shared" ref="B166:G166" si="120">IF(B179=0,0,B174/$H179)</f>
        <v>0</v>
      </c>
      <c r="C166" s="6">
        <f t="shared" si="120"/>
        <v>0</v>
      </c>
      <c r="D166" s="6">
        <f t="shared" si="120"/>
        <v>0</v>
      </c>
      <c r="E166" s="6">
        <f t="shared" si="120"/>
        <v>0</v>
      </c>
      <c r="F166" s="6">
        <f t="shared" si="120"/>
        <v>0</v>
      </c>
      <c r="G166" s="6">
        <f t="shared" si="120"/>
        <v>0</v>
      </c>
      <c r="H166" s="10">
        <f t="shared" ref="H166:H171" si="121">SUM(B166:G166)</f>
        <v>0</v>
      </c>
      <c r="I166" s="10"/>
      <c r="L166" s="39" t="str">
        <f>L$4</f>
        <v>серии из 5 бросков</v>
      </c>
    </row>
    <row r="167" spans="1:12" ht="18.75">
      <c r="A167" s="43">
        <f>A$5</f>
        <v>2</v>
      </c>
      <c r="B167" s="6">
        <f t="shared" ref="B167:G167" si="122">IF(B179=0,0,B175/$H179)</f>
        <v>0</v>
      </c>
      <c r="C167" s="6">
        <f t="shared" si="122"/>
        <v>0</v>
      </c>
      <c r="D167" s="6">
        <f t="shared" si="122"/>
        <v>0</v>
      </c>
      <c r="E167" s="6">
        <f t="shared" si="122"/>
        <v>0</v>
      </c>
      <c r="F167" s="6">
        <f t="shared" si="122"/>
        <v>0</v>
      </c>
      <c r="G167" s="6">
        <f t="shared" si="122"/>
        <v>0</v>
      </c>
      <c r="H167" s="10">
        <f t="shared" si="121"/>
        <v>0</v>
      </c>
      <c r="I167" s="10"/>
      <c r="L167" s="38" t="str">
        <f>L$5</f>
        <v>Z — модуль разности между</v>
      </c>
    </row>
    <row r="168" spans="1:12" ht="18.75">
      <c r="A168" s="43">
        <f>A$6</f>
        <v>3</v>
      </c>
      <c r="B168" s="6">
        <f t="shared" ref="B168:G168" si="123">IF(B179=0,0,B176/$H179)</f>
        <v>0</v>
      </c>
      <c r="C168" s="6">
        <f t="shared" si="123"/>
        <v>0</v>
      </c>
      <c r="D168" s="6">
        <f t="shared" si="123"/>
        <v>0</v>
      </c>
      <c r="E168" s="6">
        <f t="shared" si="123"/>
        <v>0</v>
      </c>
      <c r="F168" s="6">
        <f t="shared" si="123"/>
        <v>0</v>
      </c>
      <c r="G168" s="6">
        <f t="shared" si="123"/>
        <v>0</v>
      </c>
      <c r="H168" s="10">
        <f t="shared" si="121"/>
        <v>0</v>
      </c>
      <c r="I168" s="12"/>
      <c r="L168" s="38" t="str">
        <f>L$6</f>
        <v>числом выпавших орлов и</v>
      </c>
    </row>
    <row r="169" spans="1:12" ht="18.75">
      <c r="A169" s="43">
        <f>A$7</f>
        <v>4</v>
      </c>
      <c r="B169" s="6">
        <f t="shared" ref="B169:G169" si="124">IF(B179=0,0,B177/$H179)</f>
        <v>0</v>
      </c>
      <c r="C169" s="6">
        <f t="shared" si="124"/>
        <v>0</v>
      </c>
      <c r="D169" s="6">
        <f t="shared" si="124"/>
        <v>0</v>
      </c>
      <c r="E169" s="6">
        <f t="shared" si="124"/>
        <v>0</v>
      </c>
      <c r="F169" s="6">
        <f t="shared" si="124"/>
        <v>0</v>
      </c>
      <c r="G169" s="6">
        <f t="shared" si="124"/>
        <v>0</v>
      </c>
      <c r="H169" s="10">
        <f t="shared" si="121"/>
        <v>0</v>
      </c>
      <c r="I169" s="12"/>
      <c r="L169" s="38" t="str">
        <f>L$7</f>
        <v>решек в серии из 5 бросков</v>
      </c>
    </row>
    <row r="170" spans="1:12" ht="18.75">
      <c r="A170" s="43">
        <f>A$8</f>
        <v>5</v>
      </c>
      <c r="B170" s="29">
        <f t="shared" ref="B170:G170" si="125">IF(B179=0,0,B178/$H179)</f>
        <v>0</v>
      </c>
      <c r="C170" s="29">
        <f t="shared" si="125"/>
        <v>0</v>
      </c>
      <c r="D170" s="29">
        <f t="shared" si="125"/>
        <v>0</v>
      </c>
      <c r="E170" s="29">
        <f t="shared" si="125"/>
        <v>0</v>
      </c>
      <c r="F170" s="29">
        <f t="shared" si="125"/>
        <v>0</v>
      </c>
      <c r="G170" s="29">
        <f t="shared" si="125"/>
        <v>0</v>
      </c>
      <c r="H170" s="10">
        <f t="shared" si="121"/>
        <v>0</v>
      </c>
      <c r="L170" s="38">
        <f>L$8</f>
        <v>0</v>
      </c>
    </row>
    <row r="171" spans="1:12" ht="18.75">
      <c r="A171" s="42" t="str">
        <f>A$9</f>
        <v>w(Z=zk)</v>
      </c>
      <c r="B171" s="28">
        <f t="shared" ref="B171:G171" si="126">SUM(B165:B170)</f>
        <v>0</v>
      </c>
      <c r="C171" s="28">
        <f t="shared" si="126"/>
        <v>0</v>
      </c>
      <c r="D171" s="28">
        <f t="shared" si="126"/>
        <v>0</v>
      </c>
      <c r="E171" s="28">
        <f t="shared" si="126"/>
        <v>0</v>
      </c>
      <c r="F171" s="28">
        <f t="shared" si="126"/>
        <v>0</v>
      </c>
      <c r="G171" s="28">
        <f t="shared" si="126"/>
        <v>0</v>
      </c>
      <c r="H171" s="10">
        <f t="shared" si="121"/>
        <v>0</v>
      </c>
      <c r="L171" s="1">
        <f>L$9</f>
        <v>0</v>
      </c>
    </row>
    <row r="172" spans="1:12" ht="19.5" thickBot="1">
      <c r="A172" s="44" t="str">
        <f>A$10</f>
        <v>X\Z</v>
      </c>
      <c r="B172" s="36">
        <v>0</v>
      </c>
      <c r="C172" s="33">
        <v>1</v>
      </c>
      <c r="D172" s="33">
        <v>2</v>
      </c>
      <c r="E172" s="33">
        <v>3</v>
      </c>
      <c r="F172" s="33">
        <v>4</v>
      </c>
      <c r="G172" s="34">
        <v>5</v>
      </c>
      <c r="H172" s="10"/>
      <c r="L172" s="1">
        <f>L$10</f>
        <v>0</v>
      </c>
    </row>
    <row r="173" spans="1:12" ht="18.75">
      <c r="A173" s="43">
        <f>A$11</f>
        <v>0</v>
      </c>
      <c r="B173" s="30"/>
      <c r="C173" s="30"/>
      <c r="D173" s="30"/>
      <c r="E173" s="30"/>
      <c r="F173" s="30"/>
      <c r="G173" s="30"/>
      <c r="H173" s="10">
        <f t="shared" ref="H173:H179" si="127">SUM(B173:G173)</f>
        <v>0</v>
      </c>
      <c r="L173" s="1">
        <f>L$11</f>
        <v>0</v>
      </c>
    </row>
    <row r="174" spans="1:12" ht="18.75">
      <c r="A174" s="43">
        <f>A$12</f>
        <v>1</v>
      </c>
      <c r="B174" s="35"/>
      <c r="C174" s="35"/>
      <c r="D174" s="35"/>
      <c r="E174" s="35"/>
      <c r="F174" s="35"/>
      <c r="G174" s="35"/>
      <c r="H174" s="10">
        <f t="shared" si="127"/>
        <v>0</v>
      </c>
      <c r="L174" s="1">
        <f>L$12</f>
        <v>0</v>
      </c>
    </row>
    <row r="175" spans="1:12" ht="18.75">
      <c r="A175" s="43">
        <f>A$13</f>
        <v>2</v>
      </c>
      <c r="B175" s="35"/>
      <c r="C175" s="35"/>
      <c r="D175" s="35"/>
      <c r="E175" s="35"/>
      <c r="F175" s="35"/>
      <c r="G175" s="35"/>
      <c r="H175" s="10">
        <f t="shared" si="127"/>
        <v>0</v>
      </c>
      <c r="L175" s="1">
        <f>L$13</f>
        <v>0</v>
      </c>
    </row>
    <row r="176" spans="1:12" ht="18.75">
      <c r="A176" s="43">
        <f>A$14</f>
        <v>3</v>
      </c>
      <c r="B176" s="35"/>
      <c r="C176" s="35"/>
      <c r="D176" s="35"/>
      <c r="E176" s="35"/>
      <c r="F176" s="35"/>
      <c r="G176" s="35"/>
      <c r="H176" s="10">
        <f t="shared" si="127"/>
        <v>0</v>
      </c>
      <c r="L176" s="1">
        <f>L$14</f>
        <v>0</v>
      </c>
    </row>
    <row r="177" spans="1:12" ht="18.75">
      <c r="A177" s="43">
        <f>A$15</f>
        <v>4</v>
      </c>
      <c r="B177" s="35"/>
      <c r="C177" s="35"/>
      <c r="D177" s="35"/>
      <c r="E177" s="35"/>
      <c r="F177" s="35"/>
      <c r="G177" s="35"/>
      <c r="H177" s="10">
        <f t="shared" si="127"/>
        <v>0</v>
      </c>
      <c r="L177" s="1">
        <f>L$15</f>
        <v>0</v>
      </c>
    </row>
    <row r="178" spans="1:12" ht="19.5" thickBot="1">
      <c r="A178" s="46">
        <f>A$16</f>
        <v>5</v>
      </c>
      <c r="B178" s="37"/>
      <c r="C178" s="37"/>
      <c r="D178" s="37"/>
      <c r="E178" s="37"/>
      <c r="F178" s="37"/>
      <c r="G178" s="37"/>
      <c r="H178" s="10">
        <f t="shared" si="127"/>
        <v>0</v>
      </c>
      <c r="L178" s="1">
        <f>L$16</f>
        <v>0</v>
      </c>
    </row>
    <row r="179" spans="1:12" ht="19.5" thickTop="1">
      <c r="A179" s="42" t="str">
        <f>A$17</f>
        <v>n(Z=zk)</v>
      </c>
      <c r="B179" s="32">
        <f>SUM(B173:B178)</f>
        <v>0</v>
      </c>
      <c r="C179" s="32">
        <f t="shared" ref="C179" si="128">SUM(C173:C178)</f>
        <v>0</v>
      </c>
      <c r="D179" s="32">
        <f t="shared" ref="D179" si="129">SUM(D173:D178)</f>
        <v>0</v>
      </c>
      <c r="E179" s="32">
        <f t="shared" ref="E179" si="130">SUM(E173:E178)</f>
        <v>0</v>
      </c>
      <c r="F179" s="32">
        <f t="shared" ref="F179" si="131">SUM(F173:F178)</f>
        <v>0</v>
      </c>
      <c r="G179" s="32">
        <f t="shared" ref="G179" si="132">SUM(G173:G178)</f>
        <v>0</v>
      </c>
      <c r="H179" s="10">
        <f t="shared" si="127"/>
        <v>0</v>
      </c>
      <c r="L179" s="1">
        <f>L$17</f>
        <v>0</v>
      </c>
    </row>
    <row r="181" spans="1:12" ht="19.5" thickBot="1">
      <c r="A181" s="7" t="str">
        <f>'Название и список группы'!A11</f>
        <v>Подшивалов</v>
      </c>
      <c r="B181" s="86" t="str">
        <f>'Название и список группы'!B11</f>
        <v>Данил Дмитриевич</v>
      </c>
      <c r="C181" s="86"/>
      <c r="D181" s="86"/>
      <c r="E181" s="86"/>
      <c r="F181" s="86"/>
      <c r="G181" s="86"/>
      <c r="H181" s="86"/>
      <c r="I181" s="86"/>
      <c r="J181" s="86"/>
      <c r="L181" s="1" t="str">
        <f>L$19</f>
        <v>Заполните только желтые поля!!!</v>
      </c>
    </row>
    <row r="182" spans="1:12" ht="18.75" thickBot="1">
      <c r="A182" s="44" t="str">
        <f>A$2</f>
        <v>X\Z</v>
      </c>
      <c r="B182" s="22">
        <v>0</v>
      </c>
      <c r="C182" s="23">
        <v>1</v>
      </c>
      <c r="D182" s="23">
        <v>2</v>
      </c>
      <c r="E182" s="23">
        <v>3</v>
      </c>
      <c r="F182" s="23">
        <v>4</v>
      </c>
      <c r="G182" s="24">
        <v>5</v>
      </c>
      <c r="H182" s="25" t="str">
        <f>H$2</f>
        <v>w(X=xi)</v>
      </c>
      <c r="I182" s="2"/>
      <c r="J182" s="3" t="s">
        <v>3</v>
      </c>
      <c r="L182" s="4" t="str">
        <f>L$2</f>
        <v>10 серий по 5 бросков монеты</v>
      </c>
    </row>
    <row r="183" spans="1:12" ht="18.75">
      <c r="A183" s="43">
        <f>A$3</f>
        <v>0</v>
      </c>
      <c r="B183" s="26">
        <f t="shared" ref="B183:G183" si="133">IF(B197=0,0,B191/$H197)</f>
        <v>0</v>
      </c>
      <c r="C183" s="26">
        <f t="shared" si="133"/>
        <v>0</v>
      </c>
      <c r="D183" s="26">
        <f t="shared" si="133"/>
        <v>0</v>
      </c>
      <c r="E183" s="26">
        <f t="shared" si="133"/>
        <v>0</v>
      </c>
      <c r="F183" s="26">
        <f t="shared" si="133"/>
        <v>0</v>
      </c>
      <c r="G183" s="26">
        <f t="shared" si="133"/>
        <v>0</v>
      </c>
      <c r="H183" s="10"/>
      <c r="I183" s="10"/>
      <c r="J183" s="11">
        <f>IF(SUM(B191:G196)&gt;0,1,10^(-5))</f>
        <v>1.0000000000000001E-5</v>
      </c>
      <c r="L183" s="39" t="str">
        <f>L$3</f>
        <v>X — число выпавших орлов в</v>
      </c>
    </row>
    <row r="184" spans="1:12" ht="18.75">
      <c r="A184" s="43">
        <f>A$4</f>
        <v>1</v>
      </c>
      <c r="B184" s="6">
        <f t="shared" ref="B184:G184" si="134">IF(B197=0,0,B192/$H197)</f>
        <v>0</v>
      </c>
      <c r="C184" s="6">
        <f t="shared" si="134"/>
        <v>0</v>
      </c>
      <c r="D184" s="6">
        <f t="shared" si="134"/>
        <v>0</v>
      </c>
      <c r="E184" s="6">
        <f t="shared" si="134"/>
        <v>0</v>
      </c>
      <c r="F184" s="6">
        <f t="shared" si="134"/>
        <v>0</v>
      </c>
      <c r="G184" s="6">
        <f t="shared" si="134"/>
        <v>0</v>
      </c>
      <c r="H184" s="10">
        <f t="shared" ref="H184:H189" si="135">SUM(B184:G184)</f>
        <v>0</v>
      </c>
      <c r="I184" s="10"/>
      <c r="L184" s="39" t="str">
        <f>L$4</f>
        <v>серии из 5 бросков</v>
      </c>
    </row>
    <row r="185" spans="1:12" ht="18.75">
      <c r="A185" s="43">
        <f>A$5</f>
        <v>2</v>
      </c>
      <c r="B185" s="6">
        <f t="shared" ref="B185:G185" si="136">IF(B197=0,0,B193/$H197)</f>
        <v>0</v>
      </c>
      <c r="C185" s="6">
        <f t="shared" si="136"/>
        <v>0</v>
      </c>
      <c r="D185" s="6">
        <f t="shared" si="136"/>
        <v>0</v>
      </c>
      <c r="E185" s="6">
        <f t="shared" si="136"/>
        <v>0</v>
      </c>
      <c r="F185" s="6">
        <f t="shared" si="136"/>
        <v>0</v>
      </c>
      <c r="G185" s="6">
        <f t="shared" si="136"/>
        <v>0</v>
      </c>
      <c r="H185" s="10">
        <f t="shared" si="135"/>
        <v>0</v>
      </c>
      <c r="I185" s="10"/>
      <c r="L185" s="38" t="str">
        <f>L$5</f>
        <v>Z — модуль разности между</v>
      </c>
    </row>
    <row r="186" spans="1:12" ht="18.75">
      <c r="A186" s="43">
        <f>A$6</f>
        <v>3</v>
      </c>
      <c r="B186" s="6">
        <f t="shared" ref="B186:G186" si="137">IF(B197=0,0,B194/$H197)</f>
        <v>0</v>
      </c>
      <c r="C186" s="6">
        <f t="shared" si="137"/>
        <v>0</v>
      </c>
      <c r="D186" s="6">
        <f t="shared" si="137"/>
        <v>0</v>
      </c>
      <c r="E186" s="6">
        <f t="shared" si="137"/>
        <v>0</v>
      </c>
      <c r="F186" s="6">
        <f t="shared" si="137"/>
        <v>0</v>
      </c>
      <c r="G186" s="6">
        <f t="shared" si="137"/>
        <v>0</v>
      </c>
      <c r="H186" s="10">
        <f t="shared" si="135"/>
        <v>0</v>
      </c>
      <c r="I186" s="12"/>
      <c r="L186" s="38" t="str">
        <f>L$6</f>
        <v>числом выпавших орлов и</v>
      </c>
    </row>
    <row r="187" spans="1:12" ht="18.75">
      <c r="A187" s="43">
        <f>A$7</f>
        <v>4</v>
      </c>
      <c r="B187" s="6">
        <f t="shared" ref="B187:G187" si="138">IF(B197=0,0,B195/$H197)</f>
        <v>0</v>
      </c>
      <c r="C187" s="6">
        <f t="shared" si="138"/>
        <v>0</v>
      </c>
      <c r="D187" s="6">
        <f t="shared" si="138"/>
        <v>0</v>
      </c>
      <c r="E187" s="6">
        <f t="shared" si="138"/>
        <v>0</v>
      </c>
      <c r="F187" s="6">
        <f t="shared" si="138"/>
        <v>0</v>
      </c>
      <c r="G187" s="6">
        <f t="shared" si="138"/>
        <v>0</v>
      </c>
      <c r="H187" s="10">
        <f t="shared" si="135"/>
        <v>0</v>
      </c>
      <c r="I187" s="12"/>
      <c r="L187" s="38" t="str">
        <f>L$7</f>
        <v>решек в серии из 5 бросков</v>
      </c>
    </row>
    <row r="188" spans="1:12" ht="18.75">
      <c r="A188" s="43">
        <f>A$8</f>
        <v>5</v>
      </c>
      <c r="B188" s="29">
        <f t="shared" ref="B188:G188" si="139">IF(B197=0,0,B196/$H197)</f>
        <v>0</v>
      </c>
      <c r="C188" s="29">
        <f t="shared" si="139"/>
        <v>0</v>
      </c>
      <c r="D188" s="29">
        <f t="shared" si="139"/>
        <v>0</v>
      </c>
      <c r="E188" s="29">
        <f t="shared" si="139"/>
        <v>0</v>
      </c>
      <c r="F188" s="29">
        <f t="shared" si="139"/>
        <v>0</v>
      </c>
      <c r="G188" s="29">
        <f t="shared" si="139"/>
        <v>0</v>
      </c>
      <c r="H188" s="10">
        <f t="shared" si="135"/>
        <v>0</v>
      </c>
      <c r="L188" s="38">
        <f>L$8</f>
        <v>0</v>
      </c>
    </row>
    <row r="189" spans="1:12" ht="18.75">
      <c r="A189" s="42" t="str">
        <f>A$9</f>
        <v>w(Z=zk)</v>
      </c>
      <c r="B189" s="28">
        <f t="shared" ref="B189:G189" si="140">SUM(B183:B188)</f>
        <v>0</v>
      </c>
      <c r="C189" s="28">
        <f t="shared" si="140"/>
        <v>0</v>
      </c>
      <c r="D189" s="28">
        <f t="shared" si="140"/>
        <v>0</v>
      </c>
      <c r="E189" s="28">
        <f t="shared" si="140"/>
        <v>0</v>
      </c>
      <c r="F189" s="28">
        <f t="shared" si="140"/>
        <v>0</v>
      </c>
      <c r="G189" s="28">
        <f t="shared" si="140"/>
        <v>0</v>
      </c>
      <c r="H189" s="10">
        <f t="shared" si="135"/>
        <v>0</v>
      </c>
      <c r="L189" s="1">
        <f>L$9</f>
        <v>0</v>
      </c>
    </row>
    <row r="190" spans="1:12" ht="19.5" thickBot="1">
      <c r="A190" s="44" t="str">
        <f>A$10</f>
        <v>X\Z</v>
      </c>
      <c r="B190" s="36">
        <v>0</v>
      </c>
      <c r="C190" s="33">
        <v>1</v>
      </c>
      <c r="D190" s="33">
        <v>2</v>
      </c>
      <c r="E190" s="33">
        <v>3</v>
      </c>
      <c r="F190" s="33">
        <v>4</v>
      </c>
      <c r="G190" s="34">
        <v>5</v>
      </c>
      <c r="H190" s="10"/>
      <c r="L190" s="1">
        <f>L$10</f>
        <v>0</v>
      </c>
    </row>
    <row r="191" spans="1:12" ht="18.75">
      <c r="A191" s="43">
        <f>A$11</f>
        <v>0</v>
      </c>
      <c r="B191" s="30"/>
      <c r="C191" s="30"/>
      <c r="D191" s="30"/>
      <c r="E191" s="30"/>
      <c r="F191" s="30"/>
      <c r="G191" s="30"/>
      <c r="H191" s="10">
        <f t="shared" ref="H191:H197" si="141">SUM(B191:G191)</f>
        <v>0</v>
      </c>
      <c r="L191" s="1">
        <f>L$11</f>
        <v>0</v>
      </c>
    </row>
    <row r="192" spans="1:12" ht="18.75">
      <c r="A192" s="43">
        <f>A$12</f>
        <v>1</v>
      </c>
      <c r="B192" s="35"/>
      <c r="C192" s="35"/>
      <c r="D192" s="35"/>
      <c r="E192" s="35"/>
      <c r="F192" s="35"/>
      <c r="G192" s="35"/>
      <c r="H192" s="10">
        <f t="shared" si="141"/>
        <v>0</v>
      </c>
      <c r="L192" s="1">
        <f>L$12</f>
        <v>0</v>
      </c>
    </row>
    <row r="193" spans="1:12" ht="18.75">
      <c r="A193" s="43">
        <f>A$13</f>
        <v>2</v>
      </c>
      <c r="B193" s="35"/>
      <c r="C193" s="35"/>
      <c r="D193" s="35"/>
      <c r="E193" s="35"/>
      <c r="F193" s="35"/>
      <c r="G193" s="35"/>
      <c r="H193" s="10">
        <f t="shared" si="141"/>
        <v>0</v>
      </c>
      <c r="L193" s="1">
        <f>L$13</f>
        <v>0</v>
      </c>
    </row>
    <row r="194" spans="1:12" ht="18.75">
      <c r="A194" s="43">
        <f>A$14</f>
        <v>3</v>
      </c>
      <c r="B194" s="35"/>
      <c r="C194" s="35"/>
      <c r="D194" s="35"/>
      <c r="E194" s="35"/>
      <c r="F194" s="35"/>
      <c r="G194" s="35"/>
      <c r="H194" s="10">
        <f t="shared" si="141"/>
        <v>0</v>
      </c>
      <c r="L194" s="1">
        <f>L$14</f>
        <v>0</v>
      </c>
    </row>
    <row r="195" spans="1:12" ht="18.75">
      <c r="A195" s="43">
        <f>A$15</f>
        <v>4</v>
      </c>
      <c r="B195" s="35"/>
      <c r="C195" s="35"/>
      <c r="D195" s="35"/>
      <c r="E195" s="35"/>
      <c r="F195" s="35"/>
      <c r="G195" s="35"/>
      <c r="H195" s="10">
        <f t="shared" si="141"/>
        <v>0</v>
      </c>
      <c r="L195" s="1">
        <f>L$15</f>
        <v>0</v>
      </c>
    </row>
    <row r="196" spans="1:12" ht="19.5" thickBot="1">
      <c r="A196" s="46">
        <f>A$16</f>
        <v>5</v>
      </c>
      <c r="B196" s="37"/>
      <c r="C196" s="37"/>
      <c r="D196" s="37"/>
      <c r="E196" s="37"/>
      <c r="F196" s="37"/>
      <c r="G196" s="37"/>
      <c r="H196" s="10">
        <f t="shared" si="141"/>
        <v>0</v>
      </c>
      <c r="L196" s="1">
        <f>L$16</f>
        <v>0</v>
      </c>
    </row>
    <row r="197" spans="1:12" ht="19.5" thickTop="1">
      <c r="A197" s="42" t="str">
        <f>A$17</f>
        <v>n(Z=zk)</v>
      </c>
      <c r="B197" s="32">
        <f>SUM(B191:B196)</f>
        <v>0</v>
      </c>
      <c r="C197" s="32">
        <f t="shared" ref="C197" si="142">SUM(C191:C196)</f>
        <v>0</v>
      </c>
      <c r="D197" s="32">
        <f t="shared" ref="D197" si="143">SUM(D191:D196)</f>
        <v>0</v>
      </c>
      <c r="E197" s="32">
        <f t="shared" ref="E197" si="144">SUM(E191:E196)</f>
        <v>0</v>
      </c>
      <c r="F197" s="32">
        <f t="shared" ref="F197" si="145">SUM(F191:F196)</f>
        <v>0</v>
      </c>
      <c r="G197" s="32">
        <f t="shared" ref="G197" si="146">SUM(G191:G196)</f>
        <v>0</v>
      </c>
      <c r="H197" s="10">
        <f t="shared" si="141"/>
        <v>0</v>
      </c>
      <c r="L197" s="1">
        <f>L$17</f>
        <v>0</v>
      </c>
    </row>
    <row r="199" spans="1:12" ht="19.5" thickBot="1">
      <c r="A199" s="7" t="str">
        <f>'Название и список группы'!A12</f>
        <v>Потапов</v>
      </c>
      <c r="B199" s="86" t="str">
        <f>'Название и список группы'!B12</f>
        <v>Иван Николаевич</v>
      </c>
      <c r="C199" s="86"/>
      <c r="D199" s="86"/>
      <c r="E199" s="86"/>
      <c r="F199" s="86"/>
      <c r="G199" s="86"/>
      <c r="H199" s="86"/>
      <c r="I199" s="86"/>
      <c r="J199" s="86"/>
      <c r="L199" s="1" t="str">
        <f>L$19</f>
        <v>Заполните только желтые поля!!!</v>
      </c>
    </row>
    <row r="200" spans="1:12" ht="18.75" thickBot="1">
      <c r="A200" s="44" t="str">
        <f>A$2</f>
        <v>X\Z</v>
      </c>
      <c r="B200" s="22">
        <v>0</v>
      </c>
      <c r="C200" s="23">
        <v>1</v>
      </c>
      <c r="D200" s="23">
        <v>2</v>
      </c>
      <c r="E200" s="23">
        <v>3</v>
      </c>
      <c r="F200" s="23">
        <v>4</v>
      </c>
      <c r="G200" s="24">
        <v>5</v>
      </c>
      <c r="H200" s="25" t="str">
        <f>H$2</f>
        <v>w(X=xi)</v>
      </c>
      <c r="I200" s="2"/>
      <c r="J200" s="3" t="s">
        <v>3</v>
      </c>
      <c r="L200" s="4" t="str">
        <f>L$2</f>
        <v>10 серий по 5 бросков монеты</v>
      </c>
    </row>
    <row r="201" spans="1:12" ht="18.75">
      <c r="A201" s="43">
        <f>A$3</f>
        <v>0</v>
      </c>
      <c r="B201" s="26">
        <f t="shared" ref="B201:G201" si="147">IF(B215=0,0,B209/$H215)</f>
        <v>0</v>
      </c>
      <c r="C201" s="26">
        <f t="shared" si="147"/>
        <v>0</v>
      </c>
      <c r="D201" s="26">
        <f t="shared" si="147"/>
        <v>0</v>
      </c>
      <c r="E201" s="26">
        <f t="shared" si="147"/>
        <v>0</v>
      </c>
      <c r="F201" s="26">
        <f t="shared" si="147"/>
        <v>0</v>
      </c>
      <c r="G201" s="26">
        <f t="shared" si="147"/>
        <v>0</v>
      </c>
      <c r="H201" s="10"/>
      <c r="I201" s="10"/>
      <c r="J201" s="11">
        <f>IF(SUM(B209:G214)&gt;0,1,10^(-5))</f>
        <v>1.0000000000000001E-5</v>
      </c>
      <c r="L201" s="39" t="str">
        <f>L$3</f>
        <v>X — число выпавших орлов в</v>
      </c>
    </row>
    <row r="202" spans="1:12" ht="18.75">
      <c r="A202" s="43">
        <f>A$4</f>
        <v>1</v>
      </c>
      <c r="B202" s="6">
        <f t="shared" ref="B202:G202" si="148">IF(B215=0,0,B210/$H215)</f>
        <v>0</v>
      </c>
      <c r="C202" s="6">
        <f t="shared" si="148"/>
        <v>0</v>
      </c>
      <c r="D202" s="6">
        <f t="shared" si="148"/>
        <v>0</v>
      </c>
      <c r="E202" s="6">
        <f t="shared" si="148"/>
        <v>0</v>
      </c>
      <c r="F202" s="6">
        <f t="shared" si="148"/>
        <v>0</v>
      </c>
      <c r="G202" s="6">
        <f t="shared" si="148"/>
        <v>0</v>
      </c>
      <c r="H202" s="10">
        <f t="shared" ref="H202:H207" si="149">SUM(B202:G202)</f>
        <v>0</v>
      </c>
      <c r="I202" s="10"/>
      <c r="L202" s="39" t="str">
        <f>L$4</f>
        <v>серии из 5 бросков</v>
      </c>
    </row>
    <row r="203" spans="1:12" ht="18.75">
      <c r="A203" s="43">
        <f>A$5</f>
        <v>2</v>
      </c>
      <c r="B203" s="6">
        <f t="shared" ref="B203:G203" si="150">IF(B215=0,0,B211/$H215)</f>
        <v>0</v>
      </c>
      <c r="C203" s="6">
        <f t="shared" si="150"/>
        <v>0</v>
      </c>
      <c r="D203" s="6">
        <f t="shared" si="150"/>
        <v>0</v>
      </c>
      <c r="E203" s="6">
        <f t="shared" si="150"/>
        <v>0</v>
      </c>
      <c r="F203" s="6">
        <f t="shared" si="150"/>
        <v>0</v>
      </c>
      <c r="G203" s="6">
        <f t="shared" si="150"/>
        <v>0</v>
      </c>
      <c r="H203" s="10">
        <f t="shared" si="149"/>
        <v>0</v>
      </c>
      <c r="I203" s="10"/>
      <c r="L203" s="38" t="str">
        <f>L$5</f>
        <v>Z — модуль разности между</v>
      </c>
    </row>
    <row r="204" spans="1:12" ht="18.75">
      <c r="A204" s="43">
        <f>A$6</f>
        <v>3</v>
      </c>
      <c r="B204" s="6">
        <f t="shared" ref="B204:G204" si="151">IF(B215=0,0,B212/$H215)</f>
        <v>0</v>
      </c>
      <c r="C204" s="6">
        <f t="shared" si="151"/>
        <v>0</v>
      </c>
      <c r="D204" s="6">
        <f t="shared" si="151"/>
        <v>0</v>
      </c>
      <c r="E204" s="6">
        <f t="shared" si="151"/>
        <v>0</v>
      </c>
      <c r="F204" s="6">
        <f t="shared" si="151"/>
        <v>0</v>
      </c>
      <c r="G204" s="6">
        <f t="shared" si="151"/>
        <v>0</v>
      </c>
      <c r="H204" s="10">
        <f t="shared" si="149"/>
        <v>0</v>
      </c>
      <c r="I204" s="12"/>
      <c r="L204" s="38" t="str">
        <f>L$6</f>
        <v>числом выпавших орлов и</v>
      </c>
    </row>
    <row r="205" spans="1:12" ht="18.75">
      <c r="A205" s="43">
        <f>A$7</f>
        <v>4</v>
      </c>
      <c r="B205" s="6">
        <f t="shared" ref="B205:G205" si="152">IF(B215=0,0,B213/$H215)</f>
        <v>0</v>
      </c>
      <c r="C205" s="6">
        <f t="shared" si="152"/>
        <v>0</v>
      </c>
      <c r="D205" s="6">
        <f t="shared" si="152"/>
        <v>0</v>
      </c>
      <c r="E205" s="6">
        <f t="shared" si="152"/>
        <v>0</v>
      </c>
      <c r="F205" s="6">
        <f t="shared" si="152"/>
        <v>0</v>
      </c>
      <c r="G205" s="6">
        <f t="shared" si="152"/>
        <v>0</v>
      </c>
      <c r="H205" s="10">
        <f t="shared" si="149"/>
        <v>0</v>
      </c>
      <c r="I205" s="12"/>
      <c r="L205" s="38" t="str">
        <f>L$7</f>
        <v>решек в серии из 5 бросков</v>
      </c>
    </row>
    <row r="206" spans="1:12" ht="18.75">
      <c r="A206" s="43">
        <f>A$8</f>
        <v>5</v>
      </c>
      <c r="B206" s="29">
        <f t="shared" ref="B206:G206" si="153">IF(B215=0,0,B214/$H215)</f>
        <v>0</v>
      </c>
      <c r="C206" s="29">
        <f t="shared" si="153"/>
        <v>0</v>
      </c>
      <c r="D206" s="29">
        <f t="shared" si="153"/>
        <v>0</v>
      </c>
      <c r="E206" s="29">
        <f t="shared" si="153"/>
        <v>0</v>
      </c>
      <c r="F206" s="29">
        <f t="shared" si="153"/>
        <v>0</v>
      </c>
      <c r="G206" s="29">
        <f t="shared" si="153"/>
        <v>0</v>
      </c>
      <c r="H206" s="10">
        <f t="shared" si="149"/>
        <v>0</v>
      </c>
      <c r="L206" s="38">
        <f>L$8</f>
        <v>0</v>
      </c>
    </row>
    <row r="207" spans="1:12" ht="18.75">
      <c r="A207" s="42" t="str">
        <f>A$9</f>
        <v>w(Z=zk)</v>
      </c>
      <c r="B207" s="28">
        <f t="shared" ref="B207:G207" si="154">SUM(B201:B206)</f>
        <v>0</v>
      </c>
      <c r="C207" s="28">
        <f t="shared" si="154"/>
        <v>0</v>
      </c>
      <c r="D207" s="28">
        <f t="shared" si="154"/>
        <v>0</v>
      </c>
      <c r="E207" s="28">
        <f t="shared" si="154"/>
        <v>0</v>
      </c>
      <c r="F207" s="28">
        <f t="shared" si="154"/>
        <v>0</v>
      </c>
      <c r="G207" s="28">
        <f t="shared" si="154"/>
        <v>0</v>
      </c>
      <c r="H207" s="10">
        <f t="shared" si="149"/>
        <v>0</v>
      </c>
      <c r="L207" s="1">
        <f>L$9</f>
        <v>0</v>
      </c>
    </row>
    <row r="208" spans="1:12" ht="19.5" thickBot="1">
      <c r="A208" s="44" t="str">
        <f>A$10</f>
        <v>X\Z</v>
      </c>
      <c r="B208" s="36">
        <v>0</v>
      </c>
      <c r="C208" s="33">
        <v>1</v>
      </c>
      <c r="D208" s="33">
        <v>2</v>
      </c>
      <c r="E208" s="33">
        <v>3</v>
      </c>
      <c r="F208" s="33">
        <v>4</v>
      </c>
      <c r="G208" s="34">
        <v>5</v>
      </c>
      <c r="H208" s="10"/>
      <c r="L208" s="1">
        <f>L$10</f>
        <v>0</v>
      </c>
    </row>
    <row r="209" spans="1:12" ht="18.75">
      <c r="A209" s="43">
        <f>A$11</f>
        <v>0</v>
      </c>
      <c r="B209" s="30"/>
      <c r="C209" s="30"/>
      <c r="D209" s="30"/>
      <c r="E209" s="30"/>
      <c r="F209" s="30"/>
      <c r="G209" s="30"/>
      <c r="H209" s="10">
        <f t="shared" ref="H209:H215" si="155">SUM(B209:G209)</f>
        <v>0</v>
      </c>
      <c r="L209" s="1">
        <f>L$11</f>
        <v>0</v>
      </c>
    </row>
    <row r="210" spans="1:12" ht="18.75">
      <c r="A210" s="43">
        <f>A$12</f>
        <v>1</v>
      </c>
      <c r="B210" s="35"/>
      <c r="C210" s="35"/>
      <c r="D210" s="35"/>
      <c r="E210" s="35"/>
      <c r="F210" s="35"/>
      <c r="G210" s="35"/>
      <c r="H210" s="10">
        <f t="shared" si="155"/>
        <v>0</v>
      </c>
      <c r="L210" s="1">
        <f>L$12</f>
        <v>0</v>
      </c>
    </row>
    <row r="211" spans="1:12" ht="18.75">
      <c r="A211" s="43">
        <f>A$13</f>
        <v>2</v>
      </c>
      <c r="B211" s="35"/>
      <c r="C211" s="35"/>
      <c r="D211" s="35"/>
      <c r="E211" s="35"/>
      <c r="F211" s="35"/>
      <c r="G211" s="35"/>
      <c r="H211" s="10">
        <f t="shared" si="155"/>
        <v>0</v>
      </c>
      <c r="L211" s="1">
        <f>L$13</f>
        <v>0</v>
      </c>
    </row>
    <row r="212" spans="1:12" ht="18.75">
      <c r="A212" s="43">
        <f>A$14</f>
        <v>3</v>
      </c>
      <c r="B212" s="35"/>
      <c r="C212" s="35"/>
      <c r="D212" s="35"/>
      <c r="E212" s="35"/>
      <c r="F212" s="35"/>
      <c r="G212" s="35"/>
      <c r="H212" s="10">
        <f t="shared" si="155"/>
        <v>0</v>
      </c>
      <c r="L212" s="1">
        <f>L$14</f>
        <v>0</v>
      </c>
    </row>
    <row r="213" spans="1:12" ht="18.75">
      <c r="A213" s="43">
        <f>A$15</f>
        <v>4</v>
      </c>
      <c r="B213" s="35"/>
      <c r="C213" s="35"/>
      <c r="D213" s="35"/>
      <c r="E213" s="35"/>
      <c r="F213" s="35"/>
      <c r="G213" s="35"/>
      <c r="H213" s="10">
        <f t="shared" si="155"/>
        <v>0</v>
      </c>
      <c r="L213" s="1">
        <f>L$15</f>
        <v>0</v>
      </c>
    </row>
    <row r="214" spans="1:12" ht="19.5" thickBot="1">
      <c r="A214" s="46">
        <f>A$16</f>
        <v>5</v>
      </c>
      <c r="B214" s="37"/>
      <c r="C214" s="37"/>
      <c r="D214" s="37"/>
      <c r="E214" s="37"/>
      <c r="F214" s="37"/>
      <c r="G214" s="37"/>
      <c r="H214" s="10">
        <f t="shared" si="155"/>
        <v>0</v>
      </c>
      <c r="L214" s="1">
        <f>L$16</f>
        <v>0</v>
      </c>
    </row>
    <row r="215" spans="1:12" ht="19.5" thickTop="1">
      <c r="A215" s="42" t="str">
        <f>A$17</f>
        <v>n(Z=zk)</v>
      </c>
      <c r="B215" s="32">
        <f>SUM(B209:B214)</f>
        <v>0</v>
      </c>
      <c r="C215" s="32">
        <f t="shared" ref="C215" si="156">SUM(C209:C214)</f>
        <v>0</v>
      </c>
      <c r="D215" s="32">
        <f t="shared" ref="D215" si="157">SUM(D209:D214)</f>
        <v>0</v>
      </c>
      <c r="E215" s="32">
        <f t="shared" ref="E215" si="158">SUM(E209:E214)</f>
        <v>0</v>
      </c>
      <c r="F215" s="32">
        <f t="shared" ref="F215" si="159">SUM(F209:F214)</f>
        <v>0</v>
      </c>
      <c r="G215" s="32">
        <f t="shared" ref="G215" si="160">SUM(G209:G214)</f>
        <v>0</v>
      </c>
      <c r="H215" s="10">
        <f t="shared" si="155"/>
        <v>0</v>
      </c>
      <c r="L215" s="1">
        <f>L$17</f>
        <v>0</v>
      </c>
    </row>
    <row r="217" spans="1:12" ht="19.5" thickBot="1">
      <c r="A217" s="7" t="str">
        <f>'Название и список группы'!A13</f>
        <v>Романцов</v>
      </c>
      <c r="B217" s="86" t="str">
        <f>'Название и список группы'!B13</f>
        <v>Павел Петрович</v>
      </c>
      <c r="C217" s="86"/>
      <c r="D217" s="86"/>
      <c r="E217" s="86"/>
      <c r="F217" s="86"/>
      <c r="G217" s="86"/>
      <c r="H217" s="86"/>
      <c r="I217" s="86"/>
      <c r="J217" s="86"/>
      <c r="L217" s="1" t="str">
        <f>L$19</f>
        <v>Заполните только желтые поля!!!</v>
      </c>
    </row>
    <row r="218" spans="1:12" ht="18.75" thickBot="1">
      <c r="A218" s="44" t="str">
        <f>A$2</f>
        <v>X\Z</v>
      </c>
      <c r="B218" s="22">
        <v>0</v>
      </c>
      <c r="C218" s="23">
        <v>1</v>
      </c>
      <c r="D218" s="23">
        <v>2</v>
      </c>
      <c r="E218" s="23">
        <v>3</v>
      </c>
      <c r="F218" s="23">
        <v>4</v>
      </c>
      <c r="G218" s="24">
        <v>5</v>
      </c>
      <c r="H218" s="25" t="str">
        <f>H$2</f>
        <v>w(X=xi)</v>
      </c>
      <c r="I218" s="2"/>
      <c r="J218" s="3" t="s">
        <v>3</v>
      </c>
      <c r="L218" s="4" t="str">
        <f>L$2</f>
        <v>10 серий по 5 бросков монеты</v>
      </c>
    </row>
    <row r="219" spans="1:12" ht="18.75">
      <c r="A219" s="43">
        <f>A$3</f>
        <v>0</v>
      </c>
      <c r="B219" s="26">
        <f t="shared" ref="B219:G219" si="161">IF(B233=0,0,B227/$H233)</f>
        <v>0</v>
      </c>
      <c r="C219" s="26">
        <f t="shared" si="161"/>
        <v>0</v>
      </c>
      <c r="D219" s="26">
        <f t="shared" si="161"/>
        <v>0</v>
      </c>
      <c r="E219" s="26">
        <f t="shared" si="161"/>
        <v>0</v>
      </c>
      <c r="F219" s="26">
        <f t="shared" si="161"/>
        <v>0</v>
      </c>
      <c r="G219" s="26">
        <f t="shared" si="161"/>
        <v>0</v>
      </c>
      <c r="H219" s="10"/>
      <c r="I219" s="10"/>
      <c r="J219" s="11">
        <f>IF(SUM(B227:G232)&gt;0,1,10^(-5))</f>
        <v>1.0000000000000001E-5</v>
      </c>
      <c r="L219" s="39" t="str">
        <f>L$3</f>
        <v>X — число выпавших орлов в</v>
      </c>
    </row>
    <row r="220" spans="1:12" ht="18.75">
      <c r="A220" s="43">
        <f>A$4</f>
        <v>1</v>
      </c>
      <c r="B220" s="6">
        <f t="shared" ref="B220:G220" si="162">IF(B233=0,0,B228/$H233)</f>
        <v>0</v>
      </c>
      <c r="C220" s="6">
        <f t="shared" si="162"/>
        <v>0</v>
      </c>
      <c r="D220" s="6">
        <f t="shared" si="162"/>
        <v>0</v>
      </c>
      <c r="E220" s="6">
        <f t="shared" si="162"/>
        <v>0</v>
      </c>
      <c r="F220" s="6">
        <f t="shared" si="162"/>
        <v>0</v>
      </c>
      <c r="G220" s="6">
        <f t="shared" si="162"/>
        <v>0</v>
      </c>
      <c r="H220" s="10">
        <f t="shared" ref="H220:H225" si="163">SUM(B220:G220)</f>
        <v>0</v>
      </c>
      <c r="I220" s="10"/>
      <c r="L220" s="39" t="str">
        <f>L$4</f>
        <v>серии из 5 бросков</v>
      </c>
    </row>
    <row r="221" spans="1:12" ht="18.75">
      <c r="A221" s="43">
        <f>A$5</f>
        <v>2</v>
      </c>
      <c r="B221" s="6">
        <f t="shared" ref="B221:G221" si="164">IF(B233=0,0,B229/$H233)</f>
        <v>0</v>
      </c>
      <c r="C221" s="6">
        <f t="shared" si="164"/>
        <v>0</v>
      </c>
      <c r="D221" s="6">
        <f t="shared" si="164"/>
        <v>0</v>
      </c>
      <c r="E221" s="6">
        <f t="shared" si="164"/>
        <v>0</v>
      </c>
      <c r="F221" s="6">
        <f t="shared" si="164"/>
        <v>0</v>
      </c>
      <c r="G221" s="6">
        <f t="shared" si="164"/>
        <v>0</v>
      </c>
      <c r="H221" s="10">
        <f t="shared" si="163"/>
        <v>0</v>
      </c>
      <c r="I221" s="10"/>
      <c r="L221" s="38" t="str">
        <f>L$5</f>
        <v>Z — модуль разности между</v>
      </c>
    </row>
    <row r="222" spans="1:12" ht="18.75">
      <c r="A222" s="43">
        <f>A$6</f>
        <v>3</v>
      </c>
      <c r="B222" s="6">
        <f t="shared" ref="B222:G222" si="165">IF(B233=0,0,B230/$H233)</f>
        <v>0</v>
      </c>
      <c r="C222" s="6">
        <f t="shared" si="165"/>
        <v>0</v>
      </c>
      <c r="D222" s="6">
        <f t="shared" si="165"/>
        <v>0</v>
      </c>
      <c r="E222" s="6">
        <f t="shared" si="165"/>
        <v>0</v>
      </c>
      <c r="F222" s="6">
        <f t="shared" si="165"/>
        <v>0</v>
      </c>
      <c r="G222" s="6">
        <f t="shared" si="165"/>
        <v>0</v>
      </c>
      <c r="H222" s="10">
        <f t="shared" si="163"/>
        <v>0</v>
      </c>
      <c r="I222" s="12"/>
      <c r="L222" s="38" t="str">
        <f>L$6</f>
        <v>числом выпавших орлов и</v>
      </c>
    </row>
    <row r="223" spans="1:12" ht="18.75">
      <c r="A223" s="43">
        <f>A$7</f>
        <v>4</v>
      </c>
      <c r="B223" s="6">
        <f t="shared" ref="B223:G223" si="166">IF(B233=0,0,B231/$H233)</f>
        <v>0</v>
      </c>
      <c r="C223" s="6">
        <f t="shared" si="166"/>
        <v>0</v>
      </c>
      <c r="D223" s="6">
        <f t="shared" si="166"/>
        <v>0</v>
      </c>
      <c r="E223" s="6">
        <f t="shared" si="166"/>
        <v>0</v>
      </c>
      <c r="F223" s="6">
        <f t="shared" si="166"/>
        <v>0</v>
      </c>
      <c r="G223" s="6">
        <f t="shared" si="166"/>
        <v>0</v>
      </c>
      <c r="H223" s="10">
        <f t="shared" si="163"/>
        <v>0</v>
      </c>
      <c r="I223" s="12"/>
      <c r="L223" s="38" t="str">
        <f>L$7</f>
        <v>решек в серии из 5 бросков</v>
      </c>
    </row>
    <row r="224" spans="1:12" ht="18.75">
      <c r="A224" s="43">
        <f>A$8</f>
        <v>5</v>
      </c>
      <c r="B224" s="29">
        <f t="shared" ref="B224:G224" si="167">IF(B233=0,0,B232/$H233)</f>
        <v>0</v>
      </c>
      <c r="C224" s="29">
        <f t="shared" si="167"/>
        <v>0</v>
      </c>
      <c r="D224" s="29">
        <f t="shared" si="167"/>
        <v>0</v>
      </c>
      <c r="E224" s="29">
        <f t="shared" si="167"/>
        <v>0</v>
      </c>
      <c r="F224" s="29">
        <f t="shared" si="167"/>
        <v>0</v>
      </c>
      <c r="G224" s="29">
        <f t="shared" si="167"/>
        <v>0</v>
      </c>
      <c r="H224" s="10">
        <f t="shared" si="163"/>
        <v>0</v>
      </c>
      <c r="L224" s="38">
        <f>L$8</f>
        <v>0</v>
      </c>
    </row>
    <row r="225" spans="1:12" ht="18.75">
      <c r="A225" s="42" t="str">
        <f>A$9</f>
        <v>w(Z=zk)</v>
      </c>
      <c r="B225" s="28">
        <f t="shared" ref="B225:G225" si="168">SUM(B219:B224)</f>
        <v>0</v>
      </c>
      <c r="C225" s="28">
        <f t="shared" si="168"/>
        <v>0</v>
      </c>
      <c r="D225" s="28">
        <f t="shared" si="168"/>
        <v>0</v>
      </c>
      <c r="E225" s="28">
        <f t="shared" si="168"/>
        <v>0</v>
      </c>
      <c r="F225" s="28">
        <f t="shared" si="168"/>
        <v>0</v>
      </c>
      <c r="G225" s="28">
        <f t="shared" si="168"/>
        <v>0</v>
      </c>
      <c r="H225" s="10">
        <f t="shared" si="163"/>
        <v>0</v>
      </c>
      <c r="L225" s="1">
        <f>L$9</f>
        <v>0</v>
      </c>
    </row>
    <row r="226" spans="1:12" ht="19.5" thickBot="1">
      <c r="A226" s="44" t="str">
        <f>A$10</f>
        <v>X\Z</v>
      </c>
      <c r="B226" s="36">
        <v>0</v>
      </c>
      <c r="C226" s="33">
        <v>1</v>
      </c>
      <c r="D226" s="33">
        <v>2</v>
      </c>
      <c r="E226" s="33">
        <v>3</v>
      </c>
      <c r="F226" s="33">
        <v>4</v>
      </c>
      <c r="G226" s="34">
        <v>5</v>
      </c>
      <c r="H226" s="10"/>
      <c r="L226" s="1">
        <f>L$10</f>
        <v>0</v>
      </c>
    </row>
    <row r="227" spans="1:12" ht="18.75">
      <c r="A227" s="43">
        <f>A$11</f>
        <v>0</v>
      </c>
      <c r="B227" s="30"/>
      <c r="C227" s="30"/>
      <c r="D227" s="30"/>
      <c r="E227" s="30"/>
      <c r="F227" s="30"/>
      <c r="G227" s="30"/>
      <c r="H227" s="10">
        <f t="shared" ref="H227:H233" si="169">SUM(B227:G227)</f>
        <v>0</v>
      </c>
      <c r="L227" s="1">
        <f>L$11</f>
        <v>0</v>
      </c>
    </row>
    <row r="228" spans="1:12" ht="18.75">
      <c r="A228" s="43">
        <f>A$12</f>
        <v>1</v>
      </c>
      <c r="B228" s="35"/>
      <c r="C228" s="35"/>
      <c r="D228" s="35"/>
      <c r="E228" s="35"/>
      <c r="F228" s="35"/>
      <c r="G228" s="35"/>
      <c r="H228" s="10">
        <f t="shared" si="169"/>
        <v>0</v>
      </c>
      <c r="L228" s="1">
        <f>L$12</f>
        <v>0</v>
      </c>
    </row>
    <row r="229" spans="1:12" ht="18.75">
      <c r="A229" s="43">
        <f>A$13</f>
        <v>2</v>
      </c>
      <c r="B229" s="35"/>
      <c r="C229" s="35"/>
      <c r="D229" s="35"/>
      <c r="E229" s="35"/>
      <c r="F229" s="35"/>
      <c r="G229" s="35"/>
      <c r="H229" s="10">
        <f t="shared" si="169"/>
        <v>0</v>
      </c>
      <c r="L229" s="1">
        <f>L$13</f>
        <v>0</v>
      </c>
    </row>
    <row r="230" spans="1:12" ht="18.75">
      <c r="A230" s="43">
        <f>A$14</f>
        <v>3</v>
      </c>
      <c r="B230" s="35"/>
      <c r="C230" s="35"/>
      <c r="D230" s="35"/>
      <c r="E230" s="35"/>
      <c r="F230" s="35"/>
      <c r="G230" s="35"/>
      <c r="H230" s="10">
        <f t="shared" si="169"/>
        <v>0</v>
      </c>
      <c r="L230" s="1">
        <f>L$14</f>
        <v>0</v>
      </c>
    </row>
    <row r="231" spans="1:12" ht="18.75">
      <c r="A231" s="43">
        <f>A$15</f>
        <v>4</v>
      </c>
      <c r="B231" s="35"/>
      <c r="C231" s="35"/>
      <c r="D231" s="35"/>
      <c r="E231" s="35"/>
      <c r="F231" s="35"/>
      <c r="G231" s="35"/>
      <c r="H231" s="10">
        <f t="shared" si="169"/>
        <v>0</v>
      </c>
      <c r="L231" s="1">
        <f>L$15</f>
        <v>0</v>
      </c>
    </row>
    <row r="232" spans="1:12" ht="19.5" thickBot="1">
      <c r="A232" s="46">
        <f>A$16</f>
        <v>5</v>
      </c>
      <c r="B232" s="37"/>
      <c r="C232" s="37"/>
      <c r="D232" s="37"/>
      <c r="E232" s="37"/>
      <c r="F232" s="37"/>
      <c r="G232" s="37"/>
      <c r="H232" s="10">
        <f t="shared" si="169"/>
        <v>0</v>
      </c>
      <c r="L232" s="1">
        <f>L$16</f>
        <v>0</v>
      </c>
    </row>
    <row r="233" spans="1:12" ht="19.5" thickTop="1">
      <c r="A233" s="42" t="str">
        <f>A$17</f>
        <v>n(Z=zk)</v>
      </c>
      <c r="B233" s="32">
        <f>SUM(B227:B232)</f>
        <v>0</v>
      </c>
      <c r="C233" s="32">
        <f t="shared" ref="C233" si="170">SUM(C227:C232)</f>
        <v>0</v>
      </c>
      <c r="D233" s="32">
        <f t="shared" ref="D233" si="171">SUM(D227:D232)</f>
        <v>0</v>
      </c>
      <c r="E233" s="32">
        <f t="shared" ref="E233" si="172">SUM(E227:E232)</f>
        <v>0</v>
      </c>
      <c r="F233" s="32">
        <f t="shared" ref="F233" si="173">SUM(F227:F232)</f>
        <v>0</v>
      </c>
      <c r="G233" s="32">
        <f t="shared" ref="G233" si="174">SUM(G227:G232)</f>
        <v>0</v>
      </c>
      <c r="H233" s="10">
        <f t="shared" si="169"/>
        <v>0</v>
      </c>
      <c r="L233" s="1">
        <f>L$17</f>
        <v>0</v>
      </c>
    </row>
    <row r="235" spans="1:12" ht="19.5" thickBot="1">
      <c r="A235" s="7" t="str">
        <f>'Название и список группы'!A14</f>
        <v>Рысаев</v>
      </c>
      <c r="B235" s="86" t="str">
        <f>'Название и список группы'!B14</f>
        <v>Дамир Ринатович</v>
      </c>
      <c r="C235" s="86"/>
      <c r="D235" s="86"/>
      <c r="E235" s="86"/>
      <c r="F235" s="86"/>
      <c r="G235" s="86"/>
      <c r="H235" s="86"/>
      <c r="I235" s="86"/>
      <c r="J235" s="86"/>
      <c r="L235" s="1" t="str">
        <f>L$19</f>
        <v>Заполните только желтые поля!!!</v>
      </c>
    </row>
    <row r="236" spans="1:12" ht="18.75" thickBot="1">
      <c r="A236" s="44" t="str">
        <f>A$2</f>
        <v>X\Z</v>
      </c>
      <c r="B236" s="22">
        <v>0</v>
      </c>
      <c r="C236" s="23">
        <v>1</v>
      </c>
      <c r="D236" s="23">
        <v>2</v>
      </c>
      <c r="E236" s="23">
        <v>3</v>
      </c>
      <c r="F236" s="23">
        <v>4</v>
      </c>
      <c r="G236" s="24">
        <v>5</v>
      </c>
      <c r="H236" s="25" t="str">
        <f>H$2</f>
        <v>w(X=xi)</v>
      </c>
      <c r="I236" s="2"/>
      <c r="J236" s="3" t="s">
        <v>3</v>
      </c>
      <c r="L236" s="4" t="str">
        <f>L$2</f>
        <v>10 серий по 5 бросков монеты</v>
      </c>
    </row>
    <row r="237" spans="1:12" ht="18.75">
      <c r="A237" s="43">
        <f>A$3</f>
        <v>0</v>
      </c>
      <c r="B237" s="26">
        <f t="shared" ref="B237:G237" si="175">IF(B251=0,0,B245/$H251)</f>
        <v>0</v>
      </c>
      <c r="C237" s="26">
        <f t="shared" si="175"/>
        <v>0</v>
      </c>
      <c r="D237" s="26">
        <f t="shared" si="175"/>
        <v>0</v>
      </c>
      <c r="E237" s="26">
        <f t="shared" si="175"/>
        <v>0</v>
      </c>
      <c r="F237" s="26">
        <f t="shared" si="175"/>
        <v>0</v>
      </c>
      <c r="G237" s="26">
        <f t="shared" si="175"/>
        <v>0</v>
      </c>
      <c r="H237" s="10"/>
      <c r="I237" s="10"/>
      <c r="J237" s="11">
        <f>IF(SUM(B245:G250)&gt;0,1,10^(-5))</f>
        <v>1.0000000000000001E-5</v>
      </c>
      <c r="L237" s="39" t="str">
        <f>L$3</f>
        <v>X — число выпавших орлов в</v>
      </c>
    </row>
    <row r="238" spans="1:12" ht="18.75">
      <c r="A238" s="43">
        <f>A$4</f>
        <v>1</v>
      </c>
      <c r="B238" s="6">
        <f t="shared" ref="B238:G238" si="176">IF(B251=0,0,B246/$H251)</f>
        <v>0</v>
      </c>
      <c r="C238" s="6">
        <f t="shared" si="176"/>
        <v>0</v>
      </c>
      <c r="D238" s="6">
        <f t="shared" si="176"/>
        <v>0</v>
      </c>
      <c r="E238" s="6">
        <f t="shared" si="176"/>
        <v>0</v>
      </c>
      <c r="F238" s="6">
        <f t="shared" si="176"/>
        <v>0</v>
      </c>
      <c r="G238" s="6">
        <f t="shared" si="176"/>
        <v>0</v>
      </c>
      <c r="H238" s="10">
        <f t="shared" ref="H238:H243" si="177">SUM(B238:G238)</f>
        <v>0</v>
      </c>
      <c r="I238" s="10"/>
      <c r="L238" s="39" t="str">
        <f>L$4</f>
        <v>серии из 5 бросков</v>
      </c>
    </row>
    <row r="239" spans="1:12" ht="18.75">
      <c r="A239" s="43">
        <f>A$5</f>
        <v>2</v>
      </c>
      <c r="B239" s="6">
        <f t="shared" ref="B239:G239" si="178">IF(B251=0,0,B247/$H251)</f>
        <v>0</v>
      </c>
      <c r="C239" s="6">
        <f t="shared" si="178"/>
        <v>0</v>
      </c>
      <c r="D239" s="6">
        <f t="shared" si="178"/>
        <v>0</v>
      </c>
      <c r="E239" s="6">
        <f t="shared" si="178"/>
        <v>0</v>
      </c>
      <c r="F239" s="6">
        <f t="shared" si="178"/>
        <v>0</v>
      </c>
      <c r="G239" s="6">
        <f t="shared" si="178"/>
        <v>0</v>
      </c>
      <c r="H239" s="10">
        <f t="shared" si="177"/>
        <v>0</v>
      </c>
      <c r="I239" s="10"/>
      <c r="L239" s="38" t="str">
        <f>L$5</f>
        <v>Z — модуль разности между</v>
      </c>
    </row>
    <row r="240" spans="1:12" ht="18.75">
      <c r="A240" s="43">
        <f>A$6</f>
        <v>3</v>
      </c>
      <c r="B240" s="6">
        <f t="shared" ref="B240:G240" si="179">IF(B251=0,0,B248/$H251)</f>
        <v>0</v>
      </c>
      <c r="C240" s="6">
        <f t="shared" si="179"/>
        <v>0</v>
      </c>
      <c r="D240" s="6">
        <f t="shared" si="179"/>
        <v>0</v>
      </c>
      <c r="E240" s="6">
        <f t="shared" si="179"/>
        <v>0</v>
      </c>
      <c r="F240" s="6">
        <f t="shared" si="179"/>
        <v>0</v>
      </c>
      <c r="G240" s="6">
        <f t="shared" si="179"/>
        <v>0</v>
      </c>
      <c r="H240" s="10">
        <f t="shared" si="177"/>
        <v>0</v>
      </c>
      <c r="I240" s="12"/>
      <c r="L240" s="38" t="str">
        <f>L$6</f>
        <v>числом выпавших орлов и</v>
      </c>
    </row>
    <row r="241" spans="1:12" ht="18.75">
      <c r="A241" s="43">
        <f>A$7</f>
        <v>4</v>
      </c>
      <c r="B241" s="6">
        <f t="shared" ref="B241:G241" si="180">IF(B251=0,0,B249/$H251)</f>
        <v>0</v>
      </c>
      <c r="C241" s="6">
        <f t="shared" si="180"/>
        <v>0</v>
      </c>
      <c r="D241" s="6">
        <f t="shared" si="180"/>
        <v>0</v>
      </c>
      <c r="E241" s="6">
        <f t="shared" si="180"/>
        <v>0</v>
      </c>
      <c r="F241" s="6">
        <f t="shared" si="180"/>
        <v>0</v>
      </c>
      <c r="G241" s="6">
        <f t="shared" si="180"/>
        <v>0</v>
      </c>
      <c r="H241" s="10">
        <f t="shared" si="177"/>
        <v>0</v>
      </c>
      <c r="I241" s="12"/>
      <c r="L241" s="38" t="str">
        <f>L$7</f>
        <v>решек в серии из 5 бросков</v>
      </c>
    </row>
    <row r="242" spans="1:12" ht="18.75">
      <c r="A242" s="43">
        <f>A$8</f>
        <v>5</v>
      </c>
      <c r="B242" s="29">
        <f t="shared" ref="B242:G242" si="181">IF(B251=0,0,B250/$H251)</f>
        <v>0</v>
      </c>
      <c r="C242" s="29">
        <f t="shared" si="181"/>
        <v>0</v>
      </c>
      <c r="D242" s="29">
        <f t="shared" si="181"/>
        <v>0</v>
      </c>
      <c r="E242" s="29">
        <f t="shared" si="181"/>
        <v>0</v>
      </c>
      <c r="F242" s="29">
        <f t="shared" si="181"/>
        <v>0</v>
      </c>
      <c r="G242" s="29">
        <f t="shared" si="181"/>
        <v>0</v>
      </c>
      <c r="H242" s="10">
        <f t="shared" si="177"/>
        <v>0</v>
      </c>
      <c r="L242" s="38">
        <f>L$8</f>
        <v>0</v>
      </c>
    </row>
    <row r="243" spans="1:12" ht="18.75">
      <c r="A243" s="42" t="str">
        <f>A$9</f>
        <v>w(Z=zk)</v>
      </c>
      <c r="B243" s="28">
        <f t="shared" ref="B243:G243" si="182">SUM(B237:B242)</f>
        <v>0</v>
      </c>
      <c r="C243" s="28">
        <f t="shared" si="182"/>
        <v>0</v>
      </c>
      <c r="D243" s="28">
        <f t="shared" si="182"/>
        <v>0</v>
      </c>
      <c r="E243" s="28">
        <f t="shared" si="182"/>
        <v>0</v>
      </c>
      <c r="F243" s="28">
        <f t="shared" si="182"/>
        <v>0</v>
      </c>
      <c r="G243" s="28">
        <f t="shared" si="182"/>
        <v>0</v>
      </c>
      <c r="H243" s="10">
        <f t="shared" si="177"/>
        <v>0</v>
      </c>
      <c r="L243" s="1">
        <f>L$9</f>
        <v>0</v>
      </c>
    </row>
    <row r="244" spans="1:12" ht="19.5" thickBot="1">
      <c r="A244" s="44" t="str">
        <f>A$10</f>
        <v>X\Z</v>
      </c>
      <c r="B244" s="36">
        <v>0</v>
      </c>
      <c r="C244" s="33">
        <v>1</v>
      </c>
      <c r="D244" s="33">
        <v>2</v>
      </c>
      <c r="E244" s="33">
        <v>3</v>
      </c>
      <c r="F244" s="33">
        <v>4</v>
      </c>
      <c r="G244" s="34">
        <v>5</v>
      </c>
      <c r="H244" s="10"/>
      <c r="L244" s="1">
        <f>L$10</f>
        <v>0</v>
      </c>
    </row>
    <row r="245" spans="1:12" ht="18.75">
      <c r="A245" s="43">
        <f>A$11</f>
        <v>0</v>
      </c>
      <c r="B245" s="30"/>
      <c r="C245" s="30"/>
      <c r="D245" s="30"/>
      <c r="E245" s="30"/>
      <c r="F245" s="30"/>
      <c r="G245" s="30"/>
      <c r="H245" s="10">
        <f t="shared" ref="H245:H251" si="183">SUM(B245:G245)</f>
        <v>0</v>
      </c>
      <c r="L245" s="1">
        <f>L$11</f>
        <v>0</v>
      </c>
    </row>
    <row r="246" spans="1:12" ht="18.75">
      <c r="A246" s="43">
        <f>A$12</f>
        <v>1</v>
      </c>
      <c r="B246" s="35"/>
      <c r="C246" s="35"/>
      <c r="D246" s="35"/>
      <c r="E246" s="35"/>
      <c r="F246" s="35"/>
      <c r="G246" s="35"/>
      <c r="H246" s="10">
        <f t="shared" si="183"/>
        <v>0</v>
      </c>
      <c r="L246" s="1">
        <f>L$12</f>
        <v>0</v>
      </c>
    </row>
    <row r="247" spans="1:12" ht="18.75">
      <c r="A247" s="43">
        <f>A$13</f>
        <v>2</v>
      </c>
      <c r="B247" s="35"/>
      <c r="C247" s="35"/>
      <c r="D247" s="35"/>
      <c r="E247" s="35"/>
      <c r="F247" s="35"/>
      <c r="G247" s="35"/>
      <c r="H247" s="10">
        <f t="shared" si="183"/>
        <v>0</v>
      </c>
      <c r="L247" s="1">
        <f>L$13</f>
        <v>0</v>
      </c>
    </row>
    <row r="248" spans="1:12" ht="18.75">
      <c r="A248" s="43">
        <f>A$14</f>
        <v>3</v>
      </c>
      <c r="B248" s="35"/>
      <c r="C248" s="35"/>
      <c r="D248" s="35"/>
      <c r="E248" s="35"/>
      <c r="F248" s="35"/>
      <c r="G248" s="35"/>
      <c r="H248" s="10">
        <f t="shared" si="183"/>
        <v>0</v>
      </c>
      <c r="L248" s="1">
        <f>L$14</f>
        <v>0</v>
      </c>
    </row>
    <row r="249" spans="1:12" ht="18.75">
      <c r="A249" s="43">
        <f>A$15</f>
        <v>4</v>
      </c>
      <c r="B249" s="35"/>
      <c r="C249" s="35"/>
      <c r="D249" s="35"/>
      <c r="E249" s="35"/>
      <c r="F249" s="35"/>
      <c r="G249" s="35"/>
      <c r="H249" s="10">
        <f t="shared" si="183"/>
        <v>0</v>
      </c>
      <c r="L249" s="1">
        <f>L$15</f>
        <v>0</v>
      </c>
    </row>
    <row r="250" spans="1:12" ht="19.5" thickBot="1">
      <c r="A250" s="46">
        <f>A$16</f>
        <v>5</v>
      </c>
      <c r="B250" s="37"/>
      <c r="C250" s="37"/>
      <c r="D250" s="37"/>
      <c r="E250" s="37"/>
      <c r="F250" s="37"/>
      <c r="G250" s="37"/>
      <c r="H250" s="10">
        <f t="shared" si="183"/>
        <v>0</v>
      </c>
      <c r="L250" s="1">
        <f>L$16</f>
        <v>0</v>
      </c>
    </row>
    <row r="251" spans="1:12" ht="19.5" thickTop="1">
      <c r="A251" s="42" t="str">
        <f>A$17</f>
        <v>n(Z=zk)</v>
      </c>
      <c r="B251" s="32">
        <f>SUM(B245:B250)</f>
        <v>0</v>
      </c>
      <c r="C251" s="32">
        <f t="shared" ref="C251" si="184">SUM(C245:C250)</f>
        <v>0</v>
      </c>
      <c r="D251" s="32">
        <f t="shared" ref="D251" si="185">SUM(D245:D250)</f>
        <v>0</v>
      </c>
      <c r="E251" s="32">
        <f t="shared" ref="E251" si="186">SUM(E245:E250)</f>
        <v>0</v>
      </c>
      <c r="F251" s="32">
        <f t="shared" ref="F251" si="187">SUM(F245:F250)</f>
        <v>0</v>
      </c>
      <c r="G251" s="32">
        <f t="shared" ref="G251" si="188">SUM(G245:G250)</f>
        <v>0</v>
      </c>
      <c r="H251" s="10">
        <f t="shared" si="183"/>
        <v>0</v>
      </c>
      <c r="L251" s="1">
        <f>L$17</f>
        <v>0</v>
      </c>
    </row>
    <row r="253" spans="1:12" ht="19.5" thickBot="1">
      <c r="A253" s="7" t="str">
        <f>'Название и список группы'!A15</f>
        <v>Саркеев</v>
      </c>
      <c r="B253" s="86" t="str">
        <f>'Название и список группы'!B15</f>
        <v>Дмитрий Сергеевич</v>
      </c>
      <c r="C253" s="86"/>
      <c r="D253" s="86"/>
      <c r="E253" s="86"/>
      <c r="F253" s="86"/>
      <c r="G253" s="86"/>
      <c r="H253" s="86"/>
      <c r="I253" s="86"/>
      <c r="J253" s="86"/>
      <c r="L253" s="1" t="str">
        <f>L$19</f>
        <v>Заполните только желтые поля!!!</v>
      </c>
    </row>
    <row r="254" spans="1:12" ht="18.75" thickBot="1">
      <c r="A254" s="44" t="str">
        <f>A$2</f>
        <v>X\Z</v>
      </c>
      <c r="B254" s="22">
        <v>0</v>
      </c>
      <c r="C254" s="23">
        <v>1</v>
      </c>
      <c r="D254" s="23">
        <v>2</v>
      </c>
      <c r="E254" s="23">
        <v>3</v>
      </c>
      <c r="F254" s="23">
        <v>4</v>
      </c>
      <c r="G254" s="24">
        <v>5</v>
      </c>
      <c r="H254" s="25" t="str">
        <f>H$2</f>
        <v>w(X=xi)</v>
      </c>
      <c r="I254" s="2"/>
      <c r="J254" s="3" t="s">
        <v>3</v>
      </c>
      <c r="L254" s="4" t="str">
        <f>L$2</f>
        <v>10 серий по 5 бросков монеты</v>
      </c>
    </row>
    <row r="255" spans="1:12" ht="18.75">
      <c r="A255" s="43">
        <f>A$3</f>
        <v>0</v>
      </c>
      <c r="B255" s="26">
        <f t="shared" ref="B255:G255" si="189">IF(B269=0,0,B263/$H269)</f>
        <v>0</v>
      </c>
      <c r="C255" s="26">
        <f t="shared" si="189"/>
        <v>0</v>
      </c>
      <c r="D255" s="26">
        <f t="shared" si="189"/>
        <v>0</v>
      </c>
      <c r="E255" s="26">
        <f t="shared" si="189"/>
        <v>0</v>
      </c>
      <c r="F255" s="26">
        <f t="shared" si="189"/>
        <v>0</v>
      </c>
      <c r="G255" s="26">
        <f t="shared" si="189"/>
        <v>0</v>
      </c>
      <c r="H255" s="10"/>
      <c r="I255" s="10"/>
      <c r="J255" s="11">
        <f>IF(SUM(B263:G268)&gt;0,1,10^(-5))</f>
        <v>1.0000000000000001E-5</v>
      </c>
      <c r="L255" s="39" t="str">
        <f>L$3</f>
        <v>X — число выпавших орлов в</v>
      </c>
    </row>
    <row r="256" spans="1:12" ht="18.75">
      <c r="A256" s="43">
        <f>A$4</f>
        <v>1</v>
      </c>
      <c r="B256" s="6">
        <f t="shared" ref="B256:G256" si="190">IF(B269=0,0,B264/$H269)</f>
        <v>0</v>
      </c>
      <c r="C256" s="6">
        <f t="shared" si="190"/>
        <v>0</v>
      </c>
      <c r="D256" s="6">
        <f t="shared" si="190"/>
        <v>0</v>
      </c>
      <c r="E256" s="6">
        <f t="shared" si="190"/>
        <v>0</v>
      </c>
      <c r="F256" s="6">
        <f t="shared" si="190"/>
        <v>0</v>
      </c>
      <c r="G256" s="6">
        <f t="shared" si="190"/>
        <v>0</v>
      </c>
      <c r="H256" s="10">
        <f t="shared" ref="H256:H261" si="191">SUM(B256:G256)</f>
        <v>0</v>
      </c>
      <c r="I256" s="10"/>
      <c r="L256" s="39" t="str">
        <f>L$4</f>
        <v>серии из 5 бросков</v>
      </c>
    </row>
    <row r="257" spans="1:12" ht="18.75">
      <c r="A257" s="43">
        <f>A$5</f>
        <v>2</v>
      </c>
      <c r="B257" s="6">
        <f t="shared" ref="B257:G257" si="192">IF(B269=0,0,B265/$H269)</f>
        <v>0</v>
      </c>
      <c r="C257" s="6">
        <f t="shared" si="192"/>
        <v>0</v>
      </c>
      <c r="D257" s="6">
        <f t="shared" si="192"/>
        <v>0</v>
      </c>
      <c r="E257" s="6">
        <f t="shared" si="192"/>
        <v>0</v>
      </c>
      <c r="F257" s="6">
        <f t="shared" si="192"/>
        <v>0</v>
      </c>
      <c r="G257" s="6">
        <f t="shared" si="192"/>
        <v>0</v>
      </c>
      <c r="H257" s="10">
        <f t="shared" si="191"/>
        <v>0</v>
      </c>
      <c r="I257" s="10"/>
      <c r="L257" s="38" t="str">
        <f>L$5</f>
        <v>Z — модуль разности между</v>
      </c>
    </row>
    <row r="258" spans="1:12" ht="18.75">
      <c r="A258" s="43">
        <f>A$6</f>
        <v>3</v>
      </c>
      <c r="B258" s="6">
        <f t="shared" ref="B258:G258" si="193">IF(B269=0,0,B266/$H269)</f>
        <v>0</v>
      </c>
      <c r="C258" s="6">
        <f t="shared" si="193"/>
        <v>0</v>
      </c>
      <c r="D258" s="6">
        <f t="shared" si="193"/>
        <v>0</v>
      </c>
      <c r="E258" s="6">
        <f t="shared" si="193"/>
        <v>0</v>
      </c>
      <c r="F258" s="6">
        <f t="shared" si="193"/>
        <v>0</v>
      </c>
      <c r="G258" s="6">
        <f t="shared" si="193"/>
        <v>0</v>
      </c>
      <c r="H258" s="10">
        <f t="shared" si="191"/>
        <v>0</v>
      </c>
      <c r="I258" s="12"/>
      <c r="L258" s="38" t="str">
        <f>L$6</f>
        <v>числом выпавших орлов и</v>
      </c>
    </row>
    <row r="259" spans="1:12" ht="18.75">
      <c r="A259" s="43">
        <f>A$7</f>
        <v>4</v>
      </c>
      <c r="B259" s="6">
        <f t="shared" ref="B259:G259" si="194">IF(B269=0,0,B267/$H269)</f>
        <v>0</v>
      </c>
      <c r="C259" s="6">
        <f t="shared" si="194"/>
        <v>0</v>
      </c>
      <c r="D259" s="6">
        <f t="shared" si="194"/>
        <v>0</v>
      </c>
      <c r="E259" s="6">
        <f t="shared" si="194"/>
        <v>0</v>
      </c>
      <c r="F259" s="6">
        <f t="shared" si="194"/>
        <v>0</v>
      </c>
      <c r="G259" s="6">
        <f t="shared" si="194"/>
        <v>0</v>
      </c>
      <c r="H259" s="10">
        <f t="shared" si="191"/>
        <v>0</v>
      </c>
      <c r="I259" s="12"/>
      <c r="L259" s="38" t="str">
        <f>L$7</f>
        <v>решек в серии из 5 бросков</v>
      </c>
    </row>
    <row r="260" spans="1:12" ht="18.75">
      <c r="A260" s="43">
        <f>A$8</f>
        <v>5</v>
      </c>
      <c r="B260" s="29">
        <f t="shared" ref="B260:G260" si="195">IF(B269=0,0,B268/$H269)</f>
        <v>0</v>
      </c>
      <c r="C260" s="29">
        <f t="shared" si="195"/>
        <v>0</v>
      </c>
      <c r="D260" s="29">
        <f t="shared" si="195"/>
        <v>0</v>
      </c>
      <c r="E260" s="29">
        <f t="shared" si="195"/>
        <v>0</v>
      </c>
      <c r="F260" s="29">
        <f t="shared" si="195"/>
        <v>0</v>
      </c>
      <c r="G260" s="29">
        <f t="shared" si="195"/>
        <v>0</v>
      </c>
      <c r="H260" s="10">
        <f t="shared" si="191"/>
        <v>0</v>
      </c>
      <c r="L260" s="38">
        <f>L$8</f>
        <v>0</v>
      </c>
    </row>
    <row r="261" spans="1:12" ht="18.75">
      <c r="A261" s="42" t="str">
        <f>A$9</f>
        <v>w(Z=zk)</v>
      </c>
      <c r="B261" s="28">
        <f t="shared" ref="B261:G261" si="196">SUM(B255:B260)</f>
        <v>0</v>
      </c>
      <c r="C261" s="28">
        <f t="shared" si="196"/>
        <v>0</v>
      </c>
      <c r="D261" s="28">
        <f t="shared" si="196"/>
        <v>0</v>
      </c>
      <c r="E261" s="28">
        <f t="shared" si="196"/>
        <v>0</v>
      </c>
      <c r="F261" s="28">
        <f t="shared" si="196"/>
        <v>0</v>
      </c>
      <c r="G261" s="28">
        <f t="shared" si="196"/>
        <v>0</v>
      </c>
      <c r="H261" s="10">
        <f t="shared" si="191"/>
        <v>0</v>
      </c>
      <c r="L261" s="1">
        <f>L$9</f>
        <v>0</v>
      </c>
    </row>
    <row r="262" spans="1:12" ht="19.5" thickBot="1">
      <c r="A262" s="44" t="str">
        <f>A$10</f>
        <v>X\Z</v>
      </c>
      <c r="B262" s="36">
        <v>0</v>
      </c>
      <c r="C262" s="33">
        <v>1</v>
      </c>
      <c r="D262" s="33">
        <v>2</v>
      </c>
      <c r="E262" s="33">
        <v>3</v>
      </c>
      <c r="F262" s="33">
        <v>4</v>
      </c>
      <c r="G262" s="34">
        <v>5</v>
      </c>
      <c r="H262" s="10"/>
      <c r="L262" s="1">
        <f>L$10</f>
        <v>0</v>
      </c>
    </row>
    <row r="263" spans="1:12" ht="18.75">
      <c r="A263" s="43">
        <f>A$11</f>
        <v>0</v>
      </c>
      <c r="B263" s="30"/>
      <c r="C263" s="30"/>
      <c r="D263" s="30"/>
      <c r="E263" s="30"/>
      <c r="F263" s="30"/>
      <c r="G263" s="30"/>
      <c r="H263" s="10">
        <f t="shared" ref="H263:H269" si="197">SUM(B263:G263)</f>
        <v>0</v>
      </c>
      <c r="L263" s="1">
        <f>L$11</f>
        <v>0</v>
      </c>
    </row>
    <row r="264" spans="1:12" ht="18.75">
      <c r="A264" s="43">
        <f>A$12</f>
        <v>1</v>
      </c>
      <c r="B264" s="35"/>
      <c r="C264" s="35"/>
      <c r="D264" s="35"/>
      <c r="E264" s="35"/>
      <c r="F264" s="35"/>
      <c r="G264" s="35"/>
      <c r="H264" s="10">
        <f t="shared" si="197"/>
        <v>0</v>
      </c>
      <c r="L264" s="1">
        <f>L$12</f>
        <v>0</v>
      </c>
    </row>
    <row r="265" spans="1:12" ht="18.75">
      <c r="A265" s="43">
        <f>A$13</f>
        <v>2</v>
      </c>
      <c r="B265" s="35"/>
      <c r="C265" s="35"/>
      <c r="D265" s="35"/>
      <c r="E265" s="35"/>
      <c r="F265" s="35"/>
      <c r="G265" s="35"/>
      <c r="H265" s="10">
        <f t="shared" si="197"/>
        <v>0</v>
      </c>
      <c r="L265" s="1">
        <f>L$13</f>
        <v>0</v>
      </c>
    </row>
    <row r="266" spans="1:12" ht="18.75">
      <c r="A266" s="43">
        <f>A$14</f>
        <v>3</v>
      </c>
      <c r="B266" s="35"/>
      <c r="C266" s="35"/>
      <c r="D266" s="35"/>
      <c r="E266" s="35"/>
      <c r="F266" s="35"/>
      <c r="G266" s="35"/>
      <c r="H266" s="10">
        <f t="shared" si="197"/>
        <v>0</v>
      </c>
      <c r="L266" s="1">
        <f>L$14</f>
        <v>0</v>
      </c>
    </row>
    <row r="267" spans="1:12" ht="18.75">
      <c r="A267" s="43">
        <f>A$15</f>
        <v>4</v>
      </c>
      <c r="B267" s="35"/>
      <c r="C267" s="35"/>
      <c r="D267" s="35"/>
      <c r="E267" s="35"/>
      <c r="F267" s="35"/>
      <c r="G267" s="35"/>
      <c r="H267" s="10">
        <f t="shared" si="197"/>
        <v>0</v>
      </c>
      <c r="L267" s="1">
        <f>L$15</f>
        <v>0</v>
      </c>
    </row>
    <row r="268" spans="1:12" ht="19.5" thickBot="1">
      <c r="A268" s="46">
        <f>A$16</f>
        <v>5</v>
      </c>
      <c r="B268" s="37"/>
      <c r="C268" s="37"/>
      <c r="D268" s="37"/>
      <c r="E268" s="37"/>
      <c r="F268" s="37"/>
      <c r="G268" s="37"/>
      <c r="H268" s="10">
        <f t="shared" si="197"/>
        <v>0</v>
      </c>
      <c r="L268" s="1">
        <f>L$16</f>
        <v>0</v>
      </c>
    </row>
    <row r="269" spans="1:12" ht="19.5" thickTop="1">
      <c r="A269" s="42" t="str">
        <f>A$17</f>
        <v>n(Z=zk)</v>
      </c>
      <c r="B269" s="32">
        <f>SUM(B263:B268)</f>
        <v>0</v>
      </c>
      <c r="C269" s="32">
        <f t="shared" ref="C269" si="198">SUM(C263:C268)</f>
        <v>0</v>
      </c>
      <c r="D269" s="32">
        <f t="shared" ref="D269" si="199">SUM(D263:D268)</f>
        <v>0</v>
      </c>
      <c r="E269" s="32">
        <f t="shared" ref="E269" si="200">SUM(E263:E268)</f>
        <v>0</v>
      </c>
      <c r="F269" s="32">
        <f t="shared" ref="F269" si="201">SUM(F263:F268)</f>
        <v>0</v>
      </c>
      <c r="G269" s="32">
        <f t="shared" ref="G269" si="202">SUM(G263:G268)</f>
        <v>0</v>
      </c>
      <c r="H269" s="10">
        <f t="shared" si="197"/>
        <v>0</v>
      </c>
      <c r="L269" s="1">
        <f>L$17</f>
        <v>0</v>
      </c>
    </row>
    <row r="271" spans="1:12" ht="19.5" thickBot="1">
      <c r="A271" s="7" t="str">
        <f>'Название и список группы'!A16</f>
        <v>Саханчук</v>
      </c>
      <c r="B271" s="86" t="str">
        <f>'Название и список группы'!B16</f>
        <v>Захар Олегович</v>
      </c>
      <c r="C271" s="86"/>
      <c r="D271" s="86"/>
      <c r="E271" s="86"/>
      <c r="F271" s="86"/>
      <c r="G271" s="86"/>
      <c r="H271" s="86"/>
      <c r="I271" s="86"/>
      <c r="J271" s="86"/>
      <c r="L271" s="1" t="str">
        <f>L$19</f>
        <v>Заполните только желтые поля!!!</v>
      </c>
    </row>
    <row r="272" spans="1:12" ht="18.75" thickBot="1">
      <c r="A272" s="44" t="str">
        <f>A$2</f>
        <v>X\Z</v>
      </c>
      <c r="B272" s="22">
        <v>0</v>
      </c>
      <c r="C272" s="23">
        <v>1</v>
      </c>
      <c r="D272" s="23">
        <v>2</v>
      </c>
      <c r="E272" s="23">
        <v>3</v>
      </c>
      <c r="F272" s="23">
        <v>4</v>
      </c>
      <c r="G272" s="24">
        <v>5</v>
      </c>
      <c r="H272" s="25" t="str">
        <f>H$2</f>
        <v>w(X=xi)</v>
      </c>
      <c r="I272" s="2"/>
      <c r="J272" s="3" t="s">
        <v>3</v>
      </c>
      <c r="L272" s="4" t="str">
        <f>L$2</f>
        <v>10 серий по 5 бросков монеты</v>
      </c>
    </row>
    <row r="273" spans="1:12" ht="18.75">
      <c r="A273" s="43">
        <f>A$3</f>
        <v>0</v>
      </c>
      <c r="B273" s="26">
        <f t="shared" ref="B273:G273" si="203">IF(B287=0,0,B281/$H287)</f>
        <v>0</v>
      </c>
      <c r="C273" s="26">
        <f t="shared" si="203"/>
        <v>0</v>
      </c>
      <c r="D273" s="26">
        <f t="shared" si="203"/>
        <v>0</v>
      </c>
      <c r="E273" s="26">
        <f t="shared" si="203"/>
        <v>0</v>
      </c>
      <c r="F273" s="26">
        <f t="shared" si="203"/>
        <v>0</v>
      </c>
      <c r="G273" s="26">
        <f t="shared" si="203"/>
        <v>0</v>
      </c>
      <c r="H273" s="10"/>
      <c r="I273" s="10"/>
      <c r="J273" s="11">
        <f>IF(SUM(B281:G286)&gt;0,1,10^(-5))</f>
        <v>1.0000000000000001E-5</v>
      </c>
      <c r="L273" s="39" t="str">
        <f>L$3</f>
        <v>X — число выпавших орлов в</v>
      </c>
    </row>
    <row r="274" spans="1:12" ht="18.75">
      <c r="A274" s="43">
        <f>A$4</f>
        <v>1</v>
      </c>
      <c r="B274" s="6">
        <f t="shared" ref="B274:G274" si="204">IF(B287=0,0,B282/$H287)</f>
        <v>0</v>
      </c>
      <c r="C274" s="6">
        <f t="shared" si="204"/>
        <v>0</v>
      </c>
      <c r="D274" s="6">
        <f t="shared" si="204"/>
        <v>0</v>
      </c>
      <c r="E274" s="6">
        <f t="shared" si="204"/>
        <v>0</v>
      </c>
      <c r="F274" s="6">
        <f t="shared" si="204"/>
        <v>0</v>
      </c>
      <c r="G274" s="6">
        <f t="shared" si="204"/>
        <v>0</v>
      </c>
      <c r="H274" s="10">
        <f t="shared" ref="H274:H279" si="205">SUM(B274:G274)</f>
        <v>0</v>
      </c>
      <c r="I274" s="10"/>
      <c r="L274" s="39" t="str">
        <f>L$4</f>
        <v>серии из 5 бросков</v>
      </c>
    </row>
    <row r="275" spans="1:12" ht="18.75">
      <c r="A275" s="43">
        <f>A$5</f>
        <v>2</v>
      </c>
      <c r="B275" s="6">
        <f t="shared" ref="B275:G275" si="206">IF(B287=0,0,B283/$H287)</f>
        <v>0</v>
      </c>
      <c r="C275" s="6">
        <f t="shared" si="206"/>
        <v>0</v>
      </c>
      <c r="D275" s="6">
        <f t="shared" si="206"/>
        <v>0</v>
      </c>
      <c r="E275" s="6">
        <f t="shared" si="206"/>
        <v>0</v>
      </c>
      <c r="F275" s="6">
        <f t="shared" si="206"/>
        <v>0</v>
      </c>
      <c r="G275" s="6">
        <f t="shared" si="206"/>
        <v>0</v>
      </c>
      <c r="H275" s="10">
        <f t="shared" si="205"/>
        <v>0</v>
      </c>
      <c r="I275" s="10"/>
      <c r="L275" s="38" t="str">
        <f>L$5</f>
        <v>Z — модуль разности между</v>
      </c>
    </row>
    <row r="276" spans="1:12" ht="18.75">
      <c r="A276" s="43">
        <f>A$6</f>
        <v>3</v>
      </c>
      <c r="B276" s="6">
        <f t="shared" ref="B276:G276" si="207">IF(B287=0,0,B284/$H287)</f>
        <v>0</v>
      </c>
      <c r="C276" s="6">
        <f t="shared" si="207"/>
        <v>0</v>
      </c>
      <c r="D276" s="6">
        <f t="shared" si="207"/>
        <v>0</v>
      </c>
      <c r="E276" s="6">
        <f t="shared" si="207"/>
        <v>0</v>
      </c>
      <c r="F276" s="6">
        <f t="shared" si="207"/>
        <v>0</v>
      </c>
      <c r="G276" s="6">
        <f t="shared" si="207"/>
        <v>0</v>
      </c>
      <c r="H276" s="10">
        <f t="shared" si="205"/>
        <v>0</v>
      </c>
      <c r="I276" s="12"/>
      <c r="L276" s="38" t="str">
        <f>L$6</f>
        <v>числом выпавших орлов и</v>
      </c>
    </row>
    <row r="277" spans="1:12" ht="18.75">
      <c r="A277" s="43">
        <f>A$7</f>
        <v>4</v>
      </c>
      <c r="B277" s="6">
        <f t="shared" ref="B277:G277" si="208">IF(B287=0,0,B285/$H287)</f>
        <v>0</v>
      </c>
      <c r="C277" s="6">
        <f t="shared" si="208"/>
        <v>0</v>
      </c>
      <c r="D277" s="6">
        <f t="shared" si="208"/>
        <v>0</v>
      </c>
      <c r="E277" s="6">
        <f t="shared" si="208"/>
        <v>0</v>
      </c>
      <c r="F277" s="6">
        <f t="shared" si="208"/>
        <v>0</v>
      </c>
      <c r="G277" s="6">
        <f t="shared" si="208"/>
        <v>0</v>
      </c>
      <c r="H277" s="10">
        <f t="shared" si="205"/>
        <v>0</v>
      </c>
      <c r="I277" s="12"/>
      <c r="L277" s="38" t="str">
        <f>L$7</f>
        <v>решек в серии из 5 бросков</v>
      </c>
    </row>
    <row r="278" spans="1:12" ht="18.75">
      <c r="A278" s="43">
        <f>A$8</f>
        <v>5</v>
      </c>
      <c r="B278" s="29">
        <f t="shared" ref="B278:G278" si="209">IF(B287=0,0,B286/$H287)</f>
        <v>0</v>
      </c>
      <c r="C278" s="29">
        <f t="shared" si="209"/>
        <v>0</v>
      </c>
      <c r="D278" s="29">
        <f t="shared" si="209"/>
        <v>0</v>
      </c>
      <c r="E278" s="29">
        <f t="shared" si="209"/>
        <v>0</v>
      </c>
      <c r="F278" s="29">
        <f t="shared" si="209"/>
        <v>0</v>
      </c>
      <c r="G278" s="29">
        <f t="shared" si="209"/>
        <v>0</v>
      </c>
      <c r="H278" s="10">
        <f t="shared" si="205"/>
        <v>0</v>
      </c>
      <c r="L278" s="38">
        <f>L$8</f>
        <v>0</v>
      </c>
    </row>
    <row r="279" spans="1:12" ht="18.75">
      <c r="A279" s="42" t="str">
        <f>A$9</f>
        <v>w(Z=zk)</v>
      </c>
      <c r="B279" s="28">
        <f t="shared" ref="B279:G279" si="210">SUM(B273:B278)</f>
        <v>0</v>
      </c>
      <c r="C279" s="28">
        <f t="shared" si="210"/>
        <v>0</v>
      </c>
      <c r="D279" s="28">
        <f t="shared" si="210"/>
        <v>0</v>
      </c>
      <c r="E279" s="28">
        <f t="shared" si="210"/>
        <v>0</v>
      </c>
      <c r="F279" s="28">
        <f t="shared" si="210"/>
        <v>0</v>
      </c>
      <c r="G279" s="28">
        <f t="shared" si="210"/>
        <v>0</v>
      </c>
      <c r="H279" s="10">
        <f t="shared" si="205"/>
        <v>0</v>
      </c>
      <c r="L279" s="1">
        <f>L$9</f>
        <v>0</v>
      </c>
    </row>
    <row r="280" spans="1:12" ht="19.5" thickBot="1">
      <c r="A280" s="44" t="str">
        <f>A$10</f>
        <v>X\Z</v>
      </c>
      <c r="B280" s="36">
        <v>0</v>
      </c>
      <c r="C280" s="33">
        <v>1</v>
      </c>
      <c r="D280" s="33">
        <v>2</v>
      </c>
      <c r="E280" s="33">
        <v>3</v>
      </c>
      <c r="F280" s="33">
        <v>4</v>
      </c>
      <c r="G280" s="34">
        <v>5</v>
      </c>
      <c r="H280" s="10"/>
      <c r="L280" s="1">
        <f>L$10</f>
        <v>0</v>
      </c>
    </row>
    <row r="281" spans="1:12" ht="18.75">
      <c r="A281" s="43">
        <f>A$11</f>
        <v>0</v>
      </c>
      <c r="B281" s="30"/>
      <c r="C281" s="30"/>
      <c r="D281" s="30"/>
      <c r="E281" s="30"/>
      <c r="F281" s="30"/>
      <c r="G281" s="30"/>
      <c r="H281" s="10">
        <f t="shared" ref="H281:H287" si="211">SUM(B281:G281)</f>
        <v>0</v>
      </c>
      <c r="L281" s="1">
        <f>L$11</f>
        <v>0</v>
      </c>
    </row>
    <row r="282" spans="1:12" ht="18.75">
      <c r="A282" s="43">
        <f>A$12</f>
        <v>1</v>
      </c>
      <c r="B282" s="35"/>
      <c r="C282" s="35"/>
      <c r="D282" s="35"/>
      <c r="E282" s="35"/>
      <c r="F282" s="35"/>
      <c r="G282" s="35"/>
      <c r="H282" s="10">
        <f t="shared" si="211"/>
        <v>0</v>
      </c>
      <c r="L282" s="1">
        <f>L$12</f>
        <v>0</v>
      </c>
    </row>
    <row r="283" spans="1:12" ht="18.75">
      <c r="A283" s="43">
        <f>A$13</f>
        <v>2</v>
      </c>
      <c r="B283" s="35"/>
      <c r="C283" s="35"/>
      <c r="D283" s="35"/>
      <c r="E283" s="35"/>
      <c r="F283" s="35"/>
      <c r="G283" s="35"/>
      <c r="H283" s="10">
        <f t="shared" si="211"/>
        <v>0</v>
      </c>
      <c r="L283" s="1">
        <f>L$13</f>
        <v>0</v>
      </c>
    </row>
    <row r="284" spans="1:12" ht="18.75">
      <c r="A284" s="43">
        <f>A$14</f>
        <v>3</v>
      </c>
      <c r="B284" s="35"/>
      <c r="C284" s="35"/>
      <c r="D284" s="35"/>
      <c r="E284" s="35"/>
      <c r="F284" s="35"/>
      <c r="G284" s="35"/>
      <c r="H284" s="10">
        <f t="shared" si="211"/>
        <v>0</v>
      </c>
      <c r="L284" s="1">
        <f>L$14</f>
        <v>0</v>
      </c>
    </row>
    <row r="285" spans="1:12" ht="18.75">
      <c r="A285" s="43">
        <f>A$15</f>
        <v>4</v>
      </c>
      <c r="B285" s="35"/>
      <c r="C285" s="35"/>
      <c r="D285" s="35"/>
      <c r="E285" s="35"/>
      <c r="F285" s="35"/>
      <c r="G285" s="35"/>
      <c r="H285" s="10">
        <f t="shared" si="211"/>
        <v>0</v>
      </c>
      <c r="L285" s="1">
        <f>L$15</f>
        <v>0</v>
      </c>
    </row>
    <row r="286" spans="1:12" ht="19.5" thickBot="1">
      <c r="A286" s="46">
        <f>A$16</f>
        <v>5</v>
      </c>
      <c r="B286" s="37"/>
      <c r="C286" s="37"/>
      <c r="D286" s="37"/>
      <c r="E286" s="37"/>
      <c r="F286" s="37"/>
      <c r="G286" s="37"/>
      <c r="H286" s="10">
        <f t="shared" si="211"/>
        <v>0</v>
      </c>
      <c r="L286" s="1">
        <f>L$16</f>
        <v>0</v>
      </c>
    </row>
    <row r="287" spans="1:12" ht="19.5" thickTop="1">
      <c r="A287" s="42" t="str">
        <f>A$17</f>
        <v>n(Z=zk)</v>
      </c>
      <c r="B287" s="32">
        <f>SUM(B281:B286)</f>
        <v>0</v>
      </c>
      <c r="C287" s="32">
        <f t="shared" ref="C287" si="212">SUM(C281:C286)</f>
        <v>0</v>
      </c>
      <c r="D287" s="32">
        <f t="shared" ref="D287" si="213">SUM(D281:D286)</f>
        <v>0</v>
      </c>
      <c r="E287" s="32">
        <f t="shared" ref="E287" si="214">SUM(E281:E286)</f>
        <v>0</v>
      </c>
      <c r="F287" s="32">
        <f t="shared" ref="F287" si="215">SUM(F281:F286)</f>
        <v>0</v>
      </c>
      <c r="G287" s="32">
        <f t="shared" ref="G287" si="216">SUM(G281:G286)</f>
        <v>0</v>
      </c>
      <c r="H287" s="10">
        <f t="shared" si="211"/>
        <v>0</v>
      </c>
      <c r="L287" s="1">
        <f>L$17</f>
        <v>0</v>
      </c>
    </row>
    <row r="289" spans="1:12" ht="19.5" thickBot="1">
      <c r="A289" s="7" t="str">
        <f>'Название и список группы'!A17</f>
        <v>Селеменчук</v>
      </c>
      <c r="B289" s="86" t="str">
        <f>'Название и список группы'!B17</f>
        <v>Максим Атифович</v>
      </c>
      <c r="C289" s="86"/>
      <c r="D289" s="86"/>
      <c r="E289" s="86"/>
      <c r="F289" s="86"/>
      <c r="G289" s="86"/>
      <c r="H289" s="86"/>
      <c r="I289" s="86"/>
      <c r="J289" s="86"/>
      <c r="L289" s="1" t="str">
        <f>L$19</f>
        <v>Заполните только желтые поля!!!</v>
      </c>
    </row>
    <row r="290" spans="1:12" ht="18.75" thickBot="1">
      <c r="A290" s="44" t="str">
        <f>A$2</f>
        <v>X\Z</v>
      </c>
      <c r="B290" s="22">
        <v>0</v>
      </c>
      <c r="C290" s="23">
        <v>1</v>
      </c>
      <c r="D290" s="23">
        <v>2</v>
      </c>
      <c r="E290" s="23">
        <v>3</v>
      </c>
      <c r="F290" s="23">
        <v>4</v>
      </c>
      <c r="G290" s="24">
        <v>5</v>
      </c>
      <c r="H290" s="25" t="str">
        <f>H$2</f>
        <v>w(X=xi)</v>
      </c>
      <c r="I290" s="2"/>
      <c r="J290" s="3" t="s">
        <v>3</v>
      </c>
      <c r="L290" s="4" t="str">
        <f>L$2</f>
        <v>10 серий по 5 бросков монеты</v>
      </c>
    </row>
    <row r="291" spans="1:12" ht="18.75">
      <c r="A291" s="43">
        <f>A$3</f>
        <v>0</v>
      </c>
      <c r="B291" s="26">
        <f t="shared" ref="B291:G291" si="217">IF(B305=0,0,B299/$H305)</f>
        <v>0</v>
      </c>
      <c r="C291" s="26">
        <f t="shared" si="217"/>
        <v>0</v>
      </c>
      <c r="D291" s="26">
        <f t="shared" si="217"/>
        <v>0</v>
      </c>
      <c r="E291" s="26">
        <f t="shared" si="217"/>
        <v>0</v>
      </c>
      <c r="F291" s="26">
        <f t="shared" si="217"/>
        <v>0</v>
      </c>
      <c r="G291" s="26">
        <f t="shared" si="217"/>
        <v>0</v>
      </c>
      <c r="H291" s="10"/>
      <c r="I291" s="10"/>
      <c r="J291" s="11">
        <f>IF(SUM(B299:G304)&gt;0,1,10^(-5))</f>
        <v>1.0000000000000001E-5</v>
      </c>
      <c r="L291" s="39" t="str">
        <f>L$3</f>
        <v>X — число выпавших орлов в</v>
      </c>
    </row>
    <row r="292" spans="1:12" ht="18.75">
      <c r="A292" s="43">
        <f>A$4</f>
        <v>1</v>
      </c>
      <c r="B292" s="6">
        <f t="shared" ref="B292:G292" si="218">IF(B305=0,0,B300/$H305)</f>
        <v>0</v>
      </c>
      <c r="C292" s="6">
        <f t="shared" si="218"/>
        <v>0</v>
      </c>
      <c r="D292" s="6">
        <f t="shared" si="218"/>
        <v>0</v>
      </c>
      <c r="E292" s="6">
        <f t="shared" si="218"/>
        <v>0</v>
      </c>
      <c r="F292" s="6">
        <f t="shared" si="218"/>
        <v>0</v>
      </c>
      <c r="G292" s="6">
        <f t="shared" si="218"/>
        <v>0</v>
      </c>
      <c r="H292" s="10">
        <f t="shared" ref="H292:H297" si="219">SUM(B292:G292)</f>
        <v>0</v>
      </c>
      <c r="I292" s="10"/>
      <c r="L292" s="39" t="str">
        <f>L$4</f>
        <v>серии из 5 бросков</v>
      </c>
    </row>
    <row r="293" spans="1:12" ht="18.75">
      <c r="A293" s="43">
        <f>A$5</f>
        <v>2</v>
      </c>
      <c r="B293" s="6">
        <f t="shared" ref="B293:G293" si="220">IF(B305=0,0,B301/$H305)</f>
        <v>0</v>
      </c>
      <c r="C293" s="6">
        <f t="shared" si="220"/>
        <v>0</v>
      </c>
      <c r="D293" s="6">
        <f t="shared" si="220"/>
        <v>0</v>
      </c>
      <c r="E293" s="6">
        <f t="shared" si="220"/>
        <v>0</v>
      </c>
      <c r="F293" s="6">
        <f t="shared" si="220"/>
        <v>0</v>
      </c>
      <c r="G293" s="6">
        <f t="shared" si="220"/>
        <v>0</v>
      </c>
      <c r="H293" s="10">
        <f t="shared" si="219"/>
        <v>0</v>
      </c>
      <c r="I293" s="10"/>
      <c r="L293" s="38" t="str">
        <f>L$5</f>
        <v>Z — модуль разности между</v>
      </c>
    </row>
    <row r="294" spans="1:12" ht="18.75">
      <c r="A294" s="43">
        <f>A$6</f>
        <v>3</v>
      </c>
      <c r="B294" s="6">
        <f t="shared" ref="B294:G294" si="221">IF(B305=0,0,B302/$H305)</f>
        <v>0</v>
      </c>
      <c r="C294" s="6">
        <f t="shared" si="221"/>
        <v>0</v>
      </c>
      <c r="D294" s="6">
        <f t="shared" si="221"/>
        <v>0</v>
      </c>
      <c r="E294" s="6">
        <f t="shared" si="221"/>
        <v>0</v>
      </c>
      <c r="F294" s="6">
        <f t="shared" si="221"/>
        <v>0</v>
      </c>
      <c r="G294" s="6">
        <f t="shared" si="221"/>
        <v>0</v>
      </c>
      <c r="H294" s="10">
        <f t="shared" si="219"/>
        <v>0</v>
      </c>
      <c r="I294" s="12"/>
      <c r="L294" s="38" t="str">
        <f>L$6</f>
        <v>числом выпавших орлов и</v>
      </c>
    </row>
    <row r="295" spans="1:12" ht="18.75">
      <c r="A295" s="43">
        <f>A$7</f>
        <v>4</v>
      </c>
      <c r="B295" s="6">
        <f t="shared" ref="B295:G295" si="222">IF(B305=0,0,B303/$H305)</f>
        <v>0</v>
      </c>
      <c r="C295" s="6">
        <f t="shared" si="222"/>
        <v>0</v>
      </c>
      <c r="D295" s="6">
        <f t="shared" si="222"/>
        <v>0</v>
      </c>
      <c r="E295" s="6">
        <f t="shared" si="222"/>
        <v>0</v>
      </c>
      <c r="F295" s="6">
        <f t="shared" si="222"/>
        <v>0</v>
      </c>
      <c r="G295" s="6">
        <f t="shared" si="222"/>
        <v>0</v>
      </c>
      <c r="H295" s="10">
        <f t="shared" si="219"/>
        <v>0</v>
      </c>
      <c r="I295" s="12"/>
      <c r="L295" s="38" t="str">
        <f>L$7</f>
        <v>решек в серии из 5 бросков</v>
      </c>
    </row>
    <row r="296" spans="1:12" ht="18.75">
      <c r="A296" s="43">
        <f>A$8</f>
        <v>5</v>
      </c>
      <c r="B296" s="29">
        <f t="shared" ref="B296:G296" si="223">IF(B305=0,0,B304/$H305)</f>
        <v>0</v>
      </c>
      <c r="C296" s="29">
        <f t="shared" si="223"/>
        <v>0</v>
      </c>
      <c r="D296" s="29">
        <f t="shared" si="223"/>
        <v>0</v>
      </c>
      <c r="E296" s="29">
        <f t="shared" si="223"/>
        <v>0</v>
      </c>
      <c r="F296" s="29">
        <f t="shared" si="223"/>
        <v>0</v>
      </c>
      <c r="G296" s="29">
        <f t="shared" si="223"/>
        <v>0</v>
      </c>
      <c r="H296" s="10">
        <f t="shared" si="219"/>
        <v>0</v>
      </c>
      <c r="L296" s="38">
        <f>L$8</f>
        <v>0</v>
      </c>
    </row>
    <row r="297" spans="1:12" ht="18.75">
      <c r="A297" s="42" t="str">
        <f>A$9</f>
        <v>w(Z=zk)</v>
      </c>
      <c r="B297" s="28">
        <f t="shared" ref="B297:G297" si="224">SUM(B291:B296)</f>
        <v>0</v>
      </c>
      <c r="C297" s="28">
        <f t="shared" si="224"/>
        <v>0</v>
      </c>
      <c r="D297" s="28">
        <f t="shared" si="224"/>
        <v>0</v>
      </c>
      <c r="E297" s="28">
        <f t="shared" si="224"/>
        <v>0</v>
      </c>
      <c r="F297" s="28">
        <f t="shared" si="224"/>
        <v>0</v>
      </c>
      <c r="G297" s="28">
        <f t="shared" si="224"/>
        <v>0</v>
      </c>
      <c r="H297" s="10">
        <f t="shared" si="219"/>
        <v>0</v>
      </c>
      <c r="L297" s="1">
        <f>L$9</f>
        <v>0</v>
      </c>
    </row>
    <row r="298" spans="1:12" ht="19.5" thickBot="1">
      <c r="A298" s="44" t="str">
        <f>A$10</f>
        <v>X\Z</v>
      </c>
      <c r="B298" s="36">
        <v>0</v>
      </c>
      <c r="C298" s="33">
        <v>1</v>
      </c>
      <c r="D298" s="33">
        <v>2</v>
      </c>
      <c r="E298" s="33">
        <v>3</v>
      </c>
      <c r="F298" s="33">
        <v>4</v>
      </c>
      <c r="G298" s="34">
        <v>5</v>
      </c>
      <c r="H298" s="10"/>
      <c r="L298" s="1">
        <f>L$10</f>
        <v>0</v>
      </c>
    </row>
    <row r="299" spans="1:12" ht="18.75">
      <c r="A299" s="43">
        <f>A$11</f>
        <v>0</v>
      </c>
      <c r="B299" s="30"/>
      <c r="C299" s="30"/>
      <c r="D299" s="30"/>
      <c r="E299" s="30"/>
      <c r="F299" s="30"/>
      <c r="G299" s="30"/>
      <c r="H299" s="10">
        <f t="shared" ref="H299:H305" si="225">SUM(B299:G299)</f>
        <v>0</v>
      </c>
      <c r="L299" s="1">
        <f>L$11</f>
        <v>0</v>
      </c>
    </row>
    <row r="300" spans="1:12" ht="18.75">
      <c r="A300" s="43">
        <f>A$12</f>
        <v>1</v>
      </c>
      <c r="B300" s="35"/>
      <c r="C300" s="35"/>
      <c r="D300" s="35"/>
      <c r="E300" s="35"/>
      <c r="F300" s="35"/>
      <c r="G300" s="35"/>
      <c r="H300" s="10">
        <f t="shared" si="225"/>
        <v>0</v>
      </c>
      <c r="L300" s="1">
        <f>L$12</f>
        <v>0</v>
      </c>
    </row>
    <row r="301" spans="1:12" ht="18.75">
      <c r="A301" s="43">
        <f>A$13</f>
        <v>2</v>
      </c>
      <c r="B301" s="35"/>
      <c r="C301" s="35"/>
      <c r="D301" s="35"/>
      <c r="E301" s="35"/>
      <c r="F301" s="35"/>
      <c r="G301" s="35"/>
      <c r="H301" s="10">
        <f t="shared" si="225"/>
        <v>0</v>
      </c>
      <c r="L301" s="1">
        <f>L$13</f>
        <v>0</v>
      </c>
    </row>
    <row r="302" spans="1:12" ht="18.75">
      <c r="A302" s="43">
        <f>A$14</f>
        <v>3</v>
      </c>
      <c r="B302" s="35"/>
      <c r="C302" s="35"/>
      <c r="D302" s="35"/>
      <c r="E302" s="35"/>
      <c r="F302" s="35"/>
      <c r="G302" s="35"/>
      <c r="H302" s="10">
        <f t="shared" si="225"/>
        <v>0</v>
      </c>
      <c r="L302" s="1">
        <f>L$14</f>
        <v>0</v>
      </c>
    </row>
    <row r="303" spans="1:12" ht="18.75">
      <c r="A303" s="43">
        <f>A$15</f>
        <v>4</v>
      </c>
      <c r="B303" s="35"/>
      <c r="C303" s="35"/>
      <c r="D303" s="35"/>
      <c r="E303" s="35"/>
      <c r="F303" s="35"/>
      <c r="G303" s="35"/>
      <c r="H303" s="10">
        <f t="shared" si="225"/>
        <v>0</v>
      </c>
      <c r="L303" s="1">
        <f>L$15</f>
        <v>0</v>
      </c>
    </row>
    <row r="304" spans="1:12" ht="19.5" thickBot="1">
      <c r="A304" s="46">
        <f>A$16</f>
        <v>5</v>
      </c>
      <c r="B304" s="37"/>
      <c r="C304" s="37"/>
      <c r="D304" s="37"/>
      <c r="E304" s="37"/>
      <c r="F304" s="37"/>
      <c r="G304" s="37"/>
      <c r="H304" s="10">
        <f t="shared" si="225"/>
        <v>0</v>
      </c>
      <c r="L304" s="1">
        <f>L$16</f>
        <v>0</v>
      </c>
    </row>
    <row r="305" spans="1:12" ht="19.5" thickTop="1">
      <c r="A305" s="42" t="str">
        <f>A$17</f>
        <v>n(Z=zk)</v>
      </c>
      <c r="B305" s="32">
        <f>SUM(B299:B304)</f>
        <v>0</v>
      </c>
      <c r="C305" s="32">
        <f t="shared" ref="C305" si="226">SUM(C299:C304)</f>
        <v>0</v>
      </c>
      <c r="D305" s="32">
        <f t="shared" ref="D305" si="227">SUM(D299:D304)</f>
        <v>0</v>
      </c>
      <c r="E305" s="32">
        <f t="shared" ref="E305" si="228">SUM(E299:E304)</f>
        <v>0</v>
      </c>
      <c r="F305" s="32">
        <f t="shared" ref="F305" si="229">SUM(F299:F304)</f>
        <v>0</v>
      </c>
      <c r="G305" s="32">
        <f t="shared" ref="G305" si="230">SUM(G299:G304)</f>
        <v>0</v>
      </c>
      <c r="H305" s="10">
        <f t="shared" si="225"/>
        <v>0</v>
      </c>
      <c r="L305" s="1">
        <f>L$17</f>
        <v>0</v>
      </c>
    </row>
    <row r="307" spans="1:12" ht="19.5" thickBot="1">
      <c r="A307" s="7" t="str">
        <f>'Название и список группы'!A18</f>
        <v>Семашко</v>
      </c>
      <c r="B307" s="86" t="str">
        <f>'Название и список группы'!B18</f>
        <v>Юлия Алексеевна</v>
      </c>
      <c r="C307" s="86"/>
      <c r="D307" s="86"/>
      <c r="E307" s="86"/>
      <c r="F307" s="86"/>
      <c r="G307" s="86"/>
      <c r="H307" s="86"/>
      <c r="I307" s="86"/>
      <c r="J307" s="86"/>
      <c r="L307" s="1" t="str">
        <f>L$19</f>
        <v>Заполните только желтые поля!!!</v>
      </c>
    </row>
    <row r="308" spans="1:12" ht="18.75" thickBot="1">
      <c r="A308" s="44" t="str">
        <f>A$2</f>
        <v>X\Z</v>
      </c>
      <c r="B308" s="22">
        <v>0</v>
      </c>
      <c r="C308" s="23">
        <v>1</v>
      </c>
      <c r="D308" s="23">
        <v>2</v>
      </c>
      <c r="E308" s="23">
        <v>3</v>
      </c>
      <c r="F308" s="23">
        <v>4</v>
      </c>
      <c r="G308" s="24">
        <v>5</v>
      </c>
      <c r="H308" s="25" t="str">
        <f>H$2</f>
        <v>w(X=xi)</v>
      </c>
      <c r="I308" s="2"/>
      <c r="J308" s="3" t="s">
        <v>3</v>
      </c>
      <c r="L308" s="4" t="str">
        <f>L$2</f>
        <v>10 серий по 5 бросков монеты</v>
      </c>
    </row>
    <row r="309" spans="1:12" ht="18.75">
      <c r="A309" s="43">
        <f>A$3</f>
        <v>0</v>
      </c>
      <c r="B309" s="26">
        <f t="shared" ref="B309:G309" si="231">IF(B323=0,0,B317/$H323)</f>
        <v>0</v>
      </c>
      <c r="C309" s="26">
        <f t="shared" si="231"/>
        <v>0</v>
      </c>
      <c r="D309" s="26">
        <f t="shared" si="231"/>
        <v>0</v>
      </c>
      <c r="E309" s="26">
        <f t="shared" si="231"/>
        <v>0</v>
      </c>
      <c r="F309" s="26">
        <f t="shared" si="231"/>
        <v>0</v>
      </c>
      <c r="G309" s="26">
        <f t="shared" si="231"/>
        <v>0</v>
      </c>
      <c r="H309" s="10"/>
      <c r="I309" s="10"/>
      <c r="J309" s="11">
        <f>IF(SUM(B317:G322)&gt;0,1,10^(-5))</f>
        <v>1.0000000000000001E-5</v>
      </c>
      <c r="L309" s="39" t="str">
        <f>L$3</f>
        <v>X — число выпавших орлов в</v>
      </c>
    </row>
    <row r="310" spans="1:12" ht="18.75">
      <c r="A310" s="43">
        <f>A$4</f>
        <v>1</v>
      </c>
      <c r="B310" s="6">
        <f t="shared" ref="B310:G310" si="232">IF(B323=0,0,B318/$H323)</f>
        <v>0</v>
      </c>
      <c r="C310" s="6">
        <f t="shared" si="232"/>
        <v>0</v>
      </c>
      <c r="D310" s="6">
        <f t="shared" si="232"/>
        <v>0</v>
      </c>
      <c r="E310" s="6">
        <f t="shared" si="232"/>
        <v>0</v>
      </c>
      <c r="F310" s="6">
        <f t="shared" si="232"/>
        <v>0</v>
      </c>
      <c r="G310" s="6">
        <f t="shared" si="232"/>
        <v>0</v>
      </c>
      <c r="H310" s="10">
        <f t="shared" ref="H310:H315" si="233">SUM(B310:G310)</f>
        <v>0</v>
      </c>
      <c r="I310" s="10"/>
      <c r="L310" s="39" t="str">
        <f>L$4</f>
        <v>серии из 5 бросков</v>
      </c>
    </row>
    <row r="311" spans="1:12" ht="18.75">
      <c r="A311" s="43">
        <f>A$5</f>
        <v>2</v>
      </c>
      <c r="B311" s="6">
        <f t="shared" ref="B311:G311" si="234">IF(B323=0,0,B319/$H323)</f>
        <v>0</v>
      </c>
      <c r="C311" s="6">
        <f t="shared" si="234"/>
        <v>0</v>
      </c>
      <c r="D311" s="6">
        <f t="shared" si="234"/>
        <v>0</v>
      </c>
      <c r="E311" s="6">
        <f t="shared" si="234"/>
        <v>0</v>
      </c>
      <c r="F311" s="6">
        <f t="shared" si="234"/>
        <v>0</v>
      </c>
      <c r="G311" s="6">
        <f t="shared" si="234"/>
        <v>0</v>
      </c>
      <c r="H311" s="10">
        <f t="shared" si="233"/>
        <v>0</v>
      </c>
      <c r="I311" s="10"/>
      <c r="L311" s="38" t="str">
        <f>L$5</f>
        <v>Z — модуль разности между</v>
      </c>
    </row>
    <row r="312" spans="1:12" ht="18.75">
      <c r="A312" s="43">
        <f>A$6</f>
        <v>3</v>
      </c>
      <c r="B312" s="6">
        <f t="shared" ref="B312:G312" si="235">IF(B323=0,0,B320/$H323)</f>
        <v>0</v>
      </c>
      <c r="C312" s="6">
        <f t="shared" si="235"/>
        <v>0</v>
      </c>
      <c r="D312" s="6">
        <f t="shared" si="235"/>
        <v>0</v>
      </c>
      <c r="E312" s="6">
        <f t="shared" si="235"/>
        <v>0</v>
      </c>
      <c r="F312" s="6">
        <f t="shared" si="235"/>
        <v>0</v>
      </c>
      <c r="G312" s="6">
        <f t="shared" si="235"/>
        <v>0</v>
      </c>
      <c r="H312" s="10">
        <f t="shared" si="233"/>
        <v>0</v>
      </c>
      <c r="I312" s="12"/>
      <c r="L312" s="38" t="str">
        <f>L$6</f>
        <v>числом выпавших орлов и</v>
      </c>
    </row>
    <row r="313" spans="1:12" ht="18.75">
      <c r="A313" s="43">
        <f>A$7</f>
        <v>4</v>
      </c>
      <c r="B313" s="6">
        <f t="shared" ref="B313:G313" si="236">IF(B323=0,0,B321/$H323)</f>
        <v>0</v>
      </c>
      <c r="C313" s="6">
        <f t="shared" si="236"/>
        <v>0</v>
      </c>
      <c r="D313" s="6">
        <f t="shared" si="236"/>
        <v>0</v>
      </c>
      <c r="E313" s="6">
        <f t="shared" si="236"/>
        <v>0</v>
      </c>
      <c r="F313" s="6">
        <f t="shared" si="236"/>
        <v>0</v>
      </c>
      <c r="G313" s="6">
        <f t="shared" si="236"/>
        <v>0</v>
      </c>
      <c r="H313" s="10">
        <f t="shared" si="233"/>
        <v>0</v>
      </c>
      <c r="I313" s="12"/>
      <c r="L313" s="38" t="str">
        <f>L$7</f>
        <v>решек в серии из 5 бросков</v>
      </c>
    </row>
    <row r="314" spans="1:12" ht="18.75">
      <c r="A314" s="43">
        <f>A$8</f>
        <v>5</v>
      </c>
      <c r="B314" s="29">
        <f t="shared" ref="B314:G314" si="237">IF(B323=0,0,B322/$H323)</f>
        <v>0</v>
      </c>
      <c r="C314" s="29">
        <f t="shared" si="237"/>
        <v>0</v>
      </c>
      <c r="D314" s="29">
        <f t="shared" si="237"/>
        <v>0</v>
      </c>
      <c r="E314" s="29">
        <f t="shared" si="237"/>
        <v>0</v>
      </c>
      <c r="F314" s="29">
        <f t="shared" si="237"/>
        <v>0</v>
      </c>
      <c r="G314" s="29">
        <f t="shared" si="237"/>
        <v>0</v>
      </c>
      <c r="H314" s="10">
        <f t="shared" si="233"/>
        <v>0</v>
      </c>
      <c r="L314" s="38">
        <f>L$8</f>
        <v>0</v>
      </c>
    </row>
    <row r="315" spans="1:12" ht="18.75">
      <c r="A315" s="42" t="str">
        <f>A$9</f>
        <v>w(Z=zk)</v>
      </c>
      <c r="B315" s="28">
        <f t="shared" ref="B315:G315" si="238">SUM(B309:B314)</f>
        <v>0</v>
      </c>
      <c r="C315" s="28">
        <f t="shared" si="238"/>
        <v>0</v>
      </c>
      <c r="D315" s="28">
        <f t="shared" si="238"/>
        <v>0</v>
      </c>
      <c r="E315" s="28">
        <f t="shared" si="238"/>
        <v>0</v>
      </c>
      <c r="F315" s="28">
        <f t="shared" si="238"/>
        <v>0</v>
      </c>
      <c r="G315" s="28">
        <f t="shared" si="238"/>
        <v>0</v>
      </c>
      <c r="H315" s="10">
        <f t="shared" si="233"/>
        <v>0</v>
      </c>
      <c r="L315" s="1">
        <f>L$9</f>
        <v>0</v>
      </c>
    </row>
    <row r="316" spans="1:12" ht="19.5" thickBot="1">
      <c r="A316" s="44" t="str">
        <f>A$10</f>
        <v>X\Z</v>
      </c>
      <c r="B316" s="36">
        <v>0</v>
      </c>
      <c r="C316" s="33">
        <v>1</v>
      </c>
      <c r="D316" s="33">
        <v>2</v>
      </c>
      <c r="E316" s="33">
        <v>3</v>
      </c>
      <c r="F316" s="33">
        <v>4</v>
      </c>
      <c r="G316" s="34">
        <v>5</v>
      </c>
      <c r="H316" s="10"/>
      <c r="L316" s="1">
        <f>L$10</f>
        <v>0</v>
      </c>
    </row>
    <row r="317" spans="1:12" ht="18.75">
      <c r="A317" s="43">
        <f>A$11</f>
        <v>0</v>
      </c>
      <c r="B317" s="30"/>
      <c r="C317" s="30"/>
      <c r="D317" s="30"/>
      <c r="E317" s="30"/>
      <c r="F317" s="30"/>
      <c r="G317" s="30"/>
      <c r="H317" s="10">
        <f t="shared" ref="H317:H323" si="239">SUM(B317:G317)</f>
        <v>0</v>
      </c>
      <c r="L317" s="1">
        <f>L$11</f>
        <v>0</v>
      </c>
    </row>
    <row r="318" spans="1:12" ht="18.75">
      <c r="A318" s="43">
        <f>A$12</f>
        <v>1</v>
      </c>
      <c r="B318" s="35"/>
      <c r="C318" s="35"/>
      <c r="D318" s="35"/>
      <c r="E318" s="35"/>
      <c r="F318" s="35"/>
      <c r="G318" s="35"/>
      <c r="H318" s="10">
        <f t="shared" si="239"/>
        <v>0</v>
      </c>
      <c r="L318" s="1">
        <f>L$12</f>
        <v>0</v>
      </c>
    </row>
    <row r="319" spans="1:12" ht="18.75">
      <c r="A319" s="43">
        <f>A$13</f>
        <v>2</v>
      </c>
      <c r="B319" s="35"/>
      <c r="C319" s="35"/>
      <c r="D319" s="35"/>
      <c r="E319" s="35"/>
      <c r="F319" s="35"/>
      <c r="G319" s="35"/>
      <c r="H319" s="10">
        <f t="shared" si="239"/>
        <v>0</v>
      </c>
      <c r="L319" s="1">
        <f>L$13</f>
        <v>0</v>
      </c>
    </row>
    <row r="320" spans="1:12" ht="18.75">
      <c r="A320" s="43">
        <f>A$14</f>
        <v>3</v>
      </c>
      <c r="B320" s="35"/>
      <c r="C320" s="35"/>
      <c r="D320" s="35"/>
      <c r="E320" s="35"/>
      <c r="F320" s="35"/>
      <c r="G320" s="35"/>
      <c r="H320" s="10">
        <f t="shared" si="239"/>
        <v>0</v>
      </c>
      <c r="L320" s="1">
        <f>L$14</f>
        <v>0</v>
      </c>
    </row>
    <row r="321" spans="1:12" ht="18.75">
      <c r="A321" s="43">
        <f>A$15</f>
        <v>4</v>
      </c>
      <c r="B321" s="35"/>
      <c r="C321" s="35"/>
      <c r="D321" s="35"/>
      <c r="E321" s="35"/>
      <c r="F321" s="35"/>
      <c r="G321" s="35"/>
      <c r="H321" s="10">
        <f t="shared" si="239"/>
        <v>0</v>
      </c>
      <c r="L321" s="1">
        <f>L$15</f>
        <v>0</v>
      </c>
    </row>
    <row r="322" spans="1:12" ht="19.5" thickBot="1">
      <c r="A322" s="46">
        <f>A$16</f>
        <v>5</v>
      </c>
      <c r="B322" s="37"/>
      <c r="C322" s="37"/>
      <c r="D322" s="37"/>
      <c r="E322" s="37"/>
      <c r="F322" s="37"/>
      <c r="G322" s="37"/>
      <c r="H322" s="10">
        <f t="shared" si="239"/>
        <v>0</v>
      </c>
      <c r="L322" s="1">
        <f>L$16</f>
        <v>0</v>
      </c>
    </row>
    <row r="323" spans="1:12" ht="19.5" thickTop="1">
      <c r="A323" s="42" t="str">
        <f>A$17</f>
        <v>n(Z=zk)</v>
      </c>
      <c r="B323" s="32">
        <f>SUM(B317:B322)</f>
        <v>0</v>
      </c>
      <c r="C323" s="32">
        <f t="shared" ref="C323" si="240">SUM(C317:C322)</f>
        <v>0</v>
      </c>
      <c r="D323" s="32">
        <f t="shared" ref="D323" si="241">SUM(D317:D322)</f>
        <v>0</v>
      </c>
      <c r="E323" s="32">
        <f t="shared" ref="E323" si="242">SUM(E317:E322)</f>
        <v>0</v>
      </c>
      <c r="F323" s="32">
        <f t="shared" ref="F323" si="243">SUM(F317:F322)</f>
        <v>0</v>
      </c>
      <c r="G323" s="32">
        <f t="shared" ref="G323" si="244">SUM(G317:G322)</f>
        <v>0</v>
      </c>
      <c r="H323" s="10">
        <f t="shared" si="239"/>
        <v>0</v>
      </c>
      <c r="L323" s="1">
        <f>L$17</f>
        <v>0</v>
      </c>
    </row>
    <row r="325" spans="1:12" ht="19.5" thickBot="1">
      <c r="A325" s="7" t="str">
        <f>'Название и список группы'!A19</f>
        <v>Соколов</v>
      </c>
      <c r="B325" s="86" t="str">
        <f>'Название и список группы'!B19</f>
        <v>Павел Дмитриевич</v>
      </c>
      <c r="C325" s="86"/>
      <c r="D325" s="86"/>
      <c r="E325" s="86"/>
      <c r="F325" s="86"/>
      <c r="G325" s="86"/>
      <c r="H325" s="86"/>
      <c r="I325" s="86"/>
      <c r="J325" s="86"/>
      <c r="L325" s="1" t="str">
        <f>L$19</f>
        <v>Заполните только желтые поля!!!</v>
      </c>
    </row>
    <row r="326" spans="1:12" ht="18.75" thickBot="1">
      <c r="A326" s="44" t="str">
        <f>A$2</f>
        <v>X\Z</v>
      </c>
      <c r="B326" s="22">
        <v>0</v>
      </c>
      <c r="C326" s="23">
        <v>1</v>
      </c>
      <c r="D326" s="23">
        <v>2</v>
      </c>
      <c r="E326" s="23">
        <v>3</v>
      </c>
      <c r="F326" s="23">
        <v>4</v>
      </c>
      <c r="G326" s="24">
        <v>5</v>
      </c>
      <c r="H326" s="25" t="str">
        <f>H$2</f>
        <v>w(X=xi)</v>
      </c>
      <c r="I326" s="2"/>
      <c r="J326" s="3" t="s">
        <v>3</v>
      </c>
      <c r="L326" s="4" t="str">
        <f>L$2</f>
        <v>10 серий по 5 бросков монеты</v>
      </c>
    </row>
    <row r="327" spans="1:12" ht="18.75">
      <c r="A327" s="43">
        <f>A$3</f>
        <v>0</v>
      </c>
      <c r="B327" s="26">
        <f t="shared" ref="B327:G327" si="245">IF(B341=0,0,B335/$H341)</f>
        <v>0</v>
      </c>
      <c r="C327" s="26">
        <f t="shared" si="245"/>
        <v>0</v>
      </c>
      <c r="D327" s="26">
        <f t="shared" si="245"/>
        <v>0</v>
      </c>
      <c r="E327" s="26">
        <f t="shared" si="245"/>
        <v>0</v>
      </c>
      <c r="F327" s="26">
        <f t="shared" si="245"/>
        <v>0</v>
      </c>
      <c r="G327" s="26">
        <f t="shared" si="245"/>
        <v>0</v>
      </c>
      <c r="H327" s="10"/>
      <c r="I327" s="10"/>
      <c r="J327" s="11">
        <f>IF(SUM(B335:G340)&gt;0,1,10^(-5))</f>
        <v>1.0000000000000001E-5</v>
      </c>
      <c r="L327" s="39" t="str">
        <f>L$3</f>
        <v>X — число выпавших орлов в</v>
      </c>
    </row>
    <row r="328" spans="1:12" ht="18.75">
      <c r="A328" s="43">
        <f>A$4</f>
        <v>1</v>
      </c>
      <c r="B328" s="6">
        <f t="shared" ref="B328:G328" si="246">IF(B341=0,0,B336/$H341)</f>
        <v>0</v>
      </c>
      <c r="C328" s="6">
        <f t="shared" si="246"/>
        <v>0</v>
      </c>
      <c r="D328" s="6">
        <f t="shared" si="246"/>
        <v>0</v>
      </c>
      <c r="E328" s="6">
        <f t="shared" si="246"/>
        <v>0</v>
      </c>
      <c r="F328" s="6">
        <f t="shared" si="246"/>
        <v>0</v>
      </c>
      <c r="G328" s="6">
        <f t="shared" si="246"/>
        <v>0</v>
      </c>
      <c r="H328" s="10">
        <f t="shared" ref="H328:H333" si="247">SUM(B328:G328)</f>
        <v>0</v>
      </c>
      <c r="I328" s="10"/>
      <c r="L328" s="39" t="str">
        <f>L$4</f>
        <v>серии из 5 бросков</v>
      </c>
    </row>
    <row r="329" spans="1:12" ht="18.75">
      <c r="A329" s="43">
        <f>A$5</f>
        <v>2</v>
      </c>
      <c r="B329" s="6">
        <f t="shared" ref="B329:G329" si="248">IF(B341=0,0,B337/$H341)</f>
        <v>0</v>
      </c>
      <c r="C329" s="6">
        <f t="shared" si="248"/>
        <v>0</v>
      </c>
      <c r="D329" s="6">
        <f t="shared" si="248"/>
        <v>0</v>
      </c>
      <c r="E329" s="6">
        <f t="shared" si="248"/>
        <v>0</v>
      </c>
      <c r="F329" s="6">
        <f t="shared" si="248"/>
        <v>0</v>
      </c>
      <c r="G329" s="6">
        <f t="shared" si="248"/>
        <v>0</v>
      </c>
      <c r="H329" s="10">
        <f t="shared" si="247"/>
        <v>0</v>
      </c>
      <c r="I329" s="10"/>
      <c r="L329" s="38" t="str">
        <f>L$5</f>
        <v>Z — модуль разности между</v>
      </c>
    </row>
    <row r="330" spans="1:12" ht="18.75">
      <c r="A330" s="43">
        <f>A$6</f>
        <v>3</v>
      </c>
      <c r="B330" s="6">
        <f t="shared" ref="B330:G330" si="249">IF(B341=0,0,B338/$H341)</f>
        <v>0</v>
      </c>
      <c r="C330" s="6">
        <f t="shared" si="249"/>
        <v>0</v>
      </c>
      <c r="D330" s="6">
        <f t="shared" si="249"/>
        <v>0</v>
      </c>
      <c r="E330" s="6">
        <f t="shared" si="249"/>
        <v>0</v>
      </c>
      <c r="F330" s="6">
        <f t="shared" si="249"/>
        <v>0</v>
      </c>
      <c r="G330" s="6">
        <f t="shared" si="249"/>
        <v>0</v>
      </c>
      <c r="H330" s="10">
        <f t="shared" si="247"/>
        <v>0</v>
      </c>
      <c r="I330" s="12"/>
      <c r="L330" s="38" t="str">
        <f>L$6</f>
        <v>числом выпавших орлов и</v>
      </c>
    </row>
    <row r="331" spans="1:12" ht="18.75">
      <c r="A331" s="43">
        <f>A$7</f>
        <v>4</v>
      </c>
      <c r="B331" s="6">
        <f t="shared" ref="B331:G331" si="250">IF(B341=0,0,B339/$H341)</f>
        <v>0</v>
      </c>
      <c r="C331" s="6">
        <f t="shared" si="250"/>
        <v>0</v>
      </c>
      <c r="D331" s="6">
        <f t="shared" si="250"/>
        <v>0</v>
      </c>
      <c r="E331" s="6">
        <f t="shared" si="250"/>
        <v>0</v>
      </c>
      <c r="F331" s="6">
        <f t="shared" si="250"/>
        <v>0</v>
      </c>
      <c r="G331" s="6">
        <f t="shared" si="250"/>
        <v>0</v>
      </c>
      <c r="H331" s="10">
        <f t="shared" si="247"/>
        <v>0</v>
      </c>
      <c r="I331" s="12"/>
      <c r="L331" s="38" t="str">
        <f>L$7</f>
        <v>решек в серии из 5 бросков</v>
      </c>
    </row>
    <row r="332" spans="1:12" ht="18.75">
      <c r="A332" s="43">
        <f>A$8</f>
        <v>5</v>
      </c>
      <c r="B332" s="29">
        <f t="shared" ref="B332:G332" si="251">IF(B341=0,0,B340/$H341)</f>
        <v>0</v>
      </c>
      <c r="C332" s="29">
        <f t="shared" si="251"/>
        <v>0</v>
      </c>
      <c r="D332" s="29">
        <f t="shared" si="251"/>
        <v>0</v>
      </c>
      <c r="E332" s="29">
        <f t="shared" si="251"/>
        <v>0</v>
      </c>
      <c r="F332" s="29">
        <f t="shared" si="251"/>
        <v>0</v>
      </c>
      <c r="G332" s="29">
        <f t="shared" si="251"/>
        <v>0</v>
      </c>
      <c r="H332" s="10">
        <f t="shared" si="247"/>
        <v>0</v>
      </c>
      <c r="L332" s="38">
        <f>L$8</f>
        <v>0</v>
      </c>
    </row>
    <row r="333" spans="1:12" ht="18.75">
      <c r="A333" s="42" t="str">
        <f>A$9</f>
        <v>w(Z=zk)</v>
      </c>
      <c r="B333" s="28">
        <f t="shared" ref="B333:G333" si="252">SUM(B327:B332)</f>
        <v>0</v>
      </c>
      <c r="C333" s="28">
        <f t="shared" si="252"/>
        <v>0</v>
      </c>
      <c r="D333" s="28">
        <f t="shared" si="252"/>
        <v>0</v>
      </c>
      <c r="E333" s="28">
        <f t="shared" si="252"/>
        <v>0</v>
      </c>
      <c r="F333" s="28">
        <f t="shared" si="252"/>
        <v>0</v>
      </c>
      <c r="G333" s="28">
        <f t="shared" si="252"/>
        <v>0</v>
      </c>
      <c r="H333" s="10">
        <f t="shared" si="247"/>
        <v>0</v>
      </c>
      <c r="L333" s="1">
        <f>L$9</f>
        <v>0</v>
      </c>
    </row>
    <row r="334" spans="1:12" ht="19.5" thickBot="1">
      <c r="A334" s="44" t="str">
        <f>A$10</f>
        <v>X\Z</v>
      </c>
      <c r="B334" s="36">
        <v>0</v>
      </c>
      <c r="C334" s="33">
        <v>1</v>
      </c>
      <c r="D334" s="33">
        <v>2</v>
      </c>
      <c r="E334" s="33">
        <v>3</v>
      </c>
      <c r="F334" s="33">
        <v>4</v>
      </c>
      <c r="G334" s="34">
        <v>5</v>
      </c>
      <c r="H334" s="10"/>
      <c r="L334" s="1">
        <f>L$10</f>
        <v>0</v>
      </c>
    </row>
    <row r="335" spans="1:12" ht="18.75">
      <c r="A335" s="43">
        <f>A$11</f>
        <v>0</v>
      </c>
      <c r="B335" s="30"/>
      <c r="C335" s="30"/>
      <c r="D335" s="30"/>
      <c r="E335" s="30"/>
      <c r="F335" s="30"/>
      <c r="G335" s="30"/>
      <c r="H335" s="10">
        <f t="shared" ref="H335:H341" si="253">SUM(B335:G335)</f>
        <v>0</v>
      </c>
      <c r="L335" s="1">
        <f>L$11</f>
        <v>0</v>
      </c>
    </row>
    <row r="336" spans="1:12" ht="18.75">
      <c r="A336" s="43">
        <f>A$12</f>
        <v>1</v>
      </c>
      <c r="B336" s="35"/>
      <c r="C336" s="35"/>
      <c r="D336" s="35"/>
      <c r="E336" s="35"/>
      <c r="F336" s="35"/>
      <c r="G336" s="35"/>
      <c r="H336" s="10">
        <f t="shared" si="253"/>
        <v>0</v>
      </c>
      <c r="L336" s="1">
        <f>L$12</f>
        <v>0</v>
      </c>
    </row>
    <row r="337" spans="1:12" ht="18.75">
      <c r="A337" s="43">
        <f>A$13</f>
        <v>2</v>
      </c>
      <c r="B337" s="35"/>
      <c r="C337" s="35"/>
      <c r="D337" s="35"/>
      <c r="E337" s="35"/>
      <c r="F337" s="35"/>
      <c r="G337" s="35"/>
      <c r="H337" s="10">
        <f t="shared" si="253"/>
        <v>0</v>
      </c>
      <c r="L337" s="1">
        <f>L$13</f>
        <v>0</v>
      </c>
    </row>
    <row r="338" spans="1:12" ht="18.75">
      <c r="A338" s="43">
        <f>A$14</f>
        <v>3</v>
      </c>
      <c r="B338" s="35"/>
      <c r="C338" s="35"/>
      <c r="D338" s="35"/>
      <c r="E338" s="35"/>
      <c r="F338" s="35"/>
      <c r="G338" s="35"/>
      <c r="H338" s="10">
        <f t="shared" si="253"/>
        <v>0</v>
      </c>
      <c r="L338" s="1">
        <f>L$14</f>
        <v>0</v>
      </c>
    </row>
    <row r="339" spans="1:12" ht="18.75">
      <c r="A339" s="43">
        <f>A$15</f>
        <v>4</v>
      </c>
      <c r="B339" s="35"/>
      <c r="C339" s="35"/>
      <c r="D339" s="35"/>
      <c r="E339" s="35"/>
      <c r="F339" s="35"/>
      <c r="G339" s="35"/>
      <c r="H339" s="10">
        <f t="shared" si="253"/>
        <v>0</v>
      </c>
      <c r="L339" s="1">
        <f>L$15</f>
        <v>0</v>
      </c>
    </row>
    <row r="340" spans="1:12" ht="19.5" thickBot="1">
      <c r="A340" s="46">
        <f>A$16</f>
        <v>5</v>
      </c>
      <c r="B340" s="37"/>
      <c r="C340" s="37"/>
      <c r="D340" s="37"/>
      <c r="E340" s="37"/>
      <c r="F340" s="37"/>
      <c r="G340" s="37"/>
      <c r="H340" s="10">
        <f t="shared" si="253"/>
        <v>0</v>
      </c>
      <c r="L340" s="1">
        <f>L$16</f>
        <v>0</v>
      </c>
    </row>
    <row r="341" spans="1:12" ht="19.5" thickTop="1">
      <c r="A341" s="42" t="str">
        <f>A$17</f>
        <v>n(Z=zk)</v>
      </c>
      <c r="B341" s="32">
        <f>SUM(B335:B340)</f>
        <v>0</v>
      </c>
      <c r="C341" s="32">
        <f t="shared" ref="C341" si="254">SUM(C335:C340)</f>
        <v>0</v>
      </c>
      <c r="D341" s="32">
        <f t="shared" ref="D341" si="255">SUM(D335:D340)</f>
        <v>0</v>
      </c>
      <c r="E341" s="32">
        <f t="shared" ref="E341" si="256">SUM(E335:E340)</f>
        <v>0</v>
      </c>
      <c r="F341" s="32">
        <f t="shared" ref="F341" si="257">SUM(F335:F340)</f>
        <v>0</v>
      </c>
      <c r="G341" s="32">
        <f t="shared" ref="G341" si="258">SUM(G335:G340)</f>
        <v>0</v>
      </c>
      <c r="H341" s="10">
        <f t="shared" si="253"/>
        <v>0</v>
      </c>
      <c r="L341" s="1">
        <f>L$17</f>
        <v>0</v>
      </c>
    </row>
    <row r="343" spans="1:12" ht="19.5" thickBot="1">
      <c r="A343" s="7" t="str">
        <f>'Название и список группы'!A20</f>
        <v>Титов</v>
      </c>
      <c r="B343" s="86" t="str">
        <f>'Название и список группы'!B20</f>
        <v>Дмитрий Михайлович</v>
      </c>
      <c r="C343" s="86"/>
      <c r="D343" s="86"/>
      <c r="E343" s="86"/>
      <c r="F343" s="86"/>
      <c r="G343" s="86"/>
      <c r="H343" s="86"/>
      <c r="I343" s="86"/>
      <c r="J343" s="86"/>
      <c r="L343" s="1" t="str">
        <f>L$19</f>
        <v>Заполните только желтые поля!!!</v>
      </c>
    </row>
    <row r="344" spans="1:12" ht="18.75" thickBot="1">
      <c r="A344" s="44" t="str">
        <f>A$2</f>
        <v>X\Z</v>
      </c>
      <c r="B344" s="22">
        <v>0</v>
      </c>
      <c r="C344" s="23">
        <v>1</v>
      </c>
      <c r="D344" s="23">
        <v>2</v>
      </c>
      <c r="E344" s="23">
        <v>3</v>
      </c>
      <c r="F344" s="23">
        <v>4</v>
      </c>
      <c r="G344" s="24">
        <v>5</v>
      </c>
      <c r="H344" s="25" t="str">
        <f>H$2</f>
        <v>w(X=xi)</v>
      </c>
      <c r="I344" s="2"/>
      <c r="J344" s="3" t="s">
        <v>3</v>
      </c>
      <c r="L344" s="4" t="str">
        <f>L$2</f>
        <v>10 серий по 5 бросков монеты</v>
      </c>
    </row>
    <row r="345" spans="1:12" ht="18.75">
      <c r="A345" s="43">
        <f>A$3</f>
        <v>0</v>
      </c>
      <c r="B345" s="26">
        <f t="shared" ref="B345:G345" si="259">IF(B359=0,0,B353/$H359)</f>
        <v>0</v>
      </c>
      <c r="C345" s="26">
        <f t="shared" si="259"/>
        <v>0</v>
      </c>
      <c r="D345" s="26">
        <f t="shared" si="259"/>
        <v>0</v>
      </c>
      <c r="E345" s="26">
        <f t="shared" si="259"/>
        <v>0</v>
      </c>
      <c r="F345" s="26">
        <f t="shared" si="259"/>
        <v>0</v>
      </c>
      <c r="G345" s="26">
        <f t="shared" si="259"/>
        <v>0</v>
      </c>
      <c r="H345" s="10"/>
      <c r="I345" s="10"/>
      <c r="J345" s="11">
        <f>IF(SUM(B353:G358)&gt;0,1,10^(-5))</f>
        <v>1.0000000000000001E-5</v>
      </c>
      <c r="L345" s="39" t="str">
        <f>L$3</f>
        <v>X — число выпавших орлов в</v>
      </c>
    </row>
    <row r="346" spans="1:12" ht="18.75">
      <c r="A346" s="43">
        <f>A$4</f>
        <v>1</v>
      </c>
      <c r="B346" s="6">
        <f t="shared" ref="B346:G346" si="260">IF(B359=0,0,B354/$H359)</f>
        <v>0</v>
      </c>
      <c r="C346" s="6">
        <f t="shared" si="260"/>
        <v>0</v>
      </c>
      <c r="D346" s="6">
        <f t="shared" si="260"/>
        <v>0</v>
      </c>
      <c r="E346" s="6">
        <f t="shared" si="260"/>
        <v>0</v>
      </c>
      <c r="F346" s="6">
        <f t="shared" si="260"/>
        <v>0</v>
      </c>
      <c r="G346" s="6">
        <f t="shared" si="260"/>
        <v>0</v>
      </c>
      <c r="H346" s="10">
        <f t="shared" ref="H346:H351" si="261">SUM(B346:G346)</f>
        <v>0</v>
      </c>
      <c r="I346" s="10"/>
      <c r="L346" s="39" t="str">
        <f>L$4</f>
        <v>серии из 5 бросков</v>
      </c>
    </row>
    <row r="347" spans="1:12" ht="18.75">
      <c r="A347" s="43">
        <f>A$5</f>
        <v>2</v>
      </c>
      <c r="B347" s="6">
        <f t="shared" ref="B347:G347" si="262">IF(B359=0,0,B355/$H359)</f>
        <v>0</v>
      </c>
      <c r="C347" s="6">
        <f t="shared" si="262"/>
        <v>0</v>
      </c>
      <c r="D347" s="6">
        <f t="shared" si="262"/>
        <v>0</v>
      </c>
      <c r="E347" s="6">
        <f t="shared" si="262"/>
        <v>0</v>
      </c>
      <c r="F347" s="6">
        <f t="shared" si="262"/>
        <v>0</v>
      </c>
      <c r="G347" s="6">
        <f t="shared" si="262"/>
        <v>0</v>
      </c>
      <c r="H347" s="10">
        <f t="shared" si="261"/>
        <v>0</v>
      </c>
      <c r="I347" s="10"/>
      <c r="L347" s="38" t="str">
        <f>L$5</f>
        <v>Z — модуль разности между</v>
      </c>
    </row>
    <row r="348" spans="1:12" ht="18.75">
      <c r="A348" s="43">
        <f>A$6</f>
        <v>3</v>
      </c>
      <c r="B348" s="6">
        <f t="shared" ref="B348:G348" si="263">IF(B359=0,0,B356/$H359)</f>
        <v>0</v>
      </c>
      <c r="C348" s="6">
        <f t="shared" si="263"/>
        <v>0</v>
      </c>
      <c r="D348" s="6">
        <f t="shared" si="263"/>
        <v>0</v>
      </c>
      <c r="E348" s="6">
        <f t="shared" si="263"/>
        <v>0</v>
      </c>
      <c r="F348" s="6">
        <f t="shared" si="263"/>
        <v>0</v>
      </c>
      <c r="G348" s="6">
        <f t="shared" si="263"/>
        <v>0</v>
      </c>
      <c r="H348" s="10">
        <f t="shared" si="261"/>
        <v>0</v>
      </c>
      <c r="I348" s="12"/>
      <c r="L348" s="38" t="str">
        <f>L$6</f>
        <v>числом выпавших орлов и</v>
      </c>
    </row>
    <row r="349" spans="1:12" ht="18.75">
      <c r="A349" s="43">
        <f>A$7</f>
        <v>4</v>
      </c>
      <c r="B349" s="6">
        <f t="shared" ref="B349:G349" si="264">IF(B359=0,0,B357/$H359)</f>
        <v>0</v>
      </c>
      <c r="C349" s="6">
        <f t="shared" si="264"/>
        <v>0</v>
      </c>
      <c r="D349" s="6">
        <f t="shared" si="264"/>
        <v>0</v>
      </c>
      <c r="E349" s="6">
        <f t="shared" si="264"/>
        <v>0</v>
      </c>
      <c r="F349" s="6">
        <f t="shared" si="264"/>
        <v>0</v>
      </c>
      <c r="G349" s="6">
        <f t="shared" si="264"/>
        <v>0</v>
      </c>
      <c r="H349" s="10">
        <f t="shared" si="261"/>
        <v>0</v>
      </c>
      <c r="I349" s="12"/>
      <c r="L349" s="38" t="str">
        <f>L$7</f>
        <v>решек в серии из 5 бросков</v>
      </c>
    </row>
    <row r="350" spans="1:12" ht="18.75">
      <c r="A350" s="43">
        <f>A$8</f>
        <v>5</v>
      </c>
      <c r="B350" s="29">
        <f t="shared" ref="B350:G350" si="265">IF(B359=0,0,B358/$H359)</f>
        <v>0</v>
      </c>
      <c r="C350" s="29">
        <f t="shared" si="265"/>
        <v>0</v>
      </c>
      <c r="D350" s="29">
        <f t="shared" si="265"/>
        <v>0</v>
      </c>
      <c r="E350" s="29">
        <f t="shared" si="265"/>
        <v>0</v>
      </c>
      <c r="F350" s="29">
        <f t="shared" si="265"/>
        <v>0</v>
      </c>
      <c r="G350" s="29">
        <f t="shared" si="265"/>
        <v>0</v>
      </c>
      <c r="H350" s="10">
        <f t="shared" si="261"/>
        <v>0</v>
      </c>
      <c r="L350" s="38">
        <f>L$8</f>
        <v>0</v>
      </c>
    </row>
    <row r="351" spans="1:12" ht="18.75">
      <c r="A351" s="42" t="str">
        <f>A$9</f>
        <v>w(Z=zk)</v>
      </c>
      <c r="B351" s="28">
        <f t="shared" ref="B351:G351" si="266">SUM(B345:B350)</f>
        <v>0</v>
      </c>
      <c r="C351" s="28">
        <f t="shared" si="266"/>
        <v>0</v>
      </c>
      <c r="D351" s="28">
        <f t="shared" si="266"/>
        <v>0</v>
      </c>
      <c r="E351" s="28">
        <f t="shared" si="266"/>
        <v>0</v>
      </c>
      <c r="F351" s="28">
        <f t="shared" si="266"/>
        <v>0</v>
      </c>
      <c r="G351" s="28">
        <f t="shared" si="266"/>
        <v>0</v>
      </c>
      <c r="H351" s="10">
        <f t="shared" si="261"/>
        <v>0</v>
      </c>
      <c r="L351" s="1">
        <f>L$9</f>
        <v>0</v>
      </c>
    </row>
    <row r="352" spans="1:12" ht="19.5" thickBot="1">
      <c r="A352" s="44" t="str">
        <f>A$10</f>
        <v>X\Z</v>
      </c>
      <c r="B352" s="36">
        <v>0</v>
      </c>
      <c r="C352" s="33">
        <v>1</v>
      </c>
      <c r="D352" s="33">
        <v>2</v>
      </c>
      <c r="E352" s="33">
        <v>3</v>
      </c>
      <c r="F352" s="33">
        <v>4</v>
      </c>
      <c r="G352" s="34">
        <v>5</v>
      </c>
      <c r="H352" s="10"/>
      <c r="L352" s="1">
        <f>L$10</f>
        <v>0</v>
      </c>
    </row>
    <row r="353" spans="1:12" ht="18.75">
      <c r="A353" s="43">
        <f>A$11</f>
        <v>0</v>
      </c>
      <c r="B353" s="30"/>
      <c r="C353" s="30"/>
      <c r="D353" s="30"/>
      <c r="E353" s="30"/>
      <c r="F353" s="30"/>
      <c r="G353" s="30"/>
      <c r="H353" s="10">
        <f t="shared" ref="H353:H359" si="267">SUM(B353:G353)</f>
        <v>0</v>
      </c>
      <c r="L353" s="1">
        <f>L$11</f>
        <v>0</v>
      </c>
    </row>
    <row r="354" spans="1:12" ht="18.75">
      <c r="A354" s="43">
        <f>A$12</f>
        <v>1</v>
      </c>
      <c r="B354" s="35"/>
      <c r="C354" s="35"/>
      <c r="D354" s="35"/>
      <c r="E354" s="35"/>
      <c r="F354" s="35"/>
      <c r="G354" s="35"/>
      <c r="H354" s="10">
        <f t="shared" si="267"/>
        <v>0</v>
      </c>
      <c r="L354" s="1">
        <f>L$12</f>
        <v>0</v>
      </c>
    </row>
    <row r="355" spans="1:12" ht="18.75">
      <c r="A355" s="43">
        <f>A$13</f>
        <v>2</v>
      </c>
      <c r="B355" s="35"/>
      <c r="C355" s="35"/>
      <c r="D355" s="35"/>
      <c r="E355" s="35"/>
      <c r="F355" s="35"/>
      <c r="G355" s="35"/>
      <c r="H355" s="10">
        <f t="shared" si="267"/>
        <v>0</v>
      </c>
      <c r="L355" s="1">
        <f>L$13</f>
        <v>0</v>
      </c>
    </row>
    <row r="356" spans="1:12" ht="18.75">
      <c r="A356" s="43">
        <f>A$14</f>
        <v>3</v>
      </c>
      <c r="B356" s="35"/>
      <c r="C356" s="35"/>
      <c r="D356" s="35"/>
      <c r="E356" s="35"/>
      <c r="F356" s="35"/>
      <c r="G356" s="35"/>
      <c r="H356" s="10">
        <f t="shared" si="267"/>
        <v>0</v>
      </c>
      <c r="L356" s="1">
        <f>L$14</f>
        <v>0</v>
      </c>
    </row>
    <row r="357" spans="1:12" ht="18.75">
      <c r="A357" s="43">
        <f>A$15</f>
        <v>4</v>
      </c>
      <c r="B357" s="35"/>
      <c r="C357" s="35"/>
      <c r="D357" s="35"/>
      <c r="E357" s="35"/>
      <c r="F357" s="35"/>
      <c r="G357" s="35"/>
      <c r="H357" s="10">
        <f t="shared" si="267"/>
        <v>0</v>
      </c>
      <c r="L357" s="1">
        <f>L$15</f>
        <v>0</v>
      </c>
    </row>
    <row r="358" spans="1:12" ht="19.5" thickBot="1">
      <c r="A358" s="46">
        <f>A$16</f>
        <v>5</v>
      </c>
      <c r="B358" s="37"/>
      <c r="C358" s="37"/>
      <c r="D358" s="37"/>
      <c r="E358" s="37"/>
      <c r="F358" s="37"/>
      <c r="G358" s="37"/>
      <c r="H358" s="10">
        <f t="shared" si="267"/>
        <v>0</v>
      </c>
      <c r="L358" s="1">
        <f>L$16</f>
        <v>0</v>
      </c>
    </row>
    <row r="359" spans="1:12" ht="19.5" thickTop="1">
      <c r="A359" s="42" t="str">
        <f>A$17</f>
        <v>n(Z=zk)</v>
      </c>
      <c r="B359" s="32">
        <f>SUM(B353:B358)</f>
        <v>0</v>
      </c>
      <c r="C359" s="32">
        <f t="shared" ref="C359" si="268">SUM(C353:C358)</f>
        <v>0</v>
      </c>
      <c r="D359" s="32">
        <f t="shared" ref="D359" si="269">SUM(D353:D358)</f>
        <v>0</v>
      </c>
      <c r="E359" s="32">
        <f t="shared" ref="E359" si="270">SUM(E353:E358)</f>
        <v>0</v>
      </c>
      <c r="F359" s="32">
        <f t="shared" ref="F359" si="271">SUM(F353:F358)</f>
        <v>0</v>
      </c>
      <c r="G359" s="32">
        <f t="shared" ref="G359" si="272">SUM(G353:G358)</f>
        <v>0</v>
      </c>
      <c r="H359" s="10">
        <f t="shared" si="267"/>
        <v>0</v>
      </c>
      <c r="L359" s="1">
        <f>L$17</f>
        <v>0</v>
      </c>
    </row>
    <row r="361" spans="1:12" ht="19.5" thickBot="1">
      <c r="A361" s="7" t="str">
        <f>'Название и список группы'!A21</f>
        <v>Тиханов</v>
      </c>
      <c r="B361" s="86" t="str">
        <f>'Название и список группы'!B21</f>
        <v>Владислав Михайлович</v>
      </c>
      <c r="C361" s="86"/>
      <c r="D361" s="86"/>
      <c r="E361" s="86"/>
      <c r="F361" s="86"/>
      <c r="G361" s="86"/>
      <c r="H361" s="86"/>
      <c r="I361" s="86"/>
      <c r="J361" s="86"/>
      <c r="L361" s="1" t="str">
        <f>L$19</f>
        <v>Заполните только желтые поля!!!</v>
      </c>
    </row>
    <row r="362" spans="1:12" ht="18.75" thickBot="1">
      <c r="A362" s="44" t="str">
        <f>A$2</f>
        <v>X\Z</v>
      </c>
      <c r="B362" s="22">
        <v>0</v>
      </c>
      <c r="C362" s="23">
        <v>1</v>
      </c>
      <c r="D362" s="23">
        <v>2</v>
      </c>
      <c r="E362" s="23">
        <v>3</v>
      </c>
      <c r="F362" s="23">
        <v>4</v>
      </c>
      <c r="G362" s="24">
        <v>5</v>
      </c>
      <c r="H362" s="25" t="str">
        <f>H$2</f>
        <v>w(X=xi)</v>
      </c>
      <c r="I362" s="2"/>
      <c r="J362" s="3" t="s">
        <v>3</v>
      </c>
      <c r="L362" s="4" t="str">
        <f>L$2</f>
        <v>10 серий по 5 бросков монеты</v>
      </c>
    </row>
    <row r="363" spans="1:12" ht="18.75">
      <c r="A363" s="43">
        <f>A$3</f>
        <v>0</v>
      </c>
      <c r="B363" s="26">
        <f t="shared" ref="B363:G363" si="273">IF(B377=0,0,B371/$H377)</f>
        <v>0</v>
      </c>
      <c r="C363" s="26">
        <f t="shared" si="273"/>
        <v>0</v>
      </c>
      <c r="D363" s="26">
        <f t="shared" si="273"/>
        <v>0</v>
      </c>
      <c r="E363" s="26">
        <f t="shared" si="273"/>
        <v>0</v>
      </c>
      <c r="F363" s="26">
        <f t="shared" si="273"/>
        <v>0</v>
      </c>
      <c r="G363" s="26">
        <f t="shared" si="273"/>
        <v>0</v>
      </c>
      <c r="H363" s="10"/>
      <c r="I363" s="10"/>
      <c r="J363" s="11">
        <f>IF(SUM(B371:G376)&gt;0,1,10^(-5))</f>
        <v>1.0000000000000001E-5</v>
      </c>
      <c r="L363" s="39" t="str">
        <f>L$3</f>
        <v>X — число выпавших орлов в</v>
      </c>
    </row>
    <row r="364" spans="1:12" ht="18.75">
      <c r="A364" s="43">
        <f>A$4</f>
        <v>1</v>
      </c>
      <c r="B364" s="6">
        <f t="shared" ref="B364:G364" si="274">IF(B377=0,0,B372/$H377)</f>
        <v>0</v>
      </c>
      <c r="C364" s="6">
        <f t="shared" si="274"/>
        <v>0</v>
      </c>
      <c r="D364" s="6">
        <f t="shared" si="274"/>
        <v>0</v>
      </c>
      <c r="E364" s="6">
        <f t="shared" si="274"/>
        <v>0</v>
      </c>
      <c r="F364" s="6">
        <f t="shared" si="274"/>
        <v>0</v>
      </c>
      <c r="G364" s="6">
        <f t="shared" si="274"/>
        <v>0</v>
      </c>
      <c r="H364" s="10">
        <f t="shared" ref="H364:H369" si="275">SUM(B364:G364)</f>
        <v>0</v>
      </c>
      <c r="I364" s="10"/>
      <c r="L364" s="39" t="str">
        <f>L$4</f>
        <v>серии из 5 бросков</v>
      </c>
    </row>
    <row r="365" spans="1:12" ht="18.75">
      <c r="A365" s="43">
        <f>A$5</f>
        <v>2</v>
      </c>
      <c r="B365" s="6">
        <f t="shared" ref="B365:G365" si="276">IF(B377=0,0,B373/$H377)</f>
        <v>0</v>
      </c>
      <c r="C365" s="6">
        <f t="shared" si="276"/>
        <v>0</v>
      </c>
      <c r="D365" s="6">
        <f t="shared" si="276"/>
        <v>0</v>
      </c>
      <c r="E365" s="6">
        <f t="shared" si="276"/>
        <v>0</v>
      </c>
      <c r="F365" s="6">
        <f t="shared" si="276"/>
        <v>0</v>
      </c>
      <c r="G365" s="6">
        <f t="shared" si="276"/>
        <v>0</v>
      </c>
      <c r="H365" s="10">
        <f t="shared" si="275"/>
        <v>0</v>
      </c>
      <c r="I365" s="10"/>
      <c r="L365" s="38" t="str">
        <f>L$5</f>
        <v>Z — модуль разности между</v>
      </c>
    </row>
    <row r="366" spans="1:12" ht="18.75">
      <c r="A366" s="43">
        <f>A$6</f>
        <v>3</v>
      </c>
      <c r="B366" s="6">
        <f t="shared" ref="B366:G366" si="277">IF(B377=0,0,B374/$H377)</f>
        <v>0</v>
      </c>
      <c r="C366" s="6">
        <f t="shared" si="277"/>
        <v>0</v>
      </c>
      <c r="D366" s="6">
        <f t="shared" si="277"/>
        <v>0</v>
      </c>
      <c r="E366" s="6">
        <f t="shared" si="277"/>
        <v>0</v>
      </c>
      <c r="F366" s="6">
        <f t="shared" si="277"/>
        <v>0</v>
      </c>
      <c r="G366" s="6">
        <f t="shared" si="277"/>
        <v>0</v>
      </c>
      <c r="H366" s="10">
        <f t="shared" si="275"/>
        <v>0</v>
      </c>
      <c r="I366" s="12"/>
      <c r="L366" s="38" t="str">
        <f>L$6</f>
        <v>числом выпавших орлов и</v>
      </c>
    </row>
    <row r="367" spans="1:12" ht="18.75">
      <c r="A367" s="43">
        <f>A$7</f>
        <v>4</v>
      </c>
      <c r="B367" s="6">
        <f t="shared" ref="B367:G367" si="278">IF(B377=0,0,B375/$H377)</f>
        <v>0</v>
      </c>
      <c r="C367" s="6">
        <f t="shared" si="278"/>
        <v>0</v>
      </c>
      <c r="D367" s="6">
        <f t="shared" si="278"/>
        <v>0</v>
      </c>
      <c r="E367" s="6">
        <f t="shared" si="278"/>
        <v>0</v>
      </c>
      <c r="F367" s="6">
        <f t="shared" si="278"/>
        <v>0</v>
      </c>
      <c r="G367" s="6">
        <f t="shared" si="278"/>
        <v>0</v>
      </c>
      <c r="H367" s="10">
        <f t="shared" si="275"/>
        <v>0</v>
      </c>
      <c r="I367" s="12"/>
      <c r="L367" s="38" t="str">
        <f>L$7</f>
        <v>решек в серии из 5 бросков</v>
      </c>
    </row>
    <row r="368" spans="1:12" ht="18.75">
      <c r="A368" s="43">
        <f>A$8</f>
        <v>5</v>
      </c>
      <c r="B368" s="29">
        <f t="shared" ref="B368:G368" si="279">IF(B377=0,0,B376/$H377)</f>
        <v>0</v>
      </c>
      <c r="C368" s="29">
        <f t="shared" si="279"/>
        <v>0</v>
      </c>
      <c r="D368" s="29">
        <f t="shared" si="279"/>
        <v>0</v>
      </c>
      <c r="E368" s="29">
        <f t="shared" si="279"/>
        <v>0</v>
      </c>
      <c r="F368" s="29">
        <f t="shared" si="279"/>
        <v>0</v>
      </c>
      <c r="G368" s="29">
        <f t="shared" si="279"/>
        <v>0</v>
      </c>
      <c r="H368" s="10">
        <f t="shared" si="275"/>
        <v>0</v>
      </c>
      <c r="L368" s="38">
        <f>L$8</f>
        <v>0</v>
      </c>
    </row>
    <row r="369" spans="1:12" ht="18.75">
      <c r="A369" s="42" t="str">
        <f>A$9</f>
        <v>w(Z=zk)</v>
      </c>
      <c r="B369" s="28">
        <f t="shared" ref="B369:G369" si="280">SUM(B363:B368)</f>
        <v>0</v>
      </c>
      <c r="C369" s="28">
        <f t="shared" si="280"/>
        <v>0</v>
      </c>
      <c r="D369" s="28">
        <f t="shared" si="280"/>
        <v>0</v>
      </c>
      <c r="E369" s="28">
        <f t="shared" si="280"/>
        <v>0</v>
      </c>
      <c r="F369" s="28">
        <f t="shared" si="280"/>
        <v>0</v>
      </c>
      <c r="G369" s="28">
        <f t="shared" si="280"/>
        <v>0</v>
      </c>
      <c r="H369" s="10">
        <f t="shared" si="275"/>
        <v>0</v>
      </c>
      <c r="L369" s="1">
        <f>L$9</f>
        <v>0</v>
      </c>
    </row>
    <row r="370" spans="1:12" ht="19.5" thickBot="1">
      <c r="A370" s="44" t="str">
        <f>A$10</f>
        <v>X\Z</v>
      </c>
      <c r="B370" s="36">
        <v>0</v>
      </c>
      <c r="C370" s="33">
        <v>1</v>
      </c>
      <c r="D370" s="33">
        <v>2</v>
      </c>
      <c r="E370" s="33">
        <v>3</v>
      </c>
      <c r="F370" s="33">
        <v>4</v>
      </c>
      <c r="G370" s="34">
        <v>5</v>
      </c>
      <c r="H370" s="10"/>
      <c r="L370" s="1">
        <f>L$10</f>
        <v>0</v>
      </c>
    </row>
    <row r="371" spans="1:12" ht="18.75">
      <c r="A371" s="43">
        <f>A$11</f>
        <v>0</v>
      </c>
      <c r="B371" s="30"/>
      <c r="C371" s="30"/>
      <c r="D371" s="30"/>
      <c r="E371" s="30"/>
      <c r="F371" s="30"/>
      <c r="G371" s="30"/>
      <c r="H371" s="10">
        <f t="shared" ref="H371:H377" si="281">SUM(B371:G371)</f>
        <v>0</v>
      </c>
      <c r="L371" s="1">
        <f>L$11</f>
        <v>0</v>
      </c>
    </row>
    <row r="372" spans="1:12" ht="18.75">
      <c r="A372" s="43">
        <f>A$12</f>
        <v>1</v>
      </c>
      <c r="B372" s="35"/>
      <c r="C372" s="35"/>
      <c r="D372" s="35"/>
      <c r="E372" s="35"/>
      <c r="F372" s="35"/>
      <c r="G372" s="35"/>
      <c r="H372" s="10">
        <f t="shared" si="281"/>
        <v>0</v>
      </c>
      <c r="L372" s="1">
        <f>L$12</f>
        <v>0</v>
      </c>
    </row>
    <row r="373" spans="1:12" ht="18.75">
      <c r="A373" s="43">
        <f>A$13</f>
        <v>2</v>
      </c>
      <c r="B373" s="35"/>
      <c r="C373" s="35"/>
      <c r="D373" s="35"/>
      <c r="E373" s="35"/>
      <c r="F373" s="35"/>
      <c r="G373" s="35"/>
      <c r="H373" s="10">
        <f t="shared" si="281"/>
        <v>0</v>
      </c>
      <c r="L373" s="1">
        <f>L$13</f>
        <v>0</v>
      </c>
    </row>
    <row r="374" spans="1:12" ht="18.75">
      <c r="A374" s="43">
        <f>A$14</f>
        <v>3</v>
      </c>
      <c r="B374" s="35"/>
      <c r="C374" s="35"/>
      <c r="D374" s="35"/>
      <c r="E374" s="35"/>
      <c r="F374" s="35"/>
      <c r="G374" s="35"/>
      <c r="H374" s="10">
        <f t="shared" si="281"/>
        <v>0</v>
      </c>
      <c r="L374" s="1">
        <f>L$14</f>
        <v>0</v>
      </c>
    </row>
    <row r="375" spans="1:12" ht="18.75">
      <c r="A375" s="43">
        <f>A$15</f>
        <v>4</v>
      </c>
      <c r="B375" s="35"/>
      <c r="C375" s="35"/>
      <c r="D375" s="35"/>
      <c r="E375" s="35"/>
      <c r="F375" s="35"/>
      <c r="G375" s="35"/>
      <c r="H375" s="10">
        <f t="shared" si="281"/>
        <v>0</v>
      </c>
      <c r="L375" s="1">
        <f>L$15</f>
        <v>0</v>
      </c>
    </row>
    <row r="376" spans="1:12" ht="19.5" thickBot="1">
      <c r="A376" s="46">
        <f>A$16</f>
        <v>5</v>
      </c>
      <c r="B376" s="37"/>
      <c r="C376" s="37"/>
      <c r="D376" s="37"/>
      <c r="E376" s="37"/>
      <c r="F376" s="37"/>
      <c r="G376" s="37"/>
      <c r="H376" s="10">
        <f t="shared" si="281"/>
        <v>0</v>
      </c>
      <c r="L376" s="1">
        <f>L$16</f>
        <v>0</v>
      </c>
    </row>
    <row r="377" spans="1:12" ht="19.5" thickTop="1">
      <c r="A377" s="42" t="str">
        <f>A$17</f>
        <v>n(Z=zk)</v>
      </c>
      <c r="B377" s="32">
        <f>SUM(B371:B376)</f>
        <v>0</v>
      </c>
      <c r="C377" s="32">
        <f t="shared" ref="C377" si="282">SUM(C371:C376)</f>
        <v>0</v>
      </c>
      <c r="D377" s="32">
        <f t="shared" ref="D377" si="283">SUM(D371:D376)</f>
        <v>0</v>
      </c>
      <c r="E377" s="32">
        <f t="shared" ref="E377" si="284">SUM(E371:E376)</f>
        <v>0</v>
      </c>
      <c r="F377" s="32">
        <f t="shared" ref="F377" si="285">SUM(F371:F376)</f>
        <v>0</v>
      </c>
      <c r="G377" s="32">
        <f t="shared" ref="G377" si="286">SUM(G371:G376)</f>
        <v>0</v>
      </c>
      <c r="H377" s="10">
        <f t="shared" si="281"/>
        <v>0</v>
      </c>
      <c r="L377" s="1">
        <f>L$17</f>
        <v>0</v>
      </c>
    </row>
    <row r="379" spans="1:12" ht="19.5" thickBot="1">
      <c r="A379" s="7" t="str">
        <f>'Название и список группы'!A22</f>
        <v>Тюленев</v>
      </c>
      <c r="B379" s="86" t="str">
        <f>'Название и список группы'!B22</f>
        <v>Данил Андреевич</v>
      </c>
      <c r="C379" s="86"/>
      <c r="D379" s="86"/>
      <c r="E379" s="86"/>
      <c r="F379" s="86"/>
      <c r="G379" s="86"/>
      <c r="H379" s="86"/>
      <c r="I379" s="86"/>
      <c r="J379" s="86"/>
      <c r="L379" s="1" t="str">
        <f>L$19</f>
        <v>Заполните только желтые поля!!!</v>
      </c>
    </row>
    <row r="380" spans="1:12" ht="18.75" thickBot="1">
      <c r="A380" s="44" t="str">
        <f>A$2</f>
        <v>X\Z</v>
      </c>
      <c r="B380" s="22">
        <v>0</v>
      </c>
      <c r="C380" s="23">
        <v>1</v>
      </c>
      <c r="D380" s="23">
        <v>2</v>
      </c>
      <c r="E380" s="23">
        <v>3</v>
      </c>
      <c r="F380" s="23">
        <v>4</v>
      </c>
      <c r="G380" s="24">
        <v>5</v>
      </c>
      <c r="H380" s="25" t="str">
        <f>H$2</f>
        <v>w(X=xi)</v>
      </c>
      <c r="I380" s="2"/>
      <c r="J380" s="3" t="s">
        <v>3</v>
      </c>
      <c r="L380" s="4" t="str">
        <f>L$2</f>
        <v>10 серий по 5 бросков монеты</v>
      </c>
    </row>
    <row r="381" spans="1:12" ht="18.75">
      <c r="A381" s="43">
        <f>A$3</f>
        <v>0</v>
      </c>
      <c r="B381" s="26">
        <f t="shared" ref="B381:G381" si="287">IF(B395=0,0,B389/$H395)</f>
        <v>0</v>
      </c>
      <c r="C381" s="26">
        <f t="shared" si="287"/>
        <v>0</v>
      </c>
      <c r="D381" s="26">
        <f t="shared" si="287"/>
        <v>0</v>
      </c>
      <c r="E381" s="26">
        <f t="shared" si="287"/>
        <v>0</v>
      </c>
      <c r="F381" s="26">
        <f t="shared" si="287"/>
        <v>0</v>
      </c>
      <c r="G381" s="26">
        <f t="shared" si="287"/>
        <v>0</v>
      </c>
      <c r="H381" s="10"/>
      <c r="I381" s="10"/>
      <c r="J381" s="11">
        <f>IF(SUM(B389:G394)&gt;0,1,10^(-5))</f>
        <v>1.0000000000000001E-5</v>
      </c>
      <c r="L381" s="39" t="str">
        <f>L$3</f>
        <v>X — число выпавших орлов в</v>
      </c>
    </row>
    <row r="382" spans="1:12" ht="18.75">
      <c r="A382" s="43">
        <f>A$4</f>
        <v>1</v>
      </c>
      <c r="B382" s="6">
        <f t="shared" ref="B382:G382" si="288">IF(B395=0,0,B390/$H395)</f>
        <v>0</v>
      </c>
      <c r="C382" s="6">
        <f t="shared" si="288"/>
        <v>0</v>
      </c>
      <c r="D382" s="6">
        <f t="shared" si="288"/>
        <v>0</v>
      </c>
      <c r="E382" s="6">
        <f t="shared" si="288"/>
        <v>0</v>
      </c>
      <c r="F382" s="6">
        <f t="shared" si="288"/>
        <v>0</v>
      </c>
      <c r="G382" s="6">
        <f t="shared" si="288"/>
        <v>0</v>
      </c>
      <c r="H382" s="10">
        <f t="shared" ref="H382:H387" si="289">SUM(B382:G382)</f>
        <v>0</v>
      </c>
      <c r="I382" s="10"/>
      <c r="L382" s="39" t="str">
        <f>L$4</f>
        <v>серии из 5 бросков</v>
      </c>
    </row>
    <row r="383" spans="1:12" ht="18.75">
      <c r="A383" s="43">
        <f>A$5</f>
        <v>2</v>
      </c>
      <c r="B383" s="6">
        <f t="shared" ref="B383:G383" si="290">IF(B395=0,0,B391/$H395)</f>
        <v>0</v>
      </c>
      <c r="C383" s="6">
        <f t="shared" si="290"/>
        <v>0</v>
      </c>
      <c r="D383" s="6">
        <f t="shared" si="290"/>
        <v>0</v>
      </c>
      <c r="E383" s="6">
        <f t="shared" si="290"/>
        <v>0</v>
      </c>
      <c r="F383" s="6">
        <f t="shared" si="290"/>
        <v>0</v>
      </c>
      <c r="G383" s="6">
        <f t="shared" si="290"/>
        <v>0</v>
      </c>
      <c r="H383" s="10">
        <f t="shared" si="289"/>
        <v>0</v>
      </c>
      <c r="I383" s="10"/>
      <c r="L383" s="38" t="str">
        <f>L$5</f>
        <v>Z — модуль разности между</v>
      </c>
    </row>
    <row r="384" spans="1:12" ht="18.75">
      <c r="A384" s="43">
        <f>A$6</f>
        <v>3</v>
      </c>
      <c r="B384" s="6">
        <f t="shared" ref="B384:G384" si="291">IF(B395=0,0,B392/$H395)</f>
        <v>0</v>
      </c>
      <c r="C384" s="6">
        <f t="shared" si="291"/>
        <v>0</v>
      </c>
      <c r="D384" s="6">
        <f t="shared" si="291"/>
        <v>0</v>
      </c>
      <c r="E384" s="6">
        <f t="shared" si="291"/>
        <v>0</v>
      </c>
      <c r="F384" s="6">
        <f t="shared" si="291"/>
        <v>0</v>
      </c>
      <c r="G384" s="6">
        <f t="shared" si="291"/>
        <v>0</v>
      </c>
      <c r="H384" s="10">
        <f t="shared" si="289"/>
        <v>0</v>
      </c>
      <c r="I384" s="12"/>
      <c r="L384" s="38" t="str">
        <f>L$6</f>
        <v>числом выпавших орлов и</v>
      </c>
    </row>
    <row r="385" spans="1:12" ht="18.75">
      <c r="A385" s="43">
        <f>A$7</f>
        <v>4</v>
      </c>
      <c r="B385" s="6">
        <f t="shared" ref="B385:G385" si="292">IF(B395=0,0,B393/$H395)</f>
        <v>0</v>
      </c>
      <c r="C385" s="6">
        <f t="shared" si="292"/>
        <v>0</v>
      </c>
      <c r="D385" s="6">
        <f t="shared" si="292"/>
        <v>0</v>
      </c>
      <c r="E385" s="6">
        <f t="shared" si="292"/>
        <v>0</v>
      </c>
      <c r="F385" s="6">
        <f t="shared" si="292"/>
        <v>0</v>
      </c>
      <c r="G385" s="6">
        <f t="shared" si="292"/>
        <v>0</v>
      </c>
      <c r="H385" s="10">
        <f t="shared" si="289"/>
        <v>0</v>
      </c>
      <c r="I385" s="12"/>
      <c r="L385" s="38" t="str">
        <f>L$7</f>
        <v>решек в серии из 5 бросков</v>
      </c>
    </row>
    <row r="386" spans="1:12" ht="18.75">
      <c r="A386" s="43">
        <f>A$8</f>
        <v>5</v>
      </c>
      <c r="B386" s="29">
        <f t="shared" ref="B386:G386" si="293">IF(B395=0,0,B394/$H395)</f>
        <v>0</v>
      </c>
      <c r="C386" s="29">
        <f t="shared" si="293"/>
        <v>0</v>
      </c>
      <c r="D386" s="29">
        <f t="shared" si="293"/>
        <v>0</v>
      </c>
      <c r="E386" s="29">
        <f t="shared" si="293"/>
        <v>0</v>
      </c>
      <c r="F386" s="29">
        <f t="shared" si="293"/>
        <v>0</v>
      </c>
      <c r="G386" s="29">
        <f t="shared" si="293"/>
        <v>0</v>
      </c>
      <c r="H386" s="10">
        <f t="shared" si="289"/>
        <v>0</v>
      </c>
      <c r="L386" s="38">
        <f>L$8</f>
        <v>0</v>
      </c>
    </row>
    <row r="387" spans="1:12" ht="18.75">
      <c r="A387" s="42" t="str">
        <f>A$9</f>
        <v>w(Z=zk)</v>
      </c>
      <c r="B387" s="28">
        <f t="shared" ref="B387:G387" si="294">SUM(B381:B386)</f>
        <v>0</v>
      </c>
      <c r="C387" s="28">
        <f t="shared" si="294"/>
        <v>0</v>
      </c>
      <c r="D387" s="28">
        <f t="shared" si="294"/>
        <v>0</v>
      </c>
      <c r="E387" s="28">
        <f t="shared" si="294"/>
        <v>0</v>
      </c>
      <c r="F387" s="28">
        <f t="shared" si="294"/>
        <v>0</v>
      </c>
      <c r="G387" s="28">
        <f t="shared" si="294"/>
        <v>0</v>
      </c>
      <c r="H387" s="10">
        <f t="shared" si="289"/>
        <v>0</v>
      </c>
      <c r="L387" s="1">
        <f>L$9</f>
        <v>0</v>
      </c>
    </row>
    <row r="388" spans="1:12" ht="19.5" thickBot="1">
      <c r="A388" s="44" t="str">
        <f>A$10</f>
        <v>X\Z</v>
      </c>
      <c r="B388" s="36">
        <v>0</v>
      </c>
      <c r="C388" s="33">
        <v>1</v>
      </c>
      <c r="D388" s="33">
        <v>2</v>
      </c>
      <c r="E388" s="33">
        <v>3</v>
      </c>
      <c r="F388" s="33">
        <v>4</v>
      </c>
      <c r="G388" s="34">
        <v>5</v>
      </c>
      <c r="H388" s="10"/>
      <c r="L388" s="1">
        <f>L$10</f>
        <v>0</v>
      </c>
    </row>
    <row r="389" spans="1:12" ht="18.75">
      <c r="A389" s="43">
        <f>A$11</f>
        <v>0</v>
      </c>
      <c r="B389" s="30"/>
      <c r="C389" s="30"/>
      <c r="D389" s="30"/>
      <c r="E389" s="30"/>
      <c r="F389" s="30"/>
      <c r="G389" s="30"/>
      <c r="H389" s="10">
        <f t="shared" ref="H389:H395" si="295">SUM(B389:G389)</f>
        <v>0</v>
      </c>
      <c r="L389" s="1">
        <f>L$11</f>
        <v>0</v>
      </c>
    </row>
    <row r="390" spans="1:12" ht="18.75">
      <c r="A390" s="43">
        <f>A$12</f>
        <v>1</v>
      </c>
      <c r="B390" s="35"/>
      <c r="C390" s="35"/>
      <c r="D390" s="35"/>
      <c r="E390" s="35"/>
      <c r="F390" s="35"/>
      <c r="G390" s="35"/>
      <c r="H390" s="10">
        <f t="shared" si="295"/>
        <v>0</v>
      </c>
      <c r="L390" s="1">
        <f>L$12</f>
        <v>0</v>
      </c>
    </row>
    <row r="391" spans="1:12" ht="18.75">
      <c r="A391" s="43">
        <f>A$13</f>
        <v>2</v>
      </c>
      <c r="B391" s="35"/>
      <c r="C391" s="35"/>
      <c r="D391" s="35"/>
      <c r="E391" s="35"/>
      <c r="F391" s="35"/>
      <c r="G391" s="35"/>
      <c r="H391" s="10">
        <f t="shared" si="295"/>
        <v>0</v>
      </c>
      <c r="L391" s="1">
        <f>L$13</f>
        <v>0</v>
      </c>
    </row>
    <row r="392" spans="1:12" ht="18.75">
      <c r="A392" s="43">
        <f>A$14</f>
        <v>3</v>
      </c>
      <c r="B392" s="35"/>
      <c r="C392" s="35"/>
      <c r="D392" s="35"/>
      <c r="E392" s="35"/>
      <c r="F392" s="35"/>
      <c r="G392" s="35"/>
      <c r="H392" s="10">
        <f t="shared" si="295"/>
        <v>0</v>
      </c>
      <c r="L392" s="1">
        <f>L$14</f>
        <v>0</v>
      </c>
    </row>
    <row r="393" spans="1:12" ht="18.75">
      <c r="A393" s="43">
        <f>A$15</f>
        <v>4</v>
      </c>
      <c r="B393" s="35"/>
      <c r="C393" s="35"/>
      <c r="D393" s="35"/>
      <c r="E393" s="35"/>
      <c r="F393" s="35"/>
      <c r="G393" s="35"/>
      <c r="H393" s="10">
        <f t="shared" si="295"/>
        <v>0</v>
      </c>
      <c r="L393" s="1">
        <f>L$15</f>
        <v>0</v>
      </c>
    </row>
    <row r="394" spans="1:12" ht="19.5" thickBot="1">
      <c r="A394" s="46">
        <f>A$16</f>
        <v>5</v>
      </c>
      <c r="B394" s="37"/>
      <c r="C394" s="37"/>
      <c r="D394" s="37"/>
      <c r="E394" s="37"/>
      <c r="F394" s="37"/>
      <c r="G394" s="37"/>
      <c r="H394" s="10">
        <f t="shared" si="295"/>
        <v>0</v>
      </c>
      <c r="L394" s="1">
        <f>L$16</f>
        <v>0</v>
      </c>
    </row>
    <row r="395" spans="1:12" ht="19.5" thickTop="1">
      <c r="A395" s="42" t="str">
        <f>A$17</f>
        <v>n(Z=zk)</v>
      </c>
      <c r="B395" s="32">
        <f>SUM(B389:B394)</f>
        <v>0</v>
      </c>
      <c r="C395" s="32">
        <f t="shared" ref="C395" si="296">SUM(C389:C394)</f>
        <v>0</v>
      </c>
      <c r="D395" s="32">
        <f t="shared" ref="D395" si="297">SUM(D389:D394)</f>
        <v>0</v>
      </c>
      <c r="E395" s="32">
        <f t="shared" ref="E395" si="298">SUM(E389:E394)</f>
        <v>0</v>
      </c>
      <c r="F395" s="32">
        <f t="shared" ref="F395" si="299">SUM(F389:F394)</f>
        <v>0</v>
      </c>
      <c r="G395" s="32">
        <f t="shared" ref="G395" si="300">SUM(G389:G394)</f>
        <v>0</v>
      </c>
      <c r="H395" s="10">
        <f t="shared" si="295"/>
        <v>0</v>
      </c>
      <c r="L395" s="1">
        <f>L$17</f>
        <v>0</v>
      </c>
    </row>
    <row r="397" spans="1:12" ht="19.5" thickBot="1">
      <c r="A397" s="7" t="str">
        <f>'Название и список группы'!A23</f>
        <v>Фоменко</v>
      </c>
      <c r="B397" s="86" t="str">
        <f>'Название и список группы'!B23</f>
        <v>Валерия Алексеевна</v>
      </c>
      <c r="C397" s="86"/>
      <c r="D397" s="86"/>
      <c r="E397" s="86"/>
      <c r="F397" s="86"/>
      <c r="G397" s="86"/>
      <c r="H397" s="86"/>
      <c r="I397" s="86"/>
      <c r="J397" s="86"/>
      <c r="L397" s="1" t="str">
        <f>L$19</f>
        <v>Заполните только желтые поля!!!</v>
      </c>
    </row>
    <row r="398" spans="1:12" ht="18.75" thickBot="1">
      <c r="A398" s="44" t="str">
        <f>A$2</f>
        <v>X\Z</v>
      </c>
      <c r="B398" s="22">
        <v>0</v>
      </c>
      <c r="C398" s="23">
        <v>1</v>
      </c>
      <c r="D398" s="23">
        <v>2</v>
      </c>
      <c r="E398" s="23">
        <v>3</v>
      </c>
      <c r="F398" s="23">
        <v>4</v>
      </c>
      <c r="G398" s="24">
        <v>5</v>
      </c>
      <c r="H398" s="25" t="str">
        <f>H$2</f>
        <v>w(X=xi)</v>
      </c>
      <c r="I398" s="2"/>
      <c r="J398" s="3" t="s">
        <v>3</v>
      </c>
      <c r="L398" s="4" t="str">
        <f>L$2</f>
        <v>10 серий по 5 бросков монеты</v>
      </c>
    </row>
    <row r="399" spans="1:12" ht="18.75">
      <c r="A399" s="43">
        <f>A$3</f>
        <v>0</v>
      </c>
      <c r="B399" s="26">
        <f t="shared" ref="B399:G399" si="301">IF(B413=0,0,B407/$H413)</f>
        <v>0</v>
      </c>
      <c r="C399" s="26">
        <f t="shared" si="301"/>
        <v>0</v>
      </c>
      <c r="D399" s="26">
        <f t="shared" si="301"/>
        <v>0</v>
      </c>
      <c r="E399" s="26">
        <f t="shared" si="301"/>
        <v>0</v>
      </c>
      <c r="F399" s="26">
        <f t="shared" si="301"/>
        <v>0</v>
      </c>
      <c r="G399" s="26">
        <f t="shared" si="301"/>
        <v>0</v>
      </c>
      <c r="H399" s="10"/>
      <c r="I399" s="10"/>
      <c r="J399" s="11">
        <f>IF(SUM(B407:G412)&gt;0,1,10^(-5))</f>
        <v>1.0000000000000001E-5</v>
      </c>
      <c r="L399" s="39" t="str">
        <f>L$3</f>
        <v>X — число выпавших орлов в</v>
      </c>
    </row>
    <row r="400" spans="1:12" ht="18.75">
      <c r="A400" s="43">
        <f>A$4</f>
        <v>1</v>
      </c>
      <c r="B400" s="6">
        <f t="shared" ref="B400:G400" si="302">IF(B413=0,0,B408/$H413)</f>
        <v>0</v>
      </c>
      <c r="C400" s="6">
        <f t="shared" si="302"/>
        <v>0</v>
      </c>
      <c r="D400" s="6">
        <f t="shared" si="302"/>
        <v>0</v>
      </c>
      <c r="E400" s="6">
        <f t="shared" si="302"/>
        <v>0</v>
      </c>
      <c r="F400" s="6">
        <f t="shared" si="302"/>
        <v>0</v>
      </c>
      <c r="G400" s="6">
        <f t="shared" si="302"/>
        <v>0</v>
      </c>
      <c r="H400" s="10">
        <f t="shared" ref="H400:H405" si="303">SUM(B400:G400)</f>
        <v>0</v>
      </c>
      <c r="I400" s="10"/>
      <c r="L400" s="39" t="str">
        <f>L$4</f>
        <v>серии из 5 бросков</v>
      </c>
    </row>
    <row r="401" spans="1:12" ht="18.75">
      <c r="A401" s="43">
        <f>A$5</f>
        <v>2</v>
      </c>
      <c r="B401" s="6">
        <f t="shared" ref="B401:G401" si="304">IF(B413=0,0,B409/$H413)</f>
        <v>0</v>
      </c>
      <c r="C401" s="6">
        <f t="shared" si="304"/>
        <v>0</v>
      </c>
      <c r="D401" s="6">
        <f t="shared" si="304"/>
        <v>0</v>
      </c>
      <c r="E401" s="6">
        <f t="shared" si="304"/>
        <v>0</v>
      </c>
      <c r="F401" s="6">
        <f t="shared" si="304"/>
        <v>0</v>
      </c>
      <c r="G401" s="6">
        <f t="shared" si="304"/>
        <v>0</v>
      </c>
      <c r="H401" s="10">
        <f t="shared" si="303"/>
        <v>0</v>
      </c>
      <c r="I401" s="10"/>
      <c r="L401" s="38" t="str">
        <f>L$5</f>
        <v>Z — модуль разности между</v>
      </c>
    </row>
    <row r="402" spans="1:12" ht="18.75">
      <c r="A402" s="43">
        <f>A$6</f>
        <v>3</v>
      </c>
      <c r="B402" s="6">
        <f t="shared" ref="B402:G402" si="305">IF(B413=0,0,B410/$H413)</f>
        <v>0</v>
      </c>
      <c r="C402" s="6">
        <f t="shared" si="305"/>
        <v>0</v>
      </c>
      <c r="D402" s="6">
        <f t="shared" si="305"/>
        <v>0</v>
      </c>
      <c r="E402" s="6">
        <f t="shared" si="305"/>
        <v>0</v>
      </c>
      <c r="F402" s="6">
        <f t="shared" si="305"/>
        <v>0</v>
      </c>
      <c r="G402" s="6">
        <f t="shared" si="305"/>
        <v>0</v>
      </c>
      <c r="H402" s="10">
        <f t="shared" si="303"/>
        <v>0</v>
      </c>
      <c r="I402" s="12"/>
      <c r="L402" s="38" t="str">
        <f>L$6</f>
        <v>числом выпавших орлов и</v>
      </c>
    </row>
    <row r="403" spans="1:12" ht="18.75">
      <c r="A403" s="43">
        <f>A$7</f>
        <v>4</v>
      </c>
      <c r="B403" s="6">
        <f t="shared" ref="B403:G403" si="306">IF(B413=0,0,B411/$H413)</f>
        <v>0</v>
      </c>
      <c r="C403" s="6">
        <f t="shared" si="306"/>
        <v>0</v>
      </c>
      <c r="D403" s="6">
        <f t="shared" si="306"/>
        <v>0</v>
      </c>
      <c r="E403" s="6">
        <f t="shared" si="306"/>
        <v>0</v>
      </c>
      <c r="F403" s="6">
        <f t="shared" si="306"/>
        <v>0</v>
      </c>
      <c r="G403" s="6">
        <f t="shared" si="306"/>
        <v>0</v>
      </c>
      <c r="H403" s="10">
        <f t="shared" si="303"/>
        <v>0</v>
      </c>
      <c r="I403" s="12"/>
      <c r="L403" s="38" t="str">
        <f>L$7</f>
        <v>решек в серии из 5 бросков</v>
      </c>
    </row>
    <row r="404" spans="1:12" ht="18.75">
      <c r="A404" s="43">
        <f>A$8</f>
        <v>5</v>
      </c>
      <c r="B404" s="29">
        <f t="shared" ref="B404:G404" si="307">IF(B413=0,0,B412/$H413)</f>
        <v>0</v>
      </c>
      <c r="C404" s="29">
        <f t="shared" si="307"/>
        <v>0</v>
      </c>
      <c r="D404" s="29">
        <f t="shared" si="307"/>
        <v>0</v>
      </c>
      <c r="E404" s="29">
        <f t="shared" si="307"/>
        <v>0</v>
      </c>
      <c r="F404" s="29">
        <f t="shared" si="307"/>
        <v>0</v>
      </c>
      <c r="G404" s="29">
        <f t="shared" si="307"/>
        <v>0</v>
      </c>
      <c r="H404" s="10">
        <f t="shared" si="303"/>
        <v>0</v>
      </c>
      <c r="L404" s="38">
        <f>L$8</f>
        <v>0</v>
      </c>
    </row>
    <row r="405" spans="1:12" ht="18.75">
      <c r="A405" s="42" t="str">
        <f>A$9</f>
        <v>w(Z=zk)</v>
      </c>
      <c r="B405" s="28">
        <f t="shared" ref="B405:G405" si="308">SUM(B399:B404)</f>
        <v>0</v>
      </c>
      <c r="C405" s="28">
        <f t="shared" si="308"/>
        <v>0</v>
      </c>
      <c r="D405" s="28">
        <f t="shared" si="308"/>
        <v>0</v>
      </c>
      <c r="E405" s="28">
        <f t="shared" si="308"/>
        <v>0</v>
      </c>
      <c r="F405" s="28">
        <f t="shared" si="308"/>
        <v>0</v>
      </c>
      <c r="G405" s="28">
        <f t="shared" si="308"/>
        <v>0</v>
      </c>
      <c r="H405" s="10">
        <f t="shared" si="303"/>
        <v>0</v>
      </c>
      <c r="L405" s="1">
        <f>L$9</f>
        <v>0</v>
      </c>
    </row>
    <row r="406" spans="1:12" ht="19.5" thickBot="1">
      <c r="A406" s="44" t="str">
        <f>A$10</f>
        <v>X\Z</v>
      </c>
      <c r="B406" s="36">
        <v>0</v>
      </c>
      <c r="C406" s="33">
        <v>1</v>
      </c>
      <c r="D406" s="33">
        <v>2</v>
      </c>
      <c r="E406" s="33">
        <v>3</v>
      </c>
      <c r="F406" s="33">
        <v>4</v>
      </c>
      <c r="G406" s="34">
        <v>5</v>
      </c>
      <c r="H406" s="10"/>
      <c r="L406" s="1">
        <f>L$10</f>
        <v>0</v>
      </c>
    </row>
    <row r="407" spans="1:12" ht="18.75">
      <c r="A407" s="43">
        <f>A$11</f>
        <v>0</v>
      </c>
      <c r="B407" s="30"/>
      <c r="C407" s="30"/>
      <c r="D407" s="30"/>
      <c r="E407" s="30"/>
      <c r="F407" s="30"/>
      <c r="G407" s="30"/>
      <c r="H407" s="10">
        <f t="shared" ref="H407:H413" si="309">SUM(B407:G407)</f>
        <v>0</v>
      </c>
      <c r="L407" s="1">
        <f>L$11</f>
        <v>0</v>
      </c>
    </row>
    <row r="408" spans="1:12" ht="18.75">
      <c r="A408" s="43">
        <f>A$12</f>
        <v>1</v>
      </c>
      <c r="B408" s="35"/>
      <c r="C408" s="35"/>
      <c r="D408" s="35"/>
      <c r="E408" s="35"/>
      <c r="F408" s="35"/>
      <c r="G408" s="35"/>
      <c r="H408" s="10">
        <f t="shared" si="309"/>
        <v>0</v>
      </c>
      <c r="L408" s="1">
        <f>L$12</f>
        <v>0</v>
      </c>
    </row>
    <row r="409" spans="1:12" ht="18.75">
      <c r="A409" s="43">
        <f>A$13</f>
        <v>2</v>
      </c>
      <c r="B409" s="35"/>
      <c r="C409" s="35"/>
      <c r="D409" s="35"/>
      <c r="E409" s="35"/>
      <c r="F409" s="35"/>
      <c r="G409" s="35"/>
      <c r="H409" s="10">
        <f t="shared" si="309"/>
        <v>0</v>
      </c>
      <c r="L409" s="1">
        <f>L$13</f>
        <v>0</v>
      </c>
    </row>
    <row r="410" spans="1:12" ht="18.75">
      <c r="A410" s="43">
        <f>A$14</f>
        <v>3</v>
      </c>
      <c r="B410" s="35"/>
      <c r="C410" s="35"/>
      <c r="D410" s="35"/>
      <c r="E410" s="35"/>
      <c r="F410" s="35"/>
      <c r="G410" s="35"/>
      <c r="H410" s="10">
        <f t="shared" si="309"/>
        <v>0</v>
      </c>
      <c r="L410" s="1">
        <f>L$14</f>
        <v>0</v>
      </c>
    </row>
    <row r="411" spans="1:12" ht="18.75">
      <c r="A411" s="43">
        <f>A$15</f>
        <v>4</v>
      </c>
      <c r="B411" s="35"/>
      <c r="C411" s="35"/>
      <c r="D411" s="35"/>
      <c r="E411" s="35"/>
      <c r="F411" s="35"/>
      <c r="G411" s="35"/>
      <c r="H411" s="10">
        <f t="shared" si="309"/>
        <v>0</v>
      </c>
      <c r="L411" s="1">
        <f>L$15</f>
        <v>0</v>
      </c>
    </row>
    <row r="412" spans="1:12" ht="19.5" thickBot="1">
      <c r="A412" s="46">
        <f>A$16</f>
        <v>5</v>
      </c>
      <c r="B412" s="37"/>
      <c r="C412" s="37"/>
      <c r="D412" s="37"/>
      <c r="E412" s="37"/>
      <c r="F412" s="37"/>
      <c r="G412" s="37"/>
      <c r="H412" s="10">
        <f t="shared" si="309"/>
        <v>0</v>
      </c>
      <c r="L412" s="1">
        <f>L$16</f>
        <v>0</v>
      </c>
    </row>
    <row r="413" spans="1:12" ht="19.5" thickTop="1">
      <c r="A413" s="42" t="str">
        <f>A$17</f>
        <v>n(Z=zk)</v>
      </c>
      <c r="B413" s="32">
        <f>SUM(B407:B412)</f>
        <v>0</v>
      </c>
      <c r="C413" s="32">
        <f t="shared" ref="C413" si="310">SUM(C407:C412)</f>
        <v>0</v>
      </c>
      <c r="D413" s="32">
        <f t="shared" ref="D413" si="311">SUM(D407:D412)</f>
        <v>0</v>
      </c>
      <c r="E413" s="32">
        <f t="shared" ref="E413" si="312">SUM(E407:E412)</f>
        <v>0</v>
      </c>
      <c r="F413" s="32">
        <f t="shared" ref="F413" si="313">SUM(F407:F412)</f>
        <v>0</v>
      </c>
      <c r="G413" s="32">
        <f t="shared" ref="G413" si="314">SUM(G407:G412)</f>
        <v>0</v>
      </c>
      <c r="H413" s="10">
        <f t="shared" si="309"/>
        <v>0</v>
      </c>
      <c r="L413" s="1">
        <f>L$17</f>
        <v>0</v>
      </c>
    </row>
    <row r="415" spans="1:12" ht="19.5" thickBot="1">
      <c r="A415" s="7" t="str">
        <f>'Название и список группы'!A24</f>
        <v>Шершнев</v>
      </c>
      <c r="B415" s="86" t="str">
        <f>'Название и список группы'!B24</f>
        <v>Алексей Алексеевич</v>
      </c>
      <c r="C415" s="86"/>
      <c r="D415" s="86"/>
      <c r="E415" s="86"/>
      <c r="F415" s="86"/>
      <c r="G415" s="86"/>
      <c r="H415" s="86"/>
      <c r="I415" s="86"/>
      <c r="J415" s="86"/>
      <c r="L415" s="1" t="str">
        <f>L$19</f>
        <v>Заполните только желтые поля!!!</v>
      </c>
    </row>
    <row r="416" spans="1:12" ht="18.75" thickBot="1">
      <c r="A416" s="44" t="str">
        <f>A$2</f>
        <v>X\Z</v>
      </c>
      <c r="B416" s="22">
        <v>0</v>
      </c>
      <c r="C416" s="23">
        <v>1</v>
      </c>
      <c r="D416" s="23">
        <v>2</v>
      </c>
      <c r="E416" s="23">
        <v>3</v>
      </c>
      <c r="F416" s="23">
        <v>4</v>
      </c>
      <c r="G416" s="24">
        <v>5</v>
      </c>
      <c r="H416" s="25" t="str">
        <f>H$2</f>
        <v>w(X=xi)</v>
      </c>
      <c r="I416" s="2"/>
      <c r="J416" s="3" t="s">
        <v>3</v>
      </c>
      <c r="L416" s="4" t="str">
        <f>L$2</f>
        <v>10 серий по 5 бросков монеты</v>
      </c>
    </row>
    <row r="417" spans="1:12" ht="18.75">
      <c r="A417" s="43">
        <f>A$3</f>
        <v>0</v>
      </c>
      <c r="B417" s="26">
        <f t="shared" ref="B417:G417" si="315">IF(B431=0,0,B425/$H431)</f>
        <v>0</v>
      </c>
      <c r="C417" s="26">
        <f t="shared" si="315"/>
        <v>0</v>
      </c>
      <c r="D417" s="26">
        <f t="shared" si="315"/>
        <v>0</v>
      </c>
      <c r="E417" s="26">
        <f t="shared" si="315"/>
        <v>0</v>
      </c>
      <c r="F417" s="26">
        <f t="shared" si="315"/>
        <v>0</v>
      </c>
      <c r="G417" s="26">
        <f t="shared" si="315"/>
        <v>0</v>
      </c>
      <c r="H417" s="10"/>
      <c r="I417" s="10"/>
      <c r="J417" s="11">
        <f>IF(SUM(B425:G430)&gt;0,1,10^(-5))</f>
        <v>1.0000000000000001E-5</v>
      </c>
      <c r="L417" s="39" t="str">
        <f>L$3</f>
        <v>X — число выпавших орлов в</v>
      </c>
    </row>
    <row r="418" spans="1:12" ht="18.75">
      <c r="A418" s="43">
        <f>A$4</f>
        <v>1</v>
      </c>
      <c r="B418" s="6">
        <f t="shared" ref="B418:G418" si="316">IF(B431=0,0,B426/$H431)</f>
        <v>0</v>
      </c>
      <c r="C418" s="6">
        <f t="shared" si="316"/>
        <v>0</v>
      </c>
      <c r="D418" s="6">
        <f t="shared" si="316"/>
        <v>0</v>
      </c>
      <c r="E418" s="6">
        <f t="shared" si="316"/>
        <v>0</v>
      </c>
      <c r="F418" s="6">
        <f t="shared" si="316"/>
        <v>0</v>
      </c>
      <c r="G418" s="6">
        <f t="shared" si="316"/>
        <v>0</v>
      </c>
      <c r="H418" s="10">
        <f t="shared" ref="H418:H423" si="317">SUM(B418:G418)</f>
        <v>0</v>
      </c>
      <c r="I418" s="10"/>
      <c r="L418" s="39" t="str">
        <f>L$4</f>
        <v>серии из 5 бросков</v>
      </c>
    </row>
    <row r="419" spans="1:12" ht="18.75">
      <c r="A419" s="43">
        <f>A$5</f>
        <v>2</v>
      </c>
      <c r="B419" s="6">
        <f t="shared" ref="B419:G419" si="318">IF(B431=0,0,B427/$H431)</f>
        <v>0</v>
      </c>
      <c r="C419" s="6">
        <f t="shared" si="318"/>
        <v>0</v>
      </c>
      <c r="D419" s="6">
        <f t="shared" si="318"/>
        <v>0</v>
      </c>
      <c r="E419" s="6">
        <f t="shared" si="318"/>
        <v>0</v>
      </c>
      <c r="F419" s="6">
        <f t="shared" si="318"/>
        <v>0</v>
      </c>
      <c r="G419" s="6">
        <f t="shared" si="318"/>
        <v>0</v>
      </c>
      <c r="H419" s="10">
        <f t="shared" si="317"/>
        <v>0</v>
      </c>
      <c r="I419" s="10"/>
      <c r="L419" s="38" t="str">
        <f>L$5</f>
        <v>Z — модуль разности между</v>
      </c>
    </row>
    <row r="420" spans="1:12" ht="18.75">
      <c r="A420" s="43">
        <f>A$6</f>
        <v>3</v>
      </c>
      <c r="B420" s="6">
        <f t="shared" ref="B420:G420" si="319">IF(B431=0,0,B428/$H431)</f>
        <v>0</v>
      </c>
      <c r="C420" s="6">
        <f t="shared" si="319"/>
        <v>0</v>
      </c>
      <c r="D420" s="6">
        <f t="shared" si="319"/>
        <v>0</v>
      </c>
      <c r="E420" s="6">
        <f t="shared" si="319"/>
        <v>0</v>
      </c>
      <c r="F420" s="6">
        <f t="shared" si="319"/>
        <v>0</v>
      </c>
      <c r="G420" s="6">
        <f t="shared" si="319"/>
        <v>0</v>
      </c>
      <c r="H420" s="10">
        <f t="shared" si="317"/>
        <v>0</v>
      </c>
      <c r="I420" s="12"/>
      <c r="L420" s="38" t="str">
        <f>L$6</f>
        <v>числом выпавших орлов и</v>
      </c>
    </row>
    <row r="421" spans="1:12" ht="18.75">
      <c r="A421" s="43">
        <f>A$7</f>
        <v>4</v>
      </c>
      <c r="B421" s="6">
        <f t="shared" ref="B421:G421" si="320">IF(B431=0,0,B429/$H431)</f>
        <v>0</v>
      </c>
      <c r="C421" s="6">
        <f t="shared" si="320"/>
        <v>0</v>
      </c>
      <c r="D421" s="6">
        <f t="shared" si="320"/>
        <v>0</v>
      </c>
      <c r="E421" s="6">
        <f t="shared" si="320"/>
        <v>0</v>
      </c>
      <c r="F421" s="6">
        <f t="shared" si="320"/>
        <v>0</v>
      </c>
      <c r="G421" s="6">
        <f t="shared" si="320"/>
        <v>0</v>
      </c>
      <c r="H421" s="10">
        <f t="shared" si="317"/>
        <v>0</v>
      </c>
      <c r="I421" s="12"/>
      <c r="L421" s="38" t="str">
        <f>L$7</f>
        <v>решек в серии из 5 бросков</v>
      </c>
    </row>
    <row r="422" spans="1:12" ht="18.75">
      <c r="A422" s="43">
        <f>A$8</f>
        <v>5</v>
      </c>
      <c r="B422" s="29">
        <f t="shared" ref="B422:G422" si="321">IF(B431=0,0,B430/$H431)</f>
        <v>0</v>
      </c>
      <c r="C422" s="29">
        <f t="shared" si="321"/>
        <v>0</v>
      </c>
      <c r="D422" s="29">
        <f t="shared" si="321"/>
        <v>0</v>
      </c>
      <c r="E422" s="29">
        <f t="shared" si="321"/>
        <v>0</v>
      </c>
      <c r="F422" s="29">
        <f t="shared" si="321"/>
        <v>0</v>
      </c>
      <c r="G422" s="29">
        <f t="shared" si="321"/>
        <v>0</v>
      </c>
      <c r="H422" s="10">
        <f t="shared" si="317"/>
        <v>0</v>
      </c>
      <c r="L422" s="38">
        <f>L$8</f>
        <v>0</v>
      </c>
    </row>
    <row r="423" spans="1:12" ht="18.75">
      <c r="A423" s="42" t="str">
        <f>A$9</f>
        <v>w(Z=zk)</v>
      </c>
      <c r="B423" s="28">
        <f t="shared" ref="B423:G423" si="322">SUM(B417:B422)</f>
        <v>0</v>
      </c>
      <c r="C423" s="28">
        <f t="shared" si="322"/>
        <v>0</v>
      </c>
      <c r="D423" s="28">
        <f t="shared" si="322"/>
        <v>0</v>
      </c>
      <c r="E423" s="28">
        <f t="shared" si="322"/>
        <v>0</v>
      </c>
      <c r="F423" s="28">
        <f t="shared" si="322"/>
        <v>0</v>
      </c>
      <c r="G423" s="28">
        <f t="shared" si="322"/>
        <v>0</v>
      </c>
      <c r="H423" s="10">
        <f t="shared" si="317"/>
        <v>0</v>
      </c>
      <c r="L423" s="1">
        <f>L$9</f>
        <v>0</v>
      </c>
    </row>
    <row r="424" spans="1:12" ht="19.5" thickBot="1">
      <c r="A424" s="44" t="str">
        <f>A$10</f>
        <v>X\Z</v>
      </c>
      <c r="B424" s="36">
        <v>0</v>
      </c>
      <c r="C424" s="33">
        <v>1</v>
      </c>
      <c r="D424" s="33">
        <v>2</v>
      </c>
      <c r="E424" s="33">
        <v>3</v>
      </c>
      <c r="F424" s="33">
        <v>4</v>
      </c>
      <c r="G424" s="34">
        <v>5</v>
      </c>
      <c r="H424" s="10"/>
      <c r="L424" s="1">
        <f>L$10</f>
        <v>0</v>
      </c>
    </row>
    <row r="425" spans="1:12" ht="18.75">
      <c r="A425" s="43">
        <f>A$11</f>
        <v>0</v>
      </c>
      <c r="B425" s="30"/>
      <c r="C425" s="30"/>
      <c r="D425" s="30"/>
      <c r="E425" s="30"/>
      <c r="F425" s="30"/>
      <c r="G425" s="30"/>
      <c r="H425" s="10">
        <f t="shared" ref="H425:H431" si="323">SUM(B425:G425)</f>
        <v>0</v>
      </c>
      <c r="L425" s="1">
        <f>L$11</f>
        <v>0</v>
      </c>
    </row>
    <row r="426" spans="1:12" ht="18.75">
      <c r="A426" s="43">
        <f>A$12</f>
        <v>1</v>
      </c>
      <c r="B426" s="35"/>
      <c r="C426" s="35"/>
      <c r="D426" s="35"/>
      <c r="E426" s="35"/>
      <c r="F426" s="35"/>
      <c r="G426" s="35"/>
      <c r="H426" s="10">
        <f t="shared" si="323"/>
        <v>0</v>
      </c>
      <c r="L426" s="1">
        <f>L$12</f>
        <v>0</v>
      </c>
    </row>
    <row r="427" spans="1:12" ht="18.75">
      <c r="A427" s="43">
        <f>A$13</f>
        <v>2</v>
      </c>
      <c r="B427" s="35"/>
      <c r="C427" s="35"/>
      <c r="D427" s="35"/>
      <c r="E427" s="35"/>
      <c r="F427" s="35"/>
      <c r="G427" s="35"/>
      <c r="H427" s="10">
        <f t="shared" si="323"/>
        <v>0</v>
      </c>
      <c r="L427" s="1">
        <f>L$13</f>
        <v>0</v>
      </c>
    </row>
    <row r="428" spans="1:12" ht="18.75">
      <c r="A428" s="43">
        <f>A$14</f>
        <v>3</v>
      </c>
      <c r="B428" s="35"/>
      <c r="C428" s="35"/>
      <c r="D428" s="35"/>
      <c r="E428" s="35"/>
      <c r="F428" s="35"/>
      <c r="G428" s="35"/>
      <c r="H428" s="10">
        <f t="shared" si="323"/>
        <v>0</v>
      </c>
      <c r="L428" s="1">
        <f>L$14</f>
        <v>0</v>
      </c>
    </row>
    <row r="429" spans="1:12" ht="18.75">
      <c r="A429" s="43">
        <f>A$15</f>
        <v>4</v>
      </c>
      <c r="B429" s="35"/>
      <c r="C429" s="35"/>
      <c r="D429" s="35"/>
      <c r="E429" s="35"/>
      <c r="F429" s="35"/>
      <c r="G429" s="35"/>
      <c r="H429" s="10">
        <f t="shared" si="323"/>
        <v>0</v>
      </c>
      <c r="L429" s="1">
        <f>L$15</f>
        <v>0</v>
      </c>
    </row>
    <row r="430" spans="1:12" ht="19.5" thickBot="1">
      <c r="A430" s="46">
        <f>A$16</f>
        <v>5</v>
      </c>
      <c r="B430" s="37"/>
      <c r="C430" s="37"/>
      <c r="D430" s="37"/>
      <c r="E430" s="37"/>
      <c r="F430" s="37"/>
      <c r="G430" s="37"/>
      <c r="H430" s="10">
        <f t="shared" si="323"/>
        <v>0</v>
      </c>
      <c r="L430" s="1">
        <f>L$16</f>
        <v>0</v>
      </c>
    </row>
    <row r="431" spans="1:12" ht="19.5" thickTop="1">
      <c r="A431" s="42" t="str">
        <f>A$17</f>
        <v>n(Z=zk)</v>
      </c>
      <c r="B431" s="32">
        <f>SUM(B425:B430)</f>
        <v>0</v>
      </c>
      <c r="C431" s="32">
        <f t="shared" ref="C431" si="324">SUM(C425:C430)</f>
        <v>0</v>
      </c>
      <c r="D431" s="32">
        <f t="shared" ref="D431" si="325">SUM(D425:D430)</f>
        <v>0</v>
      </c>
      <c r="E431" s="32">
        <f t="shared" ref="E431" si="326">SUM(E425:E430)</f>
        <v>0</v>
      </c>
      <c r="F431" s="32">
        <f t="shared" ref="F431" si="327">SUM(F425:F430)</f>
        <v>0</v>
      </c>
      <c r="G431" s="32">
        <f t="shared" ref="G431" si="328">SUM(G425:G430)</f>
        <v>0</v>
      </c>
      <c r="H431" s="10">
        <f t="shared" si="323"/>
        <v>0</v>
      </c>
      <c r="L431" s="1">
        <f>L$17</f>
        <v>0</v>
      </c>
    </row>
    <row r="433" spans="1:12" ht="19.5" thickBot="1">
      <c r="A433" s="7" t="str">
        <f>'Название и список группы'!A25</f>
        <v>24</v>
      </c>
      <c r="B433" s="86">
        <f>'Название и список группы'!B25</f>
        <v>0</v>
      </c>
      <c r="C433" s="86"/>
      <c r="D433" s="86"/>
      <c r="E433" s="86"/>
      <c r="F433" s="86"/>
      <c r="G433" s="86"/>
      <c r="H433" s="86"/>
      <c r="I433" s="86"/>
      <c r="J433" s="86"/>
      <c r="L433" s="1" t="str">
        <f>L$19</f>
        <v>Заполните только желтые поля!!!</v>
      </c>
    </row>
    <row r="434" spans="1:12" ht="18.75" thickBot="1">
      <c r="A434" s="44" t="str">
        <f>A$2</f>
        <v>X\Z</v>
      </c>
      <c r="B434" s="22">
        <v>0</v>
      </c>
      <c r="C434" s="23">
        <v>1</v>
      </c>
      <c r="D434" s="23">
        <v>2</v>
      </c>
      <c r="E434" s="23">
        <v>3</v>
      </c>
      <c r="F434" s="23">
        <v>4</v>
      </c>
      <c r="G434" s="24">
        <v>5</v>
      </c>
      <c r="H434" s="25" t="str">
        <f>H$2</f>
        <v>w(X=xi)</v>
      </c>
      <c r="I434" s="2"/>
      <c r="J434" s="3" t="s">
        <v>3</v>
      </c>
      <c r="L434" s="4" t="str">
        <f>L$2</f>
        <v>10 серий по 5 бросков монеты</v>
      </c>
    </row>
    <row r="435" spans="1:12" ht="18.75">
      <c r="A435" s="43">
        <f>A$3</f>
        <v>0</v>
      </c>
      <c r="B435" s="26">
        <f t="shared" ref="B435:G435" si="329">IF(B449=0,0,B443/$H449)</f>
        <v>0</v>
      </c>
      <c r="C435" s="26">
        <f t="shared" si="329"/>
        <v>0</v>
      </c>
      <c r="D435" s="26">
        <f t="shared" si="329"/>
        <v>0</v>
      </c>
      <c r="E435" s="26">
        <f t="shared" si="329"/>
        <v>0</v>
      </c>
      <c r="F435" s="26">
        <f t="shared" si="329"/>
        <v>0</v>
      </c>
      <c r="G435" s="26">
        <f t="shared" si="329"/>
        <v>0</v>
      </c>
      <c r="H435" s="10"/>
      <c r="I435" s="10"/>
      <c r="J435" s="11">
        <f>IF(SUM(B443:G448)&gt;0,1,10^(-5))</f>
        <v>1.0000000000000001E-5</v>
      </c>
      <c r="L435" s="39" t="str">
        <f>L$3</f>
        <v>X — число выпавших орлов в</v>
      </c>
    </row>
    <row r="436" spans="1:12" ht="18.75">
      <c r="A436" s="43">
        <f>A$4</f>
        <v>1</v>
      </c>
      <c r="B436" s="6">
        <f t="shared" ref="B436:G436" si="330">IF(B449=0,0,B444/$H449)</f>
        <v>0</v>
      </c>
      <c r="C436" s="6">
        <f t="shared" si="330"/>
        <v>0</v>
      </c>
      <c r="D436" s="6">
        <f t="shared" si="330"/>
        <v>0</v>
      </c>
      <c r="E436" s="6">
        <f t="shared" si="330"/>
        <v>0</v>
      </c>
      <c r="F436" s="6">
        <f t="shared" si="330"/>
        <v>0</v>
      </c>
      <c r="G436" s="6">
        <f t="shared" si="330"/>
        <v>0</v>
      </c>
      <c r="H436" s="10">
        <f t="shared" ref="H436:H441" si="331">SUM(B436:G436)</f>
        <v>0</v>
      </c>
      <c r="I436" s="10"/>
      <c r="L436" s="39" t="str">
        <f>L$4</f>
        <v>серии из 5 бросков</v>
      </c>
    </row>
    <row r="437" spans="1:12" ht="18.75">
      <c r="A437" s="43">
        <f>A$5</f>
        <v>2</v>
      </c>
      <c r="B437" s="6">
        <f t="shared" ref="B437:G437" si="332">IF(B449=0,0,B445/$H449)</f>
        <v>0</v>
      </c>
      <c r="C437" s="6">
        <f t="shared" si="332"/>
        <v>0</v>
      </c>
      <c r="D437" s="6">
        <f t="shared" si="332"/>
        <v>0</v>
      </c>
      <c r="E437" s="6">
        <f t="shared" si="332"/>
        <v>0</v>
      </c>
      <c r="F437" s="6">
        <f t="shared" si="332"/>
        <v>0</v>
      </c>
      <c r="G437" s="6">
        <f t="shared" si="332"/>
        <v>0</v>
      </c>
      <c r="H437" s="10">
        <f t="shared" si="331"/>
        <v>0</v>
      </c>
      <c r="I437" s="10"/>
      <c r="L437" s="38" t="str">
        <f>L$5</f>
        <v>Z — модуль разности между</v>
      </c>
    </row>
    <row r="438" spans="1:12" ht="18.75">
      <c r="A438" s="43">
        <f>A$6</f>
        <v>3</v>
      </c>
      <c r="B438" s="6">
        <f t="shared" ref="B438:G438" si="333">IF(B449=0,0,B446/$H449)</f>
        <v>0</v>
      </c>
      <c r="C438" s="6">
        <f t="shared" si="333"/>
        <v>0</v>
      </c>
      <c r="D438" s="6">
        <f t="shared" si="333"/>
        <v>0</v>
      </c>
      <c r="E438" s="6">
        <f t="shared" si="333"/>
        <v>0</v>
      </c>
      <c r="F438" s="6">
        <f t="shared" si="333"/>
        <v>0</v>
      </c>
      <c r="G438" s="6">
        <f t="shared" si="333"/>
        <v>0</v>
      </c>
      <c r="H438" s="10">
        <f t="shared" si="331"/>
        <v>0</v>
      </c>
      <c r="I438" s="12"/>
      <c r="L438" s="38" t="str">
        <f>L$6</f>
        <v>числом выпавших орлов и</v>
      </c>
    </row>
    <row r="439" spans="1:12" ht="18.75">
      <c r="A439" s="43">
        <f>A$7</f>
        <v>4</v>
      </c>
      <c r="B439" s="6">
        <f t="shared" ref="B439:G439" si="334">IF(B449=0,0,B447/$H449)</f>
        <v>0</v>
      </c>
      <c r="C439" s="6">
        <f t="shared" si="334"/>
        <v>0</v>
      </c>
      <c r="D439" s="6">
        <f t="shared" si="334"/>
        <v>0</v>
      </c>
      <c r="E439" s="6">
        <f t="shared" si="334"/>
        <v>0</v>
      </c>
      <c r="F439" s="6">
        <f t="shared" si="334"/>
        <v>0</v>
      </c>
      <c r="G439" s="6">
        <f t="shared" si="334"/>
        <v>0</v>
      </c>
      <c r="H439" s="10">
        <f t="shared" si="331"/>
        <v>0</v>
      </c>
      <c r="I439" s="12"/>
      <c r="L439" s="38" t="str">
        <f>L$7</f>
        <v>решек в серии из 5 бросков</v>
      </c>
    </row>
    <row r="440" spans="1:12" ht="18.75">
      <c r="A440" s="43">
        <f>A$8</f>
        <v>5</v>
      </c>
      <c r="B440" s="29">
        <f t="shared" ref="B440:G440" si="335">IF(B449=0,0,B448/$H449)</f>
        <v>0</v>
      </c>
      <c r="C440" s="29">
        <f t="shared" si="335"/>
        <v>0</v>
      </c>
      <c r="D440" s="29">
        <f t="shared" si="335"/>
        <v>0</v>
      </c>
      <c r="E440" s="29">
        <f t="shared" si="335"/>
        <v>0</v>
      </c>
      <c r="F440" s="29">
        <f t="shared" si="335"/>
        <v>0</v>
      </c>
      <c r="G440" s="29">
        <f t="shared" si="335"/>
        <v>0</v>
      </c>
      <c r="H440" s="10">
        <f t="shared" si="331"/>
        <v>0</v>
      </c>
      <c r="L440" s="38">
        <f>L$8</f>
        <v>0</v>
      </c>
    </row>
    <row r="441" spans="1:12" ht="18.75">
      <c r="A441" s="42" t="str">
        <f>A$9</f>
        <v>w(Z=zk)</v>
      </c>
      <c r="B441" s="28">
        <f t="shared" ref="B441:G441" si="336">SUM(B435:B440)</f>
        <v>0</v>
      </c>
      <c r="C441" s="28">
        <f t="shared" si="336"/>
        <v>0</v>
      </c>
      <c r="D441" s="28">
        <f t="shared" si="336"/>
        <v>0</v>
      </c>
      <c r="E441" s="28">
        <f t="shared" si="336"/>
        <v>0</v>
      </c>
      <c r="F441" s="28">
        <f t="shared" si="336"/>
        <v>0</v>
      </c>
      <c r="G441" s="28">
        <f t="shared" si="336"/>
        <v>0</v>
      </c>
      <c r="H441" s="10">
        <f t="shared" si="331"/>
        <v>0</v>
      </c>
      <c r="L441" s="1">
        <f>L$9</f>
        <v>0</v>
      </c>
    </row>
    <row r="442" spans="1:12" ht="19.5" thickBot="1">
      <c r="A442" s="44" t="str">
        <f>A$10</f>
        <v>X\Z</v>
      </c>
      <c r="B442" s="36">
        <v>0</v>
      </c>
      <c r="C442" s="33">
        <v>1</v>
      </c>
      <c r="D442" s="33">
        <v>2</v>
      </c>
      <c r="E442" s="33">
        <v>3</v>
      </c>
      <c r="F442" s="33">
        <v>4</v>
      </c>
      <c r="G442" s="34">
        <v>5</v>
      </c>
      <c r="H442" s="10"/>
      <c r="L442" s="1">
        <f>L$10</f>
        <v>0</v>
      </c>
    </row>
    <row r="443" spans="1:12" ht="18.75">
      <c r="A443" s="43">
        <f>A$11</f>
        <v>0</v>
      </c>
      <c r="B443" s="30"/>
      <c r="C443" s="30"/>
      <c r="D443" s="30"/>
      <c r="E443" s="30"/>
      <c r="F443" s="30"/>
      <c r="G443" s="30"/>
      <c r="H443" s="10">
        <f t="shared" ref="H443:H449" si="337">SUM(B443:G443)</f>
        <v>0</v>
      </c>
      <c r="L443" s="1">
        <f>L$11</f>
        <v>0</v>
      </c>
    </row>
    <row r="444" spans="1:12" ht="18.75">
      <c r="A444" s="43">
        <f>A$12</f>
        <v>1</v>
      </c>
      <c r="B444" s="35"/>
      <c r="C444" s="35"/>
      <c r="D444" s="35"/>
      <c r="E444" s="35"/>
      <c r="F444" s="35"/>
      <c r="G444" s="35"/>
      <c r="H444" s="10">
        <f t="shared" si="337"/>
        <v>0</v>
      </c>
      <c r="L444" s="1">
        <f>L$12</f>
        <v>0</v>
      </c>
    </row>
    <row r="445" spans="1:12" ht="18.75">
      <c r="A445" s="43">
        <f>A$13</f>
        <v>2</v>
      </c>
      <c r="B445" s="35"/>
      <c r="C445" s="35"/>
      <c r="D445" s="35"/>
      <c r="E445" s="35"/>
      <c r="F445" s="35"/>
      <c r="G445" s="35"/>
      <c r="H445" s="10">
        <f t="shared" si="337"/>
        <v>0</v>
      </c>
      <c r="L445" s="1">
        <f>L$13</f>
        <v>0</v>
      </c>
    </row>
    <row r="446" spans="1:12" ht="18.75">
      <c r="A446" s="43">
        <f>A$14</f>
        <v>3</v>
      </c>
      <c r="B446" s="35"/>
      <c r="C446" s="35"/>
      <c r="D446" s="35"/>
      <c r="E446" s="35"/>
      <c r="F446" s="35"/>
      <c r="G446" s="35"/>
      <c r="H446" s="10">
        <f t="shared" si="337"/>
        <v>0</v>
      </c>
      <c r="L446" s="1">
        <f>L$14</f>
        <v>0</v>
      </c>
    </row>
    <row r="447" spans="1:12" ht="18.75">
      <c r="A447" s="43">
        <f>A$15</f>
        <v>4</v>
      </c>
      <c r="B447" s="35"/>
      <c r="C447" s="35"/>
      <c r="D447" s="35"/>
      <c r="E447" s="35"/>
      <c r="F447" s="35"/>
      <c r="G447" s="35"/>
      <c r="H447" s="10">
        <f t="shared" si="337"/>
        <v>0</v>
      </c>
      <c r="L447" s="1">
        <f>L$15</f>
        <v>0</v>
      </c>
    </row>
    <row r="448" spans="1:12" ht="19.5" thickBot="1">
      <c r="A448" s="46">
        <f>A$16</f>
        <v>5</v>
      </c>
      <c r="B448" s="37"/>
      <c r="C448" s="37"/>
      <c r="D448" s="37"/>
      <c r="E448" s="37"/>
      <c r="F448" s="37"/>
      <c r="G448" s="37"/>
      <c r="H448" s="10">
        <f t="shared" si="337"/>
        <v>0</v>
      </c>
      <c r="L448" s="1">
        <f>L$16</f>
        <v>0</v>
      </c>
    </row>
    <row r="449" spans="1:12" ht="19.5" thickTop="1">
      <c r="A449" s="42" t="str">
        <f>A$17</f>
        <v>n(Z=zk)</v>
      </c>
      <c r="B449" s="32">
        <f>SUM(B443:B448)</f>
        <v>0</v>
      </c>
      <c r="C449" s="32">
        <f t="shared" ref="C449" si="338">SUM(C443:C448)</f>
        <v>0</v>
      </c>
      <c r="D449" s="32">
        <f t="shared" ref="D449" si="339">SUM(D443:D448)</f>
        <v>0</v>
      </c>
      <c r="E449" s="32">
        <f t="shared" ref="E449" si="340">SUM(E443:E448)</f>
        <v>0</v>
      </c>
      <c r="F449" s="32">
        <f t="shared" ref="F449" si="341">SUM(F443:F448)</f>
        <v>0</v>
      </c>
      <c r="G449" s="32">
        <f t="shared" ref="G449" si="342">SUM(G443:G448)</f>
        <v>0</v>
      </c>
      <c r="H449" s="10">
        <f t="shared" si="337"/>
        <v>0</v>
      </c>
      <c r="L449" s="1">
        <f>L$17</f>
        <v>0</v>
      </c>
    </row>
    <row r="451" spans="1:12" ht="19.5" thickBot="1">
      <c r="A451" s="7">
        <f>'Название и список группы'!A26</f>
        <v>25</v>
      </c>
      <c r="B451" s="86">
        <f>'Название и список группы'!B26</f>
        <v>0</v>
      </c>
      <c r="C451" s="86"/>
      <c r="D451" s="86"/>
      <c r="E451" s="86"/>
      <c r="F451" s="86"/>
      <c r="G451" s="86"/>
      <c r="H451" s="86"/>
      <c r="I451" s="86"/>
      <c r="J451" s="86"/>
      <c r="L451" s="1" t="str">
        <f>L$19</f>
        <v>Заполните только желтые поля!!!</v>
      </c>
    </row>
    <row r="452" spans="1:12" ht="18.75" thickBot="1">
      <c r="A452" s="44" t="str">
        <f>A$2</f>
        <v>X\Z</v>
      </c>
      <c r="B452" s="22">
        <v>0</v>
      </c>
      <c r="C452" s="23">
        <v>1</v>
      </c>
      <c r="D452" s="23">
        <v>2</v>
      </c>
      <c r="E452" s="23">
        <v>3</v>
      </c>
      <c r="F452" s="23">
        <v>4</v>
      </c>
      <c r="G452" s="24">
        <v>5</v>
      </c>
      <c r="H452" s="25" t="str">
        <f>H$2</f>
        <v>w(X=xi)</v>
      </c>
      <c r="I452" s="2"/>
      <c r="J452" s="3" t="s">
        <v>3</v>
      </c>
      <c r="L452" s="4" t="str">
        <f>L$2</f>
        <v>10 серий по 5 бросков монеты</v>
      </c>
    </row>
    <row r="453" spans="1:12" ht="18.75">
      <c r="A453" s="43">
        <f>A$3</f>
        <v>0</v>
      </c>
      <c r="B453" s="26">
        <f t="shared" ref="B453:G453" si="343">IF(B467=0,0,B461/$H467)</f>
        <v>0</v>
      </c>
      <c r="C453" s="26">
        <f t="shared" si="343"/>
        <v>0</v>
      </c>
      <c r="D453" s="26">
        <f t="shared" si="343"/>
        <v>0</v>
      </c>
      <c r="E453" s="26">
        <f t="shared" si="343"/>
        <v>0</v>
      </c>
      <c r="F453" s="26">
        <f t="shared" si="343"/>
        <v>0</v>
      </c>
      <c r="G453" s="26">
        <f t="shared" si="343"/>
        <v>0</v>
      </c>
      <c r="H453" s="10"/>
      <c r="I453" s="10"/>
      <c r="J453" s="11">
        <f>IF(SUM(B461:G466)&gt;0,1,10^(-5))</f>
        <v>1.0000000000000001E-5</v>
      </c>
      <c r="L453" s="39" t="str">
        <f>L$3</f>
        <v>X — число выпавших орлов в</v>
      </c>
    </row>
    <row r="454" spans="1:12" ht="18.75">
      <c r="A454" s="43">
        <f>A$4</f>
        <v>1</v>
      </c>
      <c r="B454" s="6">
        <f t="shared" ref="B454:G454" si="344">IF(B467=0,0,B462/$H467)</f>
        <v>0</v>
      </c>
      <c r="C454" s="6">
        <f t="shared" si="344"/>
        <v>0</v>
      </c>
      <c r="D454" s="6">
        <f t="shared" si="344"/>
        <v>0</v>
      </c>
      <c r="E454" s="6">
        <f t="shared" si="344"/>
        <v>0</v>
      </c>
      <c r="F454" s="6">
        <f t="shared" si="344"/>
        <v>0</v>
      </c>
      <c r="G454" s="6">
        <f t="shared" si="344"/>
        <v>0</v>
      </c>
      <c r="H454" s="10">
        <f t="shared" ref="H454:H459" si="345">SUM(B454:G454)</f>
        <v>0</v>
      </c>
      <c r="I454" s="10"/>
      <c r="L454" s="39" t="str">
        <f>L$4</f>
        <v>серии из 5 бросков</v>
      </c>
    </row>
    <row r="455" spans="1:12" ht="18.75">
      <c r="A455" s="43">
        <f>A$5</f>
        <v>2</v>
      </c>
      <c r="B455" s="6">
        <f t="shared" ref="B455:G455" si="346">IF(B467=0,0,B463/$H467)</f>
        <v>0</v>
      </c>
      <c r="C455" s="6">
        <f t="shared" si="346"/>
        <v>0</v>
      </c>
      <c r="D455" s="6">
        <f t="shared" si="346"/>
        <v>0</v>
      </c>
      <c r="E455" s="6">
        <f t="shared" si="346"/>
        <v>0</v>
      </c>
      <c r="F455" s="6">
        <f t="shared" si="346"/>
        <v>0</v>
      </c>
      <c r="G455" s="6">
        <f t="shared" si="346"/>
        <v>0</v>
      </c>
      <c r="H455" s="10">
        <f t="shared" si="345"/>
        <v>0</v>
      </c>
      <c r="I455" s="10"/>
      <c r="L455" s="38" t="str">
        <f>L$5</f>
        <v>Z — модуль разности между</v>
      </c>
    </row>
    <row r="456" spans="1:12" ht="18.75">
      <c r="A456" s="43">
        <f>A$6</f>
        <v>3</v>
      </c>
      <c r="B456" s="6">
        <f t="shared" ref="B456:G456" si="347">IF(B467=0,0,B464/$H467)</f>
        <v>0</v>
      </c>
      <c r="C456" s="6">
        <f t="shared" si="347"/>
        <v>0</v>
      </c>
      <c r="D456" s="6">
        <f t="shared" si="347"/>
        <v>0</v>
      </c>
      <c r="E456" s="6">
        <f t="shared" si="347"/>
        <v>0</v>
      </c>
      <c r="F456" s="6">
        <f t="shared" si="347"/>
        <v>0</v>
      </c>
      <c r="G456" s="6">
        <f t="shared" si="347"/>
        <v>0</v>
      </c>
      <c r="H456" s="10">
        <f t="shared" si="345"/>
        <v>0</v>
      </c>
      <c r="I456" s="12"/>
      <c r="L456" s="38" t="str">
        <f>L$6</f>
        <v>числом выпавших орлов и</v>
      </c>
    </row>
    <row r="457" spans="1:12" ht="18.75">
      <c r="A457" s="43">
        <f>A$7</f>
        <v>4</v>
      </c>
      <c r="B457" s="6">
        <f t="shared" ref="B457:G457" si="348">IF(B467=0,0,B465/$H467)</f>
        <v>0</v>
      </c>
      <c r="C457" s="6">
        <f t="shared" si="348"/>
        <v>0</v>
      </c>
      <c r="D457" s="6">
        <f t="shared" si="348"/>
        <v>0</v>
      </c>
      <c r="E457" s="6">
        <f t="shared" si="348"/>
        <v>0</v>
      </c>
      <c r="F457" s="6">
        <f t="shared" si="348"/>
        <v>0</v>
      </c>
      <c r="G457" s="6">
        <f t="shared" si="348"/>
        <v>0</v>
      </c>
      <c r="H457" s="10">
        <f t="shared" si="345"/>
        <v>0</v>
      </c>
      <c r="I457" s="12"/>
      <c r="L457" s="38" t="str">
        <f>L$7</f>
        <v>решек в серии из 5 бросков</v>
      </c>
    </row>
    <row r="458" spans="1:12" ht="18.75">
      <c r="A458" s="43">
        <f>A$8</f>
        <v>5</v>
      </c>
      <c r="B458" s="29">
        <f t="shared" ref="B458:G458" si="349">IF(B467=0,0,B466/$H467)</f>
        <v>0</v>
      </c>
      <c r="C458" s="29">
        <f t="shared" si="349"/>
        <v>0</v>
      </c>
      <c r="D458" s="29">
        <f t="shared" si="349"/>
        <v>0</v>
      </c>
      <c r="E458" s="29">
        <f t="shared" si="349"/>
        <v>0</v>
      </c>
      <c r="F458" s="29">
        <f t="shared" si="349"/>
        <v>0</v>
      </c>
      <c r="G458" s="29">
        <f t="shared" si="349"/>
        <v>0</v>
      </c>
      <c r="H458" s="10">
        <f t="shared" si="345"/>
        <v>0</v>
      </c>
      <c r="L458" s="38">
        <f>L$8</f>
        <v>0</v>
      </c>
    </row>
    <row r="459" spans="1:12" ht="18.75">
      <c r="A459" s="42" t="str">
        <f>A$9</f>
        <v>w(Z=zk)</v>
      </c>
      <c r="B459" s="28">
        <f t="shared" ref="B459:G459" si="350">SUM(B453:B458)</f>
        <v>0</v>
      </c>
      <c r="C459" s="28">
        <f t="shared" si="350"/>
        <v>0</v>
      </c>
      <c r="D459" s="28">
        <f t="shared" si="350"/>
        <v>0</v>
      </c>
      <c r="E459" s="28">
        <f t="shared" si="350"/>
        <v>0</v>
      </c>
      <c r="F459" s="28">
        <f t="shared" si="350"/>
        <v>0</v>
      </c>
      <c r="G459" s="28">
        <f t="shared" si="350"/>
        <v>0</v>
      </c>
      <c r="H459" s="10">
        <f t="shared" si="345"/>
        <v>0</v>
      </c>
      <c r="L459" s="1">
        <f>L$9</f>
        <v>0</v>
      </c>
    </row>
    <row r="460" spans="1:12" ht="19.5" thickBot="1">
      <c r="A460" s="44" t="str">
        <f>A$10</f>
        <v>X\Z</v>
      </c>
      <c r="B460" s="36">
        <v>0</v>
      </c>
      <c r="C460" s="33">
        <v>1</v>
      </c>
      <c r="D460" s="33">
        <v>2</v>
      </c>
      <c r="E460" s="33">
        <v>3</v>
      </c>
      <c r="F460" s="33">
        <v>4</v>
      </c>
      <c r="G460" s="34">
        <v>5</v>
      </c>
      <c r="H460" s="10"/>
      <c r="L460" s="1">
        <f>L$10</f>
        <v>0</v>
      </c>
    </row>
    <row r="461" spans="1:12" ht="18.75">
      <c r="A461" s="43">
        <f>A$11</f>
        <v>0</v>
      </c>
      <c r="B461" s="30"/>
      <c r="C461" s="30"/>
      <c r="D461" s="30"/>
      <c r="E461" s="30"/>
      <c r="F461" s="30"/>
      <c r="G461" s="30"/>
      <c r="H461" s="10">
        <f t="shared" ref="H461:H467" si="351">SUM(B461:G461)</f>
        <v>0</v>
      </c>
      <c r="L461" s="1">
        <f>L$11</f>
        <v>0</v>
      </c>
    </row>
    <row r="462" spans="1:12" ht="18.75">
      <c r="A462" s="43">
        <f>A$12</f>
        <v>1</v>
      </c>
      <c r="B462" s="35"/>
      <c r="C462" s="35"/>
      <c r="D462" s="35"/>
      <c r="E462" s="35"/>
      <c r="F462" s="35"/>
      <c r="G462" s="35"/>
      <c r="H462" s="10">
        <f t="shared" si="351"/>
        <v>0</v>
      </c>
      <c r="L462" s="1">
        <f>L$12</f>
        <v>0</v>
      </c>
    </row>
    <row r="463" spans="1:12" ht="18.75">
      <c r="A463" s="43">
        <f>A$13</f>
        <v>2</v>
      </c>
      <c r="B463" s="35"/>
      <c r="C463" s="35"/>
      <c r="D463" s="35"/>
      <c r="E463" s="35"/>
      <c r="F463" s="35"/>
      <c r="G463" s="35"/>
      <c r="H463" s="10">
        <f t="shared" si="351"/>
        <v>0</v>
      </c>
      <c r="L463" s="1">
        <f>L$13</f>
        <v>0</v>
      </c>
    </row>
    <row r="464" spans="1:12" ht="18.75">
      <c r="A464" s="43">
        <f>A$14</f>
        <v>3</v>
      </c>
      <c r="B464" s="35"/>
      <c r="C464" s="35"/>
      <c r="D464" s="35"/>
      <c r="E464" s="35"/>
      <c r="F464" s="35"/>
      <c r="G464" s="35"/>
      <c r="H464" s="10">
        <f t="shared" si="351"/>
        <v>0</v>
      </c>
      <c r="L464" s="1">
        <f>L$14</f>
        <v>0</v>
      </c>
    </row>
    <row r="465" spans="1:12" ht="18.75">
      <c r="A465" s="43">
        <f>A$15</f>
        <v>4</v>
      </c>
      <c r="B465" s="35"/>
      <c r="C465" s="35"/>
      <c r="D465" s="35"/>
      <c r="E465" s="35"/>
      <c r="F465" s="35"/>
      <c r="G465" s="35"/>
      <c r="H465" s="10">
        <f t="shared" si="351"/>
        <v>0</v>
      </c>
      <c r="L465" s="1">
        <f>L$15</f>
        <v>0</v>
      </c>
    </row>
    <row r="466" spans="1:12" ht="19.5" thickBot="1">
      <c r="A466" s="46">
        <f>A$16</f>
        <v>5</v>
      </c>
      <c r="B466" s="37"/>
      <c r="C466" s="37"/>
      <c r="D466" s="37"/>
      <c r="E466" s="37"/>
      <c r="F466" s="37"/>
      <c r="G466" s="37"/>
      <c r="H466" s="10">
        <f t="shared" si="351"/>
        <v>0</v>
      </c>
      <c r="L466" s="1">
        <f>L$16</f>
        <v>0</v>
      </c>
    </row>
    <row r="467" spans="1:12" ht="19.5" thickTop="1">
      <c r="A467" s="42" t="str">
        <f>A$17</f>
        <v>n(Z=zk)</v>
      </c>
      <c r="B467" s="32">
        <f>SUM(B461:B466)</f>
        <v>0</v>
      </c>
      <c r="C467" s="32">
        <f t="shared" ref="C467" si="352">SUM(C461:C466)</f>
        <v>0</v>
      </c>
      <c r="D467" s="32">
        <f t="shared" ref="D467" si="353">SUM(D461:D466)</f>
        <v>0</v>
      </c>
      <c r="E467" s="32">
        <f t="shared" ref="E467" si="354">SUM(E461:E466)</f>
        <v>0</v>
      </c>
      <c r="F467" s="32">
        <f t="shared" ref="F467" si="355">SUM(F461:F466)</f>
        <v>0</v>
      </c>
      <c r="G467" s="32">
        <f t="shared" ref="G467" si="356">SUM(G461:G466)</f>
        <v>0</v>
      </c>
      <c r="H467" s="10">
        <f t="shared" si="351"/>
        <v>0</v>
      </c>
      <c r="L467" s="1">
        <f>L$17</f>
        <v>0</v>
      </c>
    </row>
    <row r="469" spans="1:12" ht="19.5" thickBot="1">
      <c r="A469" s="7">
        <f>'Название и список группы'!A27</f>
        <v>26</v>
      </c>
      <c r="B469" s="86">
        <f>'Название и список группы'!B27</f>
        <v>0</v>
      </c>
      <c r="C469" s="86"/>
      <c r="D469" s="86"/>
      <c r="E469" s="86"/>
      <c r="F469" s="86"/>
      <c r="G469" s="86"/>
      <c r="H469" s="86"/>
      <c r="I469" s="86"/>
      <c r="J469" s="86"/>
      <c r="L469" s="1" t="str">
        <f>L$19</f>
        <v>Заполните только желтые поля!!!</v>
      </c>
    </row>
    <row r="470" spans="1:12" ht="18.75" thickBot="1">
      <c r="A470" s="44" t="str">
        <f>A$2</f>
        <v>X\Z</v>
      </c>
      <c r="B470" s="22">
        <v>0</v>
      </c>
      <c r="C470" s="23">
        <v>1</v>
      </c>
      <c r="D470" s="23">
        <v>2</v>
      </c>
      <c r="E470" s="23">
        <v>3</v>
      </c>
      <c r="F470" s="23">
        <v>4</v>
      </c>
      <c r="G470" s="24">
        <v>5</v>
      </c>
      <c r="H470" s="25" t="str">
        <f>H$2</f>
        <v>w(X=xi)</v>
      </c>
      <c r="I470" s="2"/>
      <c r="J470" s="3" t="s">
        <v>3</v>
      </c>
      <c r="L470" s="4" t="str">
        <f>L$2</f>
        <v>10 серий по 5 бросков монеты</v>
      </c>
    </row>
    <row r="471" spans="1:12" ht="18.75">
      <c r="A471" s="43">
        <f>A$3</f>
        <v>0</v>
      </c>
      <c r="B471" s="26">
        <f t="shared" ref="B471:G471" si="357">IF(B485=0,0,B479/$H485)</f>
        <v>0</v>
      </c>
      <c r="C471" s="26">
        <f t="shared" si="357"/>
        <v>0</v>
      </c>
      <c r="D471" s="26">
        <f t="shared" si="357"/>
        <v>0</v>
      </c>
      <c r="E471" s="26">
        <f t="shared" si="357"/>
        <v>0</v>
      </c>
      <c r="F471" s="26">
        <f t="shared" si="357"/>
        <v>0</v>
      </c>
      <c r="G471" s="26">
        <f t="shared" si="357"/>
        <v>0</v>
      </c>
      <c r="H471" s="10"/>
      <c r="I471" s="10"/>
      <c r="J471" s="11">
        <f>IF(SUM(B479:G484)&gt;0,1,10^(-5))</f>
        <v>1.0000000000000001E-5</v>
      </c>
      <c r="L471" s="39" t="str">
        <f>L$3</f>
        <v>X — число выпавших орлов в</v>
      </c>
    </row>
    <row r="472" spans="1:12" ht="18.75">
      <c r="A472" s="43">
        <f>A$4</f>
        <v>1</v>
      </c>
      <c r="B472" s="6">
        <f t="shared" ref="B472:G472" si="358">IF(B485=0,0,B480/$H485)</f>
        <v>0</v>
      </c>
      <c r="C472" s="6">
        <f t="shared" si="358"/>
        <v>0</v>
      </c>
      <c r="D472" s="6">
        <f t="shared" si="358"/>
        <v>0</v>
      </c>
      <c r="E472" s="6">
        <f t="shared" si="358"/>
        <v>0</v>
      </c>
      <c r="F472" s="6">
        <f t="shared" si="358"/>
        <v>0</v>
      </c>
      <c r="G472" s="6">
        <f t="shared" si="358"/>
        <v>0</v>
      </c>
      <c r="H472" s="10">
        <f t="shared" ref="H472:H477" si="359">SUM(B472:G472)</f>
        <v>0</v>
      </c>
      <c r="I472" s="10"/>
      <c r="L472" s="39" t="str">
        <f>L$4</f>
        <v>серии из 5 бросков</v>
      </c>
    </row>
    <row r="473" spans="1:12" ht="18.75">
      <c r="A473" s="43">
        <f>A$5</f>
        <v>2</v>
      </c>
      <c r="B473" s="6">
        <f t="shared" ref="B473:G473" si="360">IF(B485=0,0,B481/$H485)</f>
        <v>0</v>
      </c>
      <c r="C473" s="6">
        <f t="shared" si="360"/>
        <v>0</v>
      </c>
      <c r="D473" s="6">
        <f t="shared" si="360"/>
        <v>0</v>
      </c>
      <c r="E473" s="6">
        <f t="shared" si="360"/>
        <v>0</v>
      </c>
      <c r="F473" s="6">
        <f t="shared" si="360"/>
        <v>0</v>
      </c>
      <c r="G473" s="6">
        <f t="shared" si="360"/>
        <v>0</v>
      </c>
      <c r="H473" s="10">
        <f t="shared" si="359"/>
        <v>0</v>
      </c>
      <c r="I473" s="10"/>
      <c r="L473" s="38" t="str">
        <f>L$5</f>
        <v>Z — модуль разности между</v>
      </c>
    </row>
    <row r="474" spans="1:12" ht="18.75">
      <c r="A474" s="43">
        <f>A$6</f>
        <v>3</v>
      </c>
      <c r="B474" s="6">
        <f t="shared" ref="B474:G474" si="361">IF(B485=0,0,B482/$H485)</f>
        <v>0</v>
      </c>
      <c r="C474" s="6">
        <f t="shared" si="361"/>
        <v>0</v>
      </c>
      <c r="D474" s="6">
        <f t="shared" si="361"/>
        <v>0</v>
      </c>
      <c r="E474" s="6">
        <f t="shared" si="361"/>
        <v>0</v>
      </c>
      <c r="F474" s="6">
        <f t="shared" si="361"/>
        <v>0</v>
      </c>
      <c r="G474" s="6">
        <f t="shared" si="361"/>
        <v>0</v>
      </c>
      <c r="H474" s="10">
        <f t="shared" si="359"/>
        <v>0</v>
      </c>
      <c r="I474" s="12"/>
      <c r="L474" s="38" t="str">
        <f>L$6</f>
        <v>числом выпавших орлов и</v>
      </c>
    </row>
    <row r="475" spans="1:12" ht="18.75">
      <c r="A475" s="43">
        <f>A$7</f>
        <v>4</v>
      </c>
      <c r="B475" s="6">
        <f t="shared" ref="B475:G475" si="362">IF(B485=0,0,B483/$H485)</f>
        <v>0</v>
      </c>
      <c r="C475" s="6">
        <f t="shared" si="362"/>
        <v>0</v>
      </c>
      <c r="D475" s="6">
        <f t="shared" si="362"/>
        <v>0</v>
      </c>
      <c r="E475" s="6">
        <f t="shared" si="362"/>
        <v>0</v>
      </c>
      <c r="F475" s="6">
        <f t="shared" si="362"/>
        <v>0</v>
      </c>
      <c r="G475" s="6">
        <f t="shared" si="362"/>
        <v>0</v>
      </c>
      <c r="H475" s="10">
        <f t="shared" si="359"/>
        <v>0</v>
      </c>
      <c r="I475" s="12"/>
      <c r="L475" s="38" t="str">
        <f>L$7</f>
        <v>решек в серии из 5 бросков</v>
      </c>
    </row>
    <row r="476" spans="1:12" ht="18.75">
      <c r="A476" s="43">
        <f>A$8</f>
        <v>5</v>
      </c>
      <c r="B476" s="29">
        <f t="shared" ref="B476:G476" si="363">IF(B485=0,0,B484/$H485)</f>
        <v>0</v>
      </c>
      <c r="C476" s="29">
        <f t="shared" si="363"/>
        <v>0</v>
      </c>
      <c r="D476" s="29">
        <f t="shared" si="363"/>
        <v>0</v>
      </c>
      <c r="E476" s="29">
        <f t="shared" si="363"/>
        <v>0</v>
      </c>
      <c r="F476" s="29">
        <f t="shared" si="363"/>
        <v>0</v>
      </c>
      <c r="G476" s="29">
        <f t="shared" si="363"/>
        <v>0</v>
      </c>
      <c r="H476" s="10">
        <f t="shared" si="359"/>
        <v>0</v>
      </c>
      <c r="L476" s="38">
        <f>L$8</f>
        <v>0</v>
      </c>
    </row>
    <row r="477" spans="1:12" ht="18.75">
      <c r="A477" s="42" t="str">
        <f>A$9</f>
        <v>w(Z=zk)</v>
      </c>
      <c r="B477" s="28">
        <f t="shared" ref="B477:G477" si="364">SUM(B471:B476)</f>
        <v>0</v>
      </c>
      <c r="C477" s="28">
        <f t="shared" si="364"/>
        <v>0</v>
      </c>
      <c r="D477" s="28">
        <f t="shared" si="364"/>
        <v>0</v>
      </c>
      <c r="E477" s="28">
        <f t="shared" si="364"/>
        <v>0</v>
      </c>
      <c r="F477" s="28">
        <f t="shared" si="364"/>
        <v>0</v>
      </c>
      <c r="G477" s="28">
        <f t="shared" si="364"/>
        <v>0</v>
      </c>
      <c r="H477" s="10">
        <f t="shared" si="359"/>
        <v>0</v>
      </c>
      <c r="L477" s="1">
        <f>L$9</f>
        <v>0</v>
      </c>
    </row>
    <row r="478" spans="1:12" ht="19.5" thickBot="1">
      <c r="A478" s="44" t="str">
        <f>A$10</f>
        <v>X\Z</v>
      </c>
      <c r="B478" s="36">
        <v>0</v>
      </c>
      <c r="C478" s="33">
        <v>1</v>
      </c>
      <c r="D478" s="33">
        <v>2</v>
      </c>
      <c r="E478" s="33">
        <v>3</v>
      </c>
      <c r="F478" s="33">
        <v>4</v>
      </c>
      <c r="G478" s="34">
        <v>5</v>
      </c>
      <c r="H478" s="10"/>
      <c r="L478" s="1">
        <f>L$10</f>
        <v>0</v>
      </c>
    </row>
    <row r="479" spans="1:12" ht="18.75">
      <c r="A479" s="43">
        <f>A$11</f>
        <v>0</v>
      </c>
      <c r="B479" s="30"/>
      <c r="C479" s="30"/>
      <c r="D479" s="30"/>
      <c r="E479" s="30"/>
      <c r="F479" s="30"/>
      <c r="G479" s="30"/>
      <c r="H479" s="10">
        <f t="shared" ref="H479:H485" si="365">SUM(B479:G479)</f>
        <v>0</v>
      </c>
      <c r="L479" s="1">
        <f>L$11</f>
        <v>0</v>
      </c>
    </row>
    <row r="480" spans="1:12" ht="18.75">
      <c r="A480" s="43">
        <f>A$12</f>
        <v>1</v>
      </c>
      <c r="B480" s="35"/>
      <c r="C480" s="35"/>
      <c r="D480" s="35"/>
      <c r="E480" s="35"/>
      <c r="F480" s="35"/>
      <c r="G480" s="35"/>
      <c r="H480" s="10">
        <f t="shared" si="365"/>
        <v>0</v>
      </c>
      <c r="L480" s="1">
        <f>L$12</f>
        <v>0</v>
      </c>
    </row>
    <row r="481" spans="1:12" ht="18.75">
      <c r="A481" s="43">
        <f>A$13</f>
        <v>2</v>
      </c>
      <c r="B481" s="35"/>
      <c r="C481" s="35"/>
      <c r="D481" s="35"/>
      <c r="E481" s="35"/>
      <c r="F481" s="35"/>
      <c r="G481" s="35"/>
      <c r="H481" s="10">
        <f t="shared" si="365"/>
        <v>0</v>
      </c>
      <c r="L481" s="1">
        <f>L$13</f>
        <v>0</v>
      </c>
    </row>
    <row r="482" spans="1:12" ht="18.75">
      <c r="A482" s="43">
        <f>A$14</f>
        <v>3</v>
      </c>
      <c r="B482" s="35"/>
      <c r="C482" s="35"/>
      <c r="D482" s="35"/>
      <c r="E482" s="35"/>
      <c r="F482" s="35"/>
      <c r="G482" s="35"/>
      <c r="H482" s="10">
        <f t="shared" si="365"/>
        <v>0</v>
      </c>
      <c r="L482" s="1">
        <f>L$14</f>
        <v>0</v>
      </c>
    </row>
    <row r="483" spans="1:12" ht="18.75">
      <c r="A483" s="43">
        <f>A$15</f>
        <v>4</v>
      </c>
      <c r="B483" s="35"/>
      <c r="C483" s="35"/>
      <c r="D483" s="35"/>
      <c r="E483" s="35"/>
      <c r="F483" s="35"/>
      <c r="G483" s="35"/>
      <c r="H483" s="10">
        <f t="shared" si="365"/>
        <v>0</v>
      </c>
      <c r="L483" s="1">
        <f>L$15</f>
        <v>0</v>
      </c>
    </row>
    <row r="484" spans="1:12" ht="19.5" thickBot="1">
      <c r="A484" s="46">
        <f>A$16</f>
        <v>5</v>
      </c>
      <c r="B484" s="37"/>
      <c r="C484" s="37"/>
      <c r="D484" s="37"/>
      <c r="E484" s="37"/>
      <c r="F484" s="37"/>
      <c r="G484" s="37"/>
      <c r="H484" s="10">
        <f t="shared" si="365"/>
        <v>0</v>
      </c>
      <c r="L484" s="1">
        <f>L$16</f>
        <v>0</v>
      </c>
    </row>
    <row r="485" spans="1:12" ht="19.5" thickTop="1">
      <c r="A485" s="42" t="str">
        <f>A$17</f>
        <v>n(Z=zk)</v>
      </c>
      <c r="B485" s="32">
        <f>SUM(B479:B484)</f>
        <v>0</v>
      </c>
      <c r="C485" s="32">
        <f t="shared" ref="C485" si="366">SUM(C479:C484)</f>
        <v>0</v>
      </c>
      <c r="D485" s="32">
        <f t="shared" ref="D485" si="367">SUM(D479:D484)</f>
        <v>0</v>
      </c>
      <c r="E485" s="32">
        <f t="shared" ref="E485" si="368">SUM(E479:E484)</f>
        <v>0</v>
      </c>
      <c r="F485" s="32">
        <f t="shared" ref="F485" si="369">SUM(F479:F484)</f>
        <v>0</v>
      </c>
      <c r="G485" s="32">
        <f t="shared" ref="G485" si="370">SUM(G479:G484)</f>
        <v>0</v>
      </c>
      <c r="H485" s="10">
        <f t="shared" si="365"/>
        <v>0</v>
      </c>
      <c r="L485" s="1">
        <f>L$17</f>
        <v>0</v>
      </c>
    </row>
    <row r="487" spans="1:12" ht="19.5" thickBot="1">
      <c r="A487" s="7">
        <f>'Название и список группы'!A28</f>
        <v>27</v>
      </c>
      <c r="B487" s="86">
        <f>'Название и список группы'!B28</f>
        <v>0</v>
      </c>
      <c r="C487" s="86"/>
      <c r="D487" s="86"/>
      <c r="E487" s="86"/>
      <c r="F487" s="86"/>
      <c r="G487" s="86"/>
      <c r="H487" s="86"/>
      <c r="I487" s="86"/>
      <c r="J487" s="86"/>
      <c r="L487" s="1" t="str">
        <f>L$19</f>
        <v>Заполните только желтые поля!!!</v>
      </c>
    </row>
    <row r="488" spans="1:12" ht="18.75" thickBot="1">
      <c r="A488" s="44" t="str">
        <f>A$2</f>
        <v>X\Z</v>
      </c>
      <c r="B488" s="22">
        <v>0</v>
      </c>
      <c r="C488" s="23">
        <v>1</v>
      </c>
      <c r="D488" s="23">
        <v>2</v>
      </c>
      <c r="E488" s="23">
        <v>3</v>
      </c>
      <c r="F488" s="23">
        <v>4</v>
      </c>
      <c r="G488" s="24">
        <v>5</v>
      </c>
      <c r="H488" s="25" t="str">
        <f>H$2</f>
        <v>w(X=xi)</v>
      </c>
      <c r="I488" s="2"/>
      <c r="J488" s="3" t="s">
        <v>3</v>
      </c>
      <c r="L488" s="4" t="str">
        <f>L$2</f>
        <v>10 серий по 5 бросков монеты</v>
      </c>
    </row>
    <row r="489" spans="1:12" ht="18.75">
      <c r="A489" s="43">
        <f>A$3</f>
        <v>0</v>
      </c>
      <c r="B489" s="26">
        <f t="shared" ref="B489:G489" si="371">IF(B503=0,0,B497/$H503)</f>
        <v>0</v>
      </c>
      <c r="C489" s="26">
        <f t="shared" si="371"/>
        <v>0</v>
      </c>
      <c r="D489" s="26">
        <f t="shared" si="371"/>
        <v>0</v>
      </c>
      <c r="E489" s="26">
        <f t="shared" si="371"/>
        <v>0</v>
      </c>
      <c r="F489" s="26">
        <f t="shared" si="371"/>
        <v>0</v>
      </c>
      <c r="G489" s="26">
        <f t="shared" si="371"/>
        <v>0</v>
      </c>
      <c r="H489" s="10"/>
      <c r="I489" s="10"/>
      <c r="J489" s="11">
        <f>IF(SUM(B497:G502)&gt;0,1,10^(-5))</f>
        <v>1.0000000000000001E-5</v>
      </c>
      <c r="L489" s="39" t="str">
        <f>L$3</f>
        <v>X — число выпавших орлов в</v>
      </c>
    </row>
    <row r="490" spans="1:12" ht="18.75">
      <c r="A490" s="43">
        <f>A$4</f>
        <v>1</v>
      </c>
      <c r="B490" s="6">
        <f t="shared" ref="B490:G490" si="372">IF(B503=0,0,B498/$H503)</f>
        <v>0</v>
      </c>
      <c r="C490" s="6">
        <f t="shared" si="372"/>
        <v>0</v>
      </c>
      <c r="D490" s="6">
        <f t="shared" si="372"/>
        <v>0</v>
      </c>
      <c r="E490" s="6">
        <f t="shared" si="372"/>
        <v>0</v>
      </c>
      <c r="F490" s="6">
        <f t="shared" si="372"/>
        <v>0</v>
      </c>
      <c r="G490" s="6">
        <f t="shared" si="372"/>
        <v>0</v>
      </c>
      <c r="H490" s="10">
        <f t="shared" ref="H490:H495" si="373">SUM(B490:G490)</f>
        <v>0</v>
      </c>
      <c r="I490" s="10"/>
      <c r="L490" s="39" t="str">
        <f>L$4</f>
        <v>серии из 5 бросков</v>
      </c>
    </row>
    <row r="491" spans="1:12" ht="18.75">
      <c r="A491" s="43">
        <f>A$5</f>
        <v>2</v>
      </c>
      <c r="B491" s="6">
        <f t="shared" ref="B491:G491" si="374">IF(B503=0,0,B499/$H503)</f>
        <v>0</v>
      </c>
      <c r="C491" s="6">
        <f t="shared" si="374"/>
        <v>0</v>
      </c>
      <c r="D491" s="6">
        <f t="shared" si="374"/>
        <v>0</v>
      </c>
      <c r="E491" s="6">
        <f t="shared" si="374"/>
        <v>0</v>
      </c>
      <c r="F491" s="6">
        <f t="shared" si="374"/>
        <v>0</v>
      </c>
      <c r="G491" s="6">
        <f t="shared" si="374"/>
        <v>0</v>
      </c>
      <c r="H491" s="10">
        <f t="shared" si="373"/>
        <v>0</v>
      </c>
      <c r="I491" s="10"/>
      <c r="L491" s="38" t="str">
        <f>L$5</f>
        <v>Z — модуль разности между</v>
      </c>
    </row>
    <row r="492" spans="1:12" ht="18.75">
      <c r="A492" s="43">
        <f>A$6</f>
        <v>3</v>
      </c>
      <c r="B492" s="6">
        <f t="shared" ref="B492:G492" si="375">IF(B503=0,0,B500/$H503)</f>
        <v>0</v>
      </c>
      <c r="C492" s="6">
        <f t="shared" si="375"/>
        <v>0</v>
      </c>
      <c r="D492" s="6">
        <f t="shared" si="375"/>
        <v>0</v>
      </c>
      <c r="E492" s="6">
        <f t="shared" si="375"/>
        <v>0</v>
      </c>
      <c r="F492" s="6">
        <f t="shared" si="375"/>
        <v>0</v>
      </c>
      <c r="G492" s="6">
        <f t="shared" si="375"/>
        <v>0</v>
      </c>
      <c r="H492" s="10">
        <f t="shared" si="373"/>
        <v>0</v>
      </c>
      <c r="I492" s="12"/>
      <c r="L492" s="38" t="str">
        <f>L$6</f>
        <v>числом выпавших орлов и</v>
      </c>
    </row>
    <row r="493" spans="1:12" ht="18.75">
      <c r="A493" s="43">
        <f>A$7</f>
        <v>4</v>
      </c>
      <c r="B493" s="6">
        <f t="shared" ref="B493:G493" si="376">IF(B503=0,0,B501/$H503)</f>
        <v>0</v>
      </c>
      <c r="C493" s="6">
        <f t="shared" si="376"/>
        <v>0</v>
      </c>
      <c r="D493" s="6">
        <f t="shared" si="376"/>
        <v>0</v>
      </c>
      <c r="E493" s="6">
        <f t="shared" si="376"/>
        <v>0</v>
      </c>
      <c r="F493" s="6">
        <f t="shared" si="376"/>
        <v>0</v>
      </c>
      <c r="G493" s="6">
        <f t="shared" si="376"/>
        <v>0</v>
      </c>
      <c r="H493" s="10">
        <f t="shared" si="373"/>
        <v>0</v>
      </c>
      <c r="I493" s="12"/>
      <c r="L493" s="38" t="str">
        <f>L$7</f>
        <v>решек в серии из 5 бросков</v>
      </c>
    </row>
    <row r="494" spans="1:12" ht="18.75">
      <c r="A494" s="43">
        <f>A$8</f>
        <v>5</v>
      </c>
      <c r="B494" s="29">
        <f t="shared" ref="B494:G494" si="377">IF(B503=0,0,B502/$H503)</f>
        <v>0</v>
      </c>
      <c r="C494" s="29">
        <f t="shared" si="377"/>
        <v>0</v>
      </c>
      <c r="D494" s="29">
        <f t="shared" si="377"/>
        <v>0</v>
      </c>
      <c r="E494" s="29">
        <f t="shared" si="377"/>
        <v>0</v>
      </c>
      <c r="F494" s="29">
        <f t="shared" si="377"/>
        <v>0</v>
      </c>
      <c r="G494" s="29">
        <f t="shared" si="377"/>
        <v>0</v>
      </c>
      <c r="H494" s="10">
        <f t="shared" si="373"/>
        <v>0</v>
      </c>
      <c r="L494" s="38">
        <f>L$8</f>
        <v>0</v>
      </c>
    </row>
    <row r="495" spans="1:12" ht="18.75">
      <c r="A495" s="42" t="str">
        <f>A$9</f>
        <v>w(Z=zk)</v>
      </c>
      <c r="B495" s="28">
        <f t="shared" ref="B495:G495" si="378">SUM(B489:B494)</f>
        <v>0</v>
      </c>
      <c r="C495" s="28">
        <f t="shared" si="378"/>
        <v>0</v>
      </c>
      <c r="D495" s="28">
        <f t="shared" si="378"/>
        <v>0</v>
      </c>
      <c r="E495" s="28">
        <f t="shared" si="378"/>
        <v>0</v>
      </c>
      <c r="F495" s="28">
        <f t="shared" si="378"/>
        <v>0</v>
      </c>
      <c r="G495" s="28">
        <f t="shared" si="378"/>
        <v>0</v>
      </c>
      <c r="H495" s="10">
        <f t="shared" si="373"/>
        <v>0</v>
      </c>
      <c r="L495" s="1">
        <f>L$9</f>
        <v>0</v>
      </c>
    </row>
    <row r="496" spans="1:12" ht="19.5" thickBot="1">
      <c r="A496" s="44" t="str">
        <f>A$10</f>
        <v>X\Z</v>
      </c>
      <c r="B496" s="36">
        <v>0</v>
      </c>
      <c r="C496" s="33">
        <v>1</v>
      </c>
      <c r="D496" s="33">
        <v>2</v>
      </c>
      <c r="E496" s="33">
        <v>3</v>
      </c>
      <c r="F496" s="33">
        <v>4</v>
      </c>
      <c r="G496" s="34">
        <v>5</v>
      </c>
      <c r="H496" s="10"/>
      <c r="L496" s="1">
        <f>L$10</f>
        <v>0</v>
      </c>
    </row>
    <row r="497" spans="1:12" ht="18.75">
      <c r="A497" s="43">
        <f>A$11</f>
        <v>0</v>
      </c>
      <c r="B497" s="30"/>
      <c r="C497" s="30"/>
      <c r="D497" s="30"/>
      <c r="E497" s="30"/>
      <c r="F497" s="30"/>
      <c r="G497" s="30"/>
      <c r="H497" s="10">
        <f t="shared" ref="H497:H503" si="379">SUM(B497:G497)</f>
        <v>0</v>
      </c>
      <c r="L497" s="1">
        <f>L$11</f>
        <v>0</v>
      </c>
    </row>
    <row r="498" spans="1:12" ht="18.75">
      <c r="A498" s="43">
        <f>A$12</f>
        <v>1</v>
      </c>
      <c r="B498" s="35"/>
      <c r="C498" s="35"/>
      <c r="D498" s="35"/>
      <c r="E498" s="35"/>
      <c r="F498" s="35"/>
      <c r="G498" s="35"/>
      <c r="H498" s="10">
        <f t="shared" si="379"/>
        <v>0</v>
      </c>
      <c r="L498" s="1">
        <f>L$12</f>
        <v>0</v>
      </c>
    </row>
    <row r="499" spans="1:12" ht="18.75">
      <c r="A499" s="43">
        <f>A$13</f>
        <v>2</v>
      </c>
      <c r="B499" s="35"/>
      <c r="C499" s="35"/>
      <c r="D499" s="35"/>
      <c r="E499" s="35"/>
      <c r="F499" s="35"/>
      <c r="G499" s="35"/>
      <c r="H499" s="10">
        <f t="shared" si="379"/>
        <v>0</v>
      </c>
      <c r="L499" s="1">
        <f>L$13</f>
        <v>0</v>
      </c>
    </row>
    <row r="500" spans="1:12" ht="18.75">
      <c r="A500" s="43">
        <f>A$14</f>
        <v>3</v>
      </c>
      <c r="B500" s="35"/>
      <c r="C500" s="35"/>
      <c r="D500" s="35"/>
      <c r="E500" s="35"/>
      <c r="F500" s="35"/>
      <c r="G500" s="35"/>
      <c r="H500" s="10">
        <f t="shared" si="379"/>
        <v>0</v>
      </c>
      <c r="L500" s="1">
        <f>L$14</f>
        <v>0</v>
      </c>
    </row>
    <row r="501" spans="1:12" ht="18.75">
      <c r="A501" s="43">
        <f>A$15</f>
        <v>4</v>
      </c>
      <c r="B501" s="35"/>
      <c r="C501" s="35"/>
      <c r="D501" s="35"/>
      <c r="E501" s="35"/>
      <c r="F501" s="35"/>
      <c r="G501" s="35"/>
      <c r="H501" s="10">
        <f t="shared" si="379"/>
        <v>0</v>
      </c>
      <c r="L501" s="1">
        <f>L$15</f>
        <v>0</v>
      </c>
    </row>
    <row r="502" spans="1:12" ht="19.5" thickBot="1">
      <c r="A502" s="46">
        <f>A$16</f>
        <v>5</v>
      </c>
      <c r="B502" s="37"/>
      <c r="C502" s="37"/>
      <c r="D502" s="37"/>
      <c r="E502" s="37"/>
      <c r="F502" s="37"/>
      <c r="G502" s="37"/>
      <c r="H502" s="10">
        <f t="shared" si="379"/>
        <v>0</v>
      </c>
      <c r="L502" s="1">
        <f>L$16</f>
        <v>0</v>
      </c>
    </row>
    <row r="503" spans="1:12" ht="19.5" thickTop="1">
      <c r="A503" s="42" t="str">
        <f>A$17</f>
        <v>n(Z=zk)</v>
      </c>
      <c r="B503" s="32">
        <f>SUM(B497:B502)</f>
        <v>0</v>
      </c>
      <c r="C503" s="32">
        <f t="shared" ref="C503" si="380">SUM(C497:C502)</f>
        <v>0</v>
      </c>
      <c r="D503" s="32">
        <f t="shared" ref="D503" si="381">SUM(D497:D502)</f>
        <v>0</v>
      </c>
      <c r="E503" s="32">
        <f t="shared" ref="E503" si="382">SUM(E497:E502)</f>
        <v>0</v>
      </c>
      <c r="F503" s="32">
        <f t="shared" ref="F503" si="383">SUM(F497:F502)</f>
        <v>0</v>
      </c>
      <c r="G503" s="32">
        <f t="shared" ref="G503" si="384">SUM(G497:G502)</f>
        <v>0</v>
      </c>
      <c r="H503" s="10">
        <f t="shared" si="379"/>
        <v>0</v>
      </c>
      <c r="L503" s="1">
        <f>L$17</f>
        <v>0</v>
      </c>
    </row>
    <row r="505" spans="1:12" ht="19.5" thickBot="1">
      <c r="A505" s="7">
        <f>'Название и список группы'!A29</f>
        <v>28</v>
      </c>
      <c r="B505" s="86">
        <f>'Название и список группы'!B29</f>
        <v>0</v>
      </c>
      <c r="C505" s="86"/>
      <c r="D505" s="86"/>
      <c r="E505" s="86"/>
      <c r="F505" s="86"/>
      <c r="G505" s="86"/>
      <c r="H505" s="86"/>
      <c r="I505" s="86"/>
      <c r="J505" s="86"/>
      <c r="L505" s="1" t="str">
        <f>L$19</f>
        <v>Заполните только желтые поля!!!</v>
      </c>
    </row>
    <row r="506" spans="1:12" ht="18.75" thickBot="1">
      <c r="A506" s="44" t="str">
        <f>A$2</f>
        <v>X\Z</v>
      </c>
      <c r="B506" s="22">
        <v>0</v>
      </c>
      <c r="C506" s="23">
        <v>1</v>
      </c>
      <c r="D506" s="23">
        <v>2</v>
      </c>
      <c r="E506" s="23">
        <v>3</v>
      </c>
      <c r="F506" s="23">
        <v>4</v>
      </c>
      <c r="G506" s="24">
        <v>5</v>
      </c>
      <c r="H506" s="25" t="str">
        <f>H$2</f>
        <v>w(X=xi)</v>
      </c>
      <c r="I506" s="2"/>
      <c r="J506" s="3" t="s">
        <v>3</v>
      </c>
      <c r="L506" s="4" t="str">
        <f>L$2</f>
        <v>10 серий по 5 бросков монеты</v>
      </c>
    </row>
    <row r="507" spans="1:12" ht="18.75">
      <c r="A507" s="43">
        <f>A$3</f>
        <v>0</v>
      </c>
      <c r="B507" s="26">
        <f t="shared" ref="B507:G507" si="385">IF(B521=0,0,B515/$H521)</f>
        <v>0</v>
      </c>
      <c r="C507" s="26">
        <f t="shared" si="385"/>
        <v>0</v>
      </c>
      <c r="D507" s="26">
        <f t="shared" si="385"/>
        <v>0</v>
      </c>
      <c r="E507" s="26">
        <f t="shared" si="385"/>
        <v>0</v>
      </c>
      <c r="F507" s="26">
        <f t="shared" si="385"/>
        <v>0</v>
      </c>
      <c r="G507" s="26">
        <f t="shared" si="385"/>
        <v>0</v>
      </c>
      <c r="H507" s="10"/>
      <c r="I507" s="10"/>
      <c r="J507" s="11">
        <f>IF(SUM(B515:G520)&gt;0,1,10^(-5))</f>
        <v>1.0000000000000001E-5</v>
      </c>
      <c r="L507" s="39" t="str">
        <f>L$3</f>
        <v>X — число выпавших орлов в</v>
      </c>
    </row>
    <row r="508" spans="1:12" ht="18.75">
      <c r="A508" s="43">
        <f>A$4</f>
        <v>1</v>
      </c>
      <c r="B508" s="6">
        <f t="shared" ref="B508:G508" si="386">IF(B521=0,0,B516/$H521)</f>
        <v>0</v>
      </c>
      <c r="C508" s="6">
        <f t="shared" si="386"/>
        <v>0</v>
      </c>
      <c r="D508" s="6">
        <f t="shared" si="386"/>
        <v>0</v>
      </c>
      <c r="E508" s="6">
        <f t="shared" si="386"/>
        <v>0</v>
      </c>
      <c r="F508" s="6">
        <f t="shared" si="386"/>
        <v>0</v>
      </c>
      <c r="G508" s="6">
        <f t="shared" si="386"/>
        <v>0</v>
      </c>
      <c r="H508" s="10">
        <f t="shared" ref="H508:H513" si="387">SUM(B508:G508)</f>
        <v>0</v>
      </c>
      <c r="I508" s="10"/>
      <c r="L508" s="39" t="str">
        <f>L$4</f>
        <v>серии из 5 бросков</v>
      </c>
    </row>
    <row r="509" spans="1:12" ht="18.75">
      <c r="A509" s="43">
        <f>A$5</f>
        <v>2</v>
      </c>
      <c r="B509" s="6">
        <f t="shared" ref="B509:G509" si="388">IF(B521=0,0,B517/$H521)</f>
        <v>0</v>
      </c>
      <c r="C509" s="6">
        <f t="shared" si="388"/>
        <v>0</v>
      </c>
      <c r="D509" s="6">
        <f t="shared" si="388"/>
        <v>0</v>
      </c>
      <c r="E509" s="6">
        <f t="shared" si="388"/>
        <v>0</v>
      </c>
      <c r="F509" s="6">
        <f t="shared" si="388"/>
        <v>0</v>
      </c>
      <c r="G509" s="6">
        <f t="shared" si="388"/>
        <v>0</v>
      </c>
      <c r="H509" s="10">
        <f t="shared" si="387"/>
        <v>0</v>
      </c>
      <c r="I509" s="10"/>
      <c r="L509" s="38" t="str">
        <f>L$5</f>
        <v>Z — модуль разности между</v>
      </c>
    </row>
    <row r="510" spans="1:12" ht="18.75">
      <c r="A510" s="43">
        <f>A$6</f>
        <v>3</v>
      </c>
      <c r="B510" s="6">
        <f t="shared" ref="B510:G510" si="389">IF(B521=0,0,B518/$H521)</f>
        <v>0</v>
      </c>
      <c r="C510" s="6">
        <f t="shared" si="389"/>
        <v>0</v>
      </c>
      <c r="D510" s="6">
        <f t="shared" si="389"/>
        <v>0</v>
      </c>
      <c r="E510" s="6">
        <f t="shared" si="389"/>
        <v>0</v>
      </c>
      <c r="F510" s="6">
        <f t="shared" si="389"/>
        <v>0</v>
      </c>
      <c r="G510" s="6">
        <f t="shared" si="389"/>
        <v>0</v>
      </c>
      <c r="H510" s="10">
        <f t="shared" si="387"/>
        <v>0</v>
      </c>
      <c r="I510" s="12"/>
      <c r="L510" s="38" t="str">
        <f>L$6</f>
        <v>числом выпавших орлов и</v>
      </c>
    </row>
    <row r="511" spans="1:12" ht="18.75">
      <c r="A511" s="43">
        <f>A$7</f>
        <v>4</v>
      </c>
      <c r="B511" s="6">
        <f t="shared" ref="B511:G511" si="390">IF(B521=0,0,B519/$H521)</f>
        <v>0</v>
      </c>
      <c r="C511" s="6">
        <f t="shared" si="390"/>
        <v>0</v>
      </c>
      <c r="D511" s="6">
        <f t="shared" si="390"/>
        <v>0</v>
      </c>
      <c r="E511" s="6">
        <f t="shared" si="390"/>
        <v>0</v>
      </c>
      <c r="F511" s="6">
        <f t="shared" si="390"/>
        <v>0</v>
      </c>
      <c r="G511" s="6">
        <f t="shared" si="390"/>
        <v>0</v>
      </c>
      <c r="H511" s="10">
        <f t="shared" si="387"/>
        <v>0</v>
      </c>
      <c r="I511" s="12"/>
      <c r="L511" s="38" t="str">
        <f>L$7</f>
        <v>решек в серии из 5 бросков</v>
      </c>
    </row>
    <row r="512" spans="1:12" ht="18.75">
      <c r="A512" s="43">
        <f>A$8</f>
        <v>5</v>
      </c>
      <c r="B512" s="29">
        <f t="shared" ref="B512:G512" si="391">IF(B521=0,0,B520/$H521)</f>
        <v>0</v>
      </c>
      <c r="C512" s="29">
        <f t="shared" si="391"/>
        <v>0</v>
      </c>
      <c r="D512" s="29">
        <f t="shared" si="391"/>
        <v>0</v>
      </c>
      <c r="E512" s="29">
        <f t="shared" si="391"/>
        <v>0</v>
      </c>
      <c r="F512" s="29">
        <f t="shared" si="391"/>
        <v>0</v>
      </c>
      <c r="G512" s="29">
        <f t="shared" si="391"/>
        <v>0</v>
      </c>
      <c r="H512" s="10">
        <f t="shared" si="387"/>
        <v>0</v>
      </c>
      <c r="L512" s="38">
        <f>L$8</f>
        <v>0</v>
      </c>
    </row>
    <row r="513" spans="1:12" ht="18.75">
      <c r="A513" s="42" t="str">
        <f>A$9</f>
        <v>w(Z=zk)</v>
      </c>
      <c r="B513" s="28">
        <f t="shared" ref="B513:G513" si="392">SUM(B507:B512)</f>
        <v>0</v>
      </c>
      <c r="C513" s="28">
        <f t="shared" si="392"/>
        <v>0</v>
      </c>
      <c r="D513" s="28">
        <f t="shared" si="392"/>
        <v>0</v>
      </c>
      <c r="E513" s="28">
        <f t="shared" si="392"/>
        <v>0</v>
      </c>
      <c r="F513" s="28">
        <f t="shared" si="392"/>
        <v>0</v>
      </c>
      <c r="G513" s="28">
        <f t="shared" si="392"/>
        <v>0</v>
      </c>
      <c r="H513" s="10">
        <f t="shared" si="387"/>
        <v>0</v>
      </c>
      <c r="L513" s="1">
        <f>L$9</f>
        <v>0</v>
      </c>
    </row>
    <row r="514" spans="1:12" ht="19.5" thickBot="1">
      <c r="A514" s="44" t="str">
        <f>A$10</f>
        <v>X\Z</v>
      </c>
      <c r="B514" s="36">
        <v>0</v>
      </c>
      <c r="C514" s="33">
        <v>1</v>
      </c>
      <c r="D514" s="33">
        <v>2</v>
      </c>
      <c r="E514" s="33">
        <v>3</v>
      </c>
      <c r="F514" s="33">
        <v>4</v>
      </c>
      <c r="G514" s="34">
        <v>5</v>
      </c>
      <c r="H514" s="10"/>
      <c r="L514" s="1">
        <f>L$10</f>
        <v>0</v>
      </c>
    </row>
    <row r="515" spans="1:12" ht="18.75">
      <c r="A515" s="43">
        <f>A$11</f>
        <v>0</v>
      </c>
      <c r="B515" s="30"/>
      <c r="C515" s="30"/>
      <c r="D515" s="30"/>
      <c r="E515" s="30"/>
      <c r="F515" s="30"/>
      <c r="G515" s="30"/>
      <c r="H515" s="10">
        <f t="shared" ref="H515:H521" si="393">SUM(B515:G515)</f>
        <v>0</v>
      </c>
      <c r="L515" s="1">
        <f>L$11</f>
        <v>0</v>
      </c>
    </row>
    <row r="516" spans="1:12" ht="18.75">
      <c r="A516" s="43">
        <f>A$12</f>
        <v>1</v>
      </c>
      <c r="B516" s="35"/>
      <c r="C516" s="35"/>
      <c r="D516" s="35"/>
      <c r="E516" s="35"/>
      <c r="F516" s="35"/>
      <c r="G516" s="35"/>
      <c r="H516" s="10">
        <f t="shared" si="393"/>
        <v>0</v>
      </c>
      <c r="L516" s="1">
        <f>L$12</f>
        <v>0</v>
      </c>
    </row>
    <row r="517" spans="1:12" ht="18.75">
      <c r="A517" s="43">
        <f>A$13</f>
        <v>2</v>
      </c>
      <c r="B517" s="35"/>
      <c r="C517" s="35"/>
      <c r="D517" s="35"/>
      <c r="E517" s="35"/>
      <c r="F517" s="35"/>
      <c r="G517" s="35"/>
      <c r="H517" s="10">
        <f t="shared" si="393"/>
        <v>0</v>
      </c>
      <c r="L517" s="1">
        <f>L$13</f>
        <v>0</v>
      </c>
    </row>
    <row r="518" spans="1:12" ht="18.75">
      <c r="A518" s="43">
        <f>A$14</f>
        <v>3</v>
      </c>
      <c r="B518" s="35"/>
      <c r="C518" s="35"/>
      <c r="D518" s="35"/>
      <c r="E518" s="35"/>
      <c r="F518" s="35"/>
      <c r="G518" s="35"/>
      <c r="H518" s="10">
        <f t="shared" si="393"/>
        <v>0</v>
      </c>
      <c r="L518" s="1">
        <f>L$14</f>
        <v>0</v>
      </c>
    </row>
    <row r="519" spans="1:12" ht="18.75">
      <c r="A519" s="43">
        <f>A$15</f>
        <v>4</v>
      </c>
      <c r="B519" s="35"/>
      <c r="C519" s="35"/>
      <c r="D519" s="35"/>
      <c r="E519" s="35"/>
      <c r="F519" s="35"/>
      <c r="G519" s="35"/>
      <c r="H519" s="10">
        <f t="shared" si="393"/>
        <v>0</v>
      </c>
      <c r="L519" s="1">
        <f>L$15</f>
        <v>0</v>
      </c>
    </row>
    <row r="520" spans="1:12" ht="19.5" thickBot="1">
      <c r="A520" s="46">
        <f>A$16</f>
        <v>5</v>
      </c>
      <c r="B520" s="37"/>
      <c r="C520" s="37"/>
      <c r="D520" s="37"/>
      <c r="E520" s="37"/>
      <c r="F520" s="37"/>
      <c r="G520" s="37"/>
      <c r="H520" s="10">
        <f t="shared" si="393"/>
        <v>0</v>
      </c>
      <c r="L520" s="1">
        <f>L$16</f>
        <v>0</v>
      </c>
    </row>
    <row r="521" spans="1:12" ht="19.5" thickTop="1">
      <c r="A521" s="42" t="str">
        <f>A$17</f>
        <v>n(Z=zk)</v>
      </c>
      <c r="B521" s="32">
        <f>SUM(B515:B520)</f>
        <v>0</v>
      </c>
      <c r="C521" s="32">
        <f t="shared" ref="C521" si="394">SUM(C515:C520)</f>
        <v>0</v>
      </c>
      <c r="D521" s="32">
        <f t="shared" ref="D521" si="395">SUM(D515:D520)</f>
        <v>0</v>
      </c>
      <c r="E521" s="32">
        <f t="shared" ref="E521" si="396">SUM(E515:E520)</f>
        <v>0</v>
      </c>
      <c r="F521" s="32">
        <f t="shared" ref="F521" si="397">SUM(F515:F520)</f>
        <v>0</v>
      </c>
      <c r="G521" s="32">
        <f t="shared" ref="G521" si="398">SUM(G515:G520)</f>
        <v>0</v>
      </c>
      <c r="H521" s="10">
        <f t="shared" si="393"/>
        <v>0</v>
      </c>
      <c r="L521" s="1">
        <f>L$17</f>
        <v>0</v>
      </c>
    </row>
    <row r="523" spans="1:12" ht="19.5" thickBot="1">
      <c r="A523" s="7">
        <f>'Название и список группы'!A30</f>
        <v>29</v>
      </c>
      <c r="B523" s="86">
        <f>'Название и список группы'!B30</f>
        <v>0</v>
      </c>
      <c r="C523" s="86"/>
      <c r="D523" s="86"/>
      <c r="E523" s="86"/>
      <c r="F523" s="86"/>
      <c r="G523" s="86"/>
      <c r="H523" s="86"/>
      <c r="I523" s="86"/>
      <c r="J523" s="86"/>
      <c r="L523" s="1" t="str">
        <f>L$19</f>
        <v>Заполните только желтые поля!!!</v>
      </c>
    </row>
    <row r="524" spans="1:12" ht="18.75" thickBot="1">
      <c r="A524" s="44" t="str">
        <f>A$2</f>
        <v>X\Z</v>
      </c>
      <c r="B524" s="22">
        <v>0</v>
      </c>
      <c r="C524" s="23">
        <v>1</v>
      </c>
      <c r="D524" s="23">
        <v>2</v>
      </c>
      <c r="E524" s="23">
        <v>3</v>
      </c>
      <c r="F524" s="23">
        <v>4</v>
      </c>
      <c r="G524" s="24">
        <v>5</v>
      </c>
      <c r="H524" s="25" t="str">
        <f>H$2</f>
        <v>w(X=xi)</v>
      </c>
      <c r="I524" s="2"/>
      <c r="J524" s="3" t="s">
        <v>3</v>
      </c>
      <c r="L524" s="4" t="str">
        <f>L$2</f>
        <v>10 серий по 5 бросков монеты</v>
      </c>
    </row>
    <row r="525" spans="1:12" ht="18.75">
      <c r="A525" s="43">
        <f>A$3</f>
        <v>0</v>
      </c>
      <c r="B525" s="26">
        <f t="shared" ref="B525:G525" si="399">IF(B539=0,0,B533/$H539)</f>
        <v>0</v>
      </c>
      <c r="C525" s="26">
        <f t="shared" si="399"/>
        <v>0</v>
      </c>
      <c r="D525" s="26">
        <f t="shared" si="399"/>
        <v>0</v>
      </c>
      <c r="E525" s="26">
        <f t="shared" si="399"/>
        <v>0</v>
      </c>
      <c r="F525" s="26">
        <f t="shared" si="399"/>
        <v>0</v>
      </c>
      <c r="G525" s="26">
        <f t="shared" si="399"/>
        <v>0</v>
      </c>
      <c r="H525" s="10"/>
      <c r="I525" s="10"/>
      <c r="J525" s="11">
        <f>IF(SUM(B533:G538)&gt;0,1,10^(-5))</f>
        <v>1.0000000000000001E-5</v>
      </c>
      <c r="L525" s="39" t="str">
        <f>L$3</f>
        <v>X — число выпавших орлов в</v>
      </c>
    </row>
    <row r="526" spans="1:12" ht="18.75">
      <c r="A526" s="43">
        <f>A$4</f>
        <v>1</v>
      </c>
      <c r="B526" s="6">
        <f t="shared" ref="B526:G526" si="400">IF(B539=0,0,B534/$H539)</f>
        <v>0</v>
      </c>
      <c r="C526" s="6">
        <f t="shared" si="400"/>
        <v>0</v>
      </c>
      <c r="D526" s="6">
        <f t="shared" si="400"/>
        <v>0</v>
      </c>
      <c r="E526" s="6">
        <f t="shared" si="400"/>
        <v>0</v>
      </c>
      <c r="F526" s="6">
        <f t="shared" si="400"/>
        <v>0</v>
      </c>
      <c r="G526" s="6">
        <f t="shared" si="400"/>
        <v>0</v>
      </c>
      <c r="H526" s="10">
        <f t="shared" ref="H526:H531" si="401">SUM(B526:G526)</f>
        <v>0</v>
      </c>
      <c r="I526" s="10"/>
      <c r="L526" s="39" t="str">
        <f>L$4</f>
        <v>серии из 5 бросков</v>
      </c>
    </row>
    <row r="527" spans="1:12" ht="18.75">
      <c r="A527" s="43">
        <f>A$5</f>
        <v>2</v>
      </c>
      <c r="B527" s="6">
        <f t="shared" ref="B527:G527" si="402">IF(B539=0,0,B535/$H539)</f>
        <v>0</v>
      </c>
      <c r="C527" s="6">
        <f t="shared" si="402"/>
        <v>0</v>
      </c>
      <c r="D527" s="6">
        <f t="shared" si="402"/>
        <v>0</v>
      </c>
      <c r="E527" s="6">
        <f t="shared" si="402"/>
        <v>0</v>
      </c>
      <c r="F527" s="6">
        <f t="shared" si="402"/>
        <v>0</v>
      </c>
      <c r="G527" s="6">
        <f t="shared" si="402"/>
        <v>0</v>
      </c>
      <c r="H527" s="10">
        <f t="shared" si="401"/>
        <v>0</v>
      </c>
      <c r="I527" s="10"/>
      <c r="L527" s="38" t="str">
        <f>L$5</f>
        <v>Z — модуль разности между</v>
      </c>
    </row>
    <row r="528" spans="1:12" ht="18.75">
      <c r="A528" s="43">
        <f>A$6</f>
        <v>3</v>
      </c>
      <c r="B528" s="6">
        <f t="shared" ref="B528:G528" si="403">IF(B539=0,0,B536/$H539)</f>
        <v>0</v>
      </c>
      <c r="C528" s="6">
        <f t="shared" si="403"/>
        <v>0</v>
      </c>
      <c r="D528" s="6">
        <f t="shared" si="403"/>
        <v>0</v>
      </c>
      <c r="E528" s="6">
        <f t="shared" si="403"/>
        <v>0</v>
      </c>
      <c r="F528" s="6">
        <f t="shared" si="403"/>
        <v>0</v>
      </c>
      <c r="G528" s="6">
        <f t="shared" si="403"/>
        <v>0</v>
      </c>
      <c r="H528" s="10">
        <f t="shared" si="401"/>
        <v>0</v>
      </c>
      <c r="I528" s="12"/>
      <c r="L528" s="38" t="str">
        <f>L$6</f>
        <v>числом выпавших орлов и</v>
      </c>
    </row>
    <row r="529" spans="1:12" ht="18.75">
      <c r="A529" s="43">
        <f>A$7</f>
        <v>4</v>
      </c>
      <c r="B529" s="6">
        <f t="shared" ref="B529:G529" si="404">IF(B539=0,0,B537/$H539)</f>
        <v>0</v>
      </c>
      <c r="C529" s="6">
        <f t="shared" si="404"/>
        <v>0</v>
      </c>
      <c r="D529" s="6">
        <f t="shared" si="404"/>
        <v>0</v>
      </c>
      <c r="E529" s="6">
        <f t="shared" si="404"/>
        <v>0</v>
      </c>
      <c r="F529" s="6">
        <f t="shared" si="404"/>
        <v>0</v>
      </c>
      <c r="G529" s="6">
        <f t="shared" si="404"/>
        <v>0</v>
      </c>
      <c r="H529" s="10">
        <f t="shared" si="401"/>
        <v>0</v>
      </c>
      <c r="I529" s="12"/>
      <c r="L529" s="38" t="str">
        <f>L$7</f>
        <v>решек в серии из 5 бросков</v>
      </c>
    </row>
    <row r="530" spans="1:12" ht="18.75">
      <c r="A530" s="43">
        <f>A$8</f>
        <v>5</v>
      </c>
      <c r="B530" s="29">
        <f t="shared" ref="B530:G530" si="405">IF(B539=0,0,B538/$H539)</f>
        <v>0</v>
      </c>
      <c r="C530" s="29">
        <f t="shared" si="405"/>
        <v>0</v>
      </c>
      <c r="D530" s="29">
        <f t="shared" si="405"/>
        <v>0</v>
      </c>
      <c r="E530" s="29">
        <f t="shared" si="405"/>
        <v>0</v>
      </c>
      <c r="F530" s="29">
        <f t="shared" si="405"/>
        <v>0</v>
      </c>
      <c r="G530" s="29">
        <f t="shared" si="405"/>
        <v>0</v>
      </c>
      <c r="H530" s="10">
        <f t="shared" si="401"/>
        <v>0</v>
      </c>
      <c r="L530" s="38">
        <f>L$8</f>
        <v>0</v>
      </c>
    </row>
    <row r="531" spans="1:12" ht="18.75">
      <c r="A531" s="42" t="str">
        <f>A$9</f>
        <v>w(Z=zk)</v>
      </c>
      <c r="B531" s="28">
        <f t="shared" ref="B531:G531" si="406">SUM(B525:B530)</f>
        <v>0</v>
      </c>
      <c r="C531" s="28">
        <f t="shared" si="406"/>
        <v>0</v>
      </c>
      <c r="D531" s="28">
        <f t="shared" si="406"/>
        <v>0</v>
      </c>
      <c r="E531" s="28">
        <f t="shared" si="406"/>
        <v>0</v>
      </c>
      <c r="F531" s="28">
        <f t="shared" si="406"/>
        <v>0</v>
      </c>
      <c r="G531" s="28">
        <f t="shared" si="406"/>
        <v>0</v>
      </c>
      <c r="H531" s="10">
        <f t="shared" si="401"/>
        <v>0</v>
      </c>
      <c r="L531" s="1">
        <f>L$9</f>
        <v>0</v>
      </c>
    </row>
    <row r="532" spans="1:12" ht="19.5" thickBot="1">
      <c r="A532" s="44" t="str">
        <f>A$10</f>
        <v>X\Z</v>
      </c>
      <c r="B532" s="36">
        <v>0</v>
      </c>
      <c r="C532" s="33">
        <v>1</v>
      </c>
      <c r="D532" s="33">
        <v>2</v>
      </c>
      <c r="E532" s="33">
        <v>3</v>
      </c>
      <c r="F532" s="33">
        <v>4</v>
      </c>
      <c r="G532" s="34">
        <v>5</v>
      </c>
      <c r="H532" s="10"/>
      <c r="L532" s="1">
        <f>L$10</f>
        <v>0</v>
      </c>
    </row>
    <row r="533" spans="1:12" ht="18.75">
      <c r="A533" s="43">
        <f>A$11</f>
        <v>0</v>
      </c>
      <c r="B533" s="30"/>
      <c r="C533" s="30"/>
      <c r="D533" s="30"/>
      <c r="E533" s="30"/>
      <c r="F533" s="30"/>
      <c r="G533" s="30"/>
      <c r="H533" s="10">
        <f t="shared" ref="H533:H539" si="407">SUM(B533:G533)</f>
        <v>0</v>
      </c>
      <c r="L533" s="1">
        <f>L$11</f>
        <v>0</v>
      </c>
    </row>
    <row r="534" spans="1:12" ht="18.75">
      <c r="A534" s="43">
        <f>A$12</f>
        <v>1</v>
      </c>
      <c r="B534" s="35"/>
      <c r="C534" s="35"/>
      <c r="D534" s="35"/>
      <c r="E534" s="35"/>
      <c r="F534" s="35"/>
      <c r="G534" s="35"/>
      <c r="H534" s="10">
        <f t="shared" si="407"/>
        <v>0</v>
      </c>
      <c r="L534" s="1">
        <f>L$12</f>
        <v>0</v>
      </c>
    </row>
    <row r="535" spans="1:12" ht="18.75">
      <c r="A535" s="43">
        <f>A$13</f>
        <v>2</v>
      </c>
      <c r="B535" s="35"/>
      <c r="C535" s="35"/>
      <c r="D535" s="35"/>
      <c r="E535" s="35"/>
      <c r="F535" s="35"/>
      <c r="G535" s="35"/>
      <c r="H535" s="10">
        <f t="shared" si="407"/>
        <v>0</v>
      </c>
      <c r="L535" s="1">
        <f>L$13</f>
        <v>0</v>
      </c>
    </row>
    <row r="536" spans="1:12" ht="18.75">
      <c r="A536" s="43">
        <f>A$14</f>
        <v>3</v>
      </c>
      <c r="B536" s="35"/>
      <c r="C536" s="35"/>
      <c r="D536" s="35"/>
      <c r="E536" s="35"/>
      <c r="F536" s="35"/>
      <c r="G536" s="35"/>
      <c r="H536" s="10">
        <f t="shared" si="407"/>
        <v>0</v>
      </c>
      <c r="L536" s="1">
        <f>L$14</f>
        <v>0</v>
      </c>
    </row>
    <row r="537" spans="1:12" ht="18.75">
      <c r="A537" s="43">
        <f>A$15</f>
        <v>4</v>
      </c>
      <c r="B537" s="35"/>
      <c r="C537" s="35"/>
      <c r="D537" s="35"/>
      <c r="E537" s="35"/>
      <c r="F537" s="35"/>
      <c r="G537" s="35"/>
      <c r="H537" s="10">
        <f t="shared" si="407"/>
        <v>0</v>
      </c>
      <c r="L537" s="1">
        <f>L$15</f>
        <v>0</v>
      </c>
    </row>
    <row r="538" spans="1:12" ht="19.5" thickBot="1">
      <c r="A538" s="46">
        <f>A$16</f>
        <v>5</v>
      </c>
      <c r="B538" s="37"/>
      <c r="C538" s="37"/>
      <c r="D538" s="37"/>
      <c r="E538" s="37"/>
      <c r="F538" s="37"/>
      <c r="G538" s="37"/>
      <c r="H538" s="10">
        <f t="shared" si="407"/>
        <v>0</v>
      </c>
      <c r="L538" s="1">
        <f>L$16</f>
        <v>0</v>
      </c>
    </row>
    <row r="539" spans="1:12" ht="19.5" thickTop="1">
      <c r="A539" s="42" t="str">
        <f>A$17</f>
        <v>n(Z=zk)</v>
      </c>
      <c r="B539" s="32">
        <f>SUM(B533:B538)</f>
        <v>0</v>
      </c>
      <c r="C539" s="32">
        <f t="shared" ref="C539" si="408">SUM(C533:C538)</f>
        <v>0</v>
      </c>
      <c r="D539" s="32">
        <f t="shared" ref="D539" si="409">SUM(D533:D538)</f>
        <v>0</v>
      </c>
      <c r="E539" s="32">
        <f t="shared" ref="E539" si="410">SUM(E533:E538)</f>
        <v>0</v>
      </c>
      <c r="F539" s="32">
        <f t="shared" ref="F539" si="411">SUM(F533:F538)</f>
        <v>0</v>
      </c>
      <c r="G539" s="32">
        <f t="shared" ref="G539" si="412">SUM(G533:G538)</f>
        <v>0</v>
      </c>
      <c r="H539" s="10">
        <f t="shared" si="407"/>
        <v>0</v>
      </c>
      <c r="L539" s="1">
        <f>L$17</f>
        <v>0</v>
      </c>
    </row>
    <row r="541" spans="1:12" ht="19.5" thickBot="1">
      <c r="A541" s="7">
        <f>'Название и список группы'!A31</f>
        <v>30</v>
      </c>
      <c r="B541" s="86">
        <f>'Название и список группы'!B31</f>
        <v>0</v>
      </c>
      <c r="C541" s="86"/>
      <c r="D541" s="86"/>
      <c r="E541" s="86"/>
      <c r="F541" s="86"/>
      <c r="G541" s="86"/>
      <c r="H541" s="86"/>
      <c r="I541" s="86"/>
      <c r="J541" s="86"/>
      <c r="L541" s="1" t="str">
        <f>L$19</f>
        <v>Заполните только желтые поля!!!</v>
      </c>
    </row>
    <row r="542" spans="1:12" ht="18.75" thickBot="1">
      <c r="A542" s="44" t="str">
        <f>A$2</f>
        <v>X\Z</v>
      </c>
      <c r="B542" s="22">
        <v>0</v>
      </c>
      <c r="C542" s="23">
        <v>1</v>
      </c>
      <c r="D542" s="23">
        <v>2</v>
      </c>
      <c r="E542" s="23">
        <v>3</v>
      </c>
      <c r="F542" s="23">
        <v>4</v>
      </c>
      <c r="G542" s="24">
        <v>5</v>
      </c>
      <c r="H542" s="25" t="str">
        <f>H$2</f>
        <v>w(X=xi)</v>
      </c>
      <c r="I542" s="2"/>
      <c r="J542" s="3" t="s">
        <v>3</v>
      </c>
      <c r="L542" s="4" t="str">
        <f>L$2</f>
        <v>10 серий по 5 бросков монеты</v>
      </c>
    </row>
    <row r="543" spans="1:12" ht="18.75">
      <c r="A543" s="43">
        <f>A$3</f>
        <v>0</v>
      </c>
      <c r="B543" s="26">
        <f t="shared" ref="B543:G543" si="413">IF(B557=0,0,B551/$H557)</f>
        <v>0</v>
      </c>
      <c r="C543" s="26">
        <f t="shared" si="413"/>
        <v>0</v>
      </c>
      <c r="D543" s="26">
        <f t="shared" si="413"/>
        <v>0</v>
      </c>
      <c r="E543" s="26">
        <f t="shared" si="413"/>
        <v>0</v>
      </c>
      <c r="F543" s="26">
        <f t="shared" si="413"/>
        <v>0</v>
      </c>
      <c r="G543" s="26">
        <f t="shared" si="413"/>
        <v>0</v>
      </c>
      <c r="H543" s="10"/>
      <c r="I543" s="10"/>
      <c r="J543" s="11">
        <f>IF(SUM(B551:G556)&gt;0,1,10^(-5))</f>
        <v>1.0000000000000001E-5</v>
      </c>
      <c r="L543" s="39" t="str">
        <f>L$3</f>
        <v>X — число выпавших орлов в</v>
      </c>
    </row>
    <row r="544" spans="1:12" ht="18.75">
      <c r="A544" s="43">
        <f>A$4</f>
        <v>1</v>
      </c>
      <c r="B544" s="6">
        <f t="shared" ref="B544:G544" si="414">IF(B557=0,0,B552/$H557)</f>
        <v>0</v>
      </c>
      <c r="C544" s="6">
        <f t="shared" si="414"/>
        <v>0</v>
      </c>
      <c r="D544" s="6">
        <f t="shared" si="414"/>
        <v>0</v>
      </c>
      <c r="E544" s="6">
        <f t="shared" si="414"/>
        <v>0</v>
      </c>
      <c r="F544" s="6">
        <f t="shared" si="414"/>
        <v>0</v>
      </c>
      <c r="G544" s="6">
        <f t="shared" si="414"/>
        <v>0</v>
      </c>
      <c r="H544" s="10">
        <f t="shared" ref="H544:H549" si="415">SUM(B544:G544)</f>
        <v>0</v>
      </c>
      <c r="I544" s="10"/>
      <c r="L544" s="39" t="str">
        <f>L$4</f>
        <v>серии из 5 бросков</v>
      </c>
    </row>
    <row r="545" spans="1:12" ht="18.75">
      <c r="A545" s="43">
        <f>A$5</f>
        <v>2</v>
      </c>
      <c r="B545" s="6">
        <f t="shared" ref="B545:G545" si="416">IF(B557=0,0,B553/$H557)</f>
        <v>0</v>
      </c>
      <c r="C545" s="6">
        <f t="shared" si="416"/>
        <v>0</v>
      </c>
      <c r="D545" s="6">
        <f t="shared" si="416"/>
        <v>0</v>
      </c>
      <c r="E545" s="6">
        <f t="shared" si="416"/>
        <v>0</v>
      </c>
      <c r="F545" s="6">
        <f t="shared" si="416"/>
        <v>0</v>
      </c>
      <c r="G545" s="6">
        <f t="shared" si="416"/>
        <v>0</v>
      </c>
      <c r="H545" s="10">
        <f t="shared" si="415"/>
        <v>0</v>
      </c>
      <c r="I545" s="10"/>
      <c r="L545" s="38" t="str">
        <f>L$5</f>
        <v>Z — модуль разности между</v>
      </c>
    </row>
    <row r="546" spans="1:12" ht="18.75">
      <c r="A546" s="43">
        <f>A$6</f>
        <v>3</v>
      </c>
      <c r="B546" s="6">
        <f t="shared" ref="B546:G546" si="417">IF(B557=0,0,B554/$H557)</f>
        <v>0</v>
      </c>
      <c r="C546" s="6">
        <f t="shared" si="417"/>
        <v>0</v>
      </c>
      <c r="D546" s="6">
        <f t="shared" si="417"/>
        <v>0</v>
      </c>
      <c r="E546" s="6">
        <f t="shared" si="417"/>
        <v>0</v>
      </c>
      <c r="F546" s="6">
        <f t="shared" si="417"/>
        <v>0</v>
      </c>
      <c r="G546" s="6">
        <f t="shared" si="417"/>
        <v>0</v>
      </c>
      <c r="H546" s="10">
        <f t="shared" si="415"/>
        <v>0</v>
      </c>
      <c r="I546" s="12"/>
      <c r="L546" s="38" t="str">
        <f>L$6</f>
        <v>числом выпавших орлов и</v>
      </c>
    </row>
    <row r="547" spans="1:12" ht="18.75">
      <c r="A547" s="43">
        <f>A$7</f>
        <v>4</v>
      </c>
      <c r="B547" s="6">
        <f t="shared" ref="B547:G547" si="418">IF(B557=0,0,B555/$H557)</f>
        <v>0</v>
      </c>
      <c r="C547" s="6">
        <f t="shared" si="418"/>
        <v>0</v>
      </c>
      <c r="D547" s="6">
        <f t="shared" si="418"/>
        <v>0</v>
      </c>
      <c r="E547" s="6">
        <f t="shared" si="418"/>
        <v>0</v>
      </c>
      <c r="F547" s="6">
        <f t="shared" si="418"/>
        <v>0</v>
      </c>
      <c r="G547" s="6">
        <f t="shared" si="418"/>
        <v>0</v>
      </c>
      <c r="H547" s="10">
        <f t="shared" si="415"/>
        <v>0</v>
      </c>
      <c r="I547" s="12"/>
      <c r="L547" s="38" t="str">
        <f>L$7</f>
        <v>решек в серии из 5 бросков</v>
      </c>
    </row>
    <row r="548" spans="1:12" ht="18.75">
      <c r="A548" s="43">
        <f>A$8</f>
        <v>5</v>
      </c>
      <c r="B548" s="29">
        <f t="shared" ref="B548:G548" si="419">IF(B557=0,0,B556/$H557)</f>
        <v>0</v>
      </c>
      <c r="C548" s="29">
        <f t="shared" si="419"/>
        <v>0</v>
      </c>
      <c r="D548" s="29">
        <f t="shared" si="419"/>
        <v>0</v>
      </c>
      <c r="E548" s="29">
        <f t="shared" si="419"/>
        <v>0</v>
      </c>
      <c r="F548" s="29">
        <f t="shared" si="419"/>
        <v>0</v>
      </c>
      <c r="G548" s="29">
        <f t="shared" si="419"/>
        <v>0</v>
      </c>
      <c r="H548" s="10">
        <f t="shared" si="415"/>
        <v>0</v>
      </c>
      <c r="L548" s="38">
        <f>L$8</f>
        <v>0</v>
      </c>
    </row>
    <row r="549" spans="1:12" ht="18.75">
      <c r="A549" s="42" t="str">
        <f>A$9</f>
        <v>w(Z=zk)</v>
      </c>
      <c r="B549" s="28">
        <f t="shared" ref="B549:G549" si="420">SUM(B543:B548)</f>
        <v>0</v>
      </c>
      <c r="C549" s="28">
        <f t="shared" si="420"/>
        <v>0</v>
      </c>
      <c r="D549" s="28">
        <f t="shared" si="420"/>
        <v>0</v>
      </c>
      <c r="E549" s="28">
        <f t="shared" si="420"/>
        <v>0</v>
      </c>
      <c r="F549" s="28">
        <f t="shared" si="420"/>
        <v>0</v>
      </c>
      <c r="G549" s="28">
        <f t="shared" si="420"/>
        <v>0</v>
      </c>
      <c r="H549" s="10">
        <f t="shared" si="415"/>
        <v>0</v>
      </c>
      <c r="L549" s="1">
        <f>L$9</f>
        <v>0</v>
      </c>
    </row>
    <row r="550" spans="1:12" ht="19.5" thickBot="1">
      <c r="A550" s="44" t="str">
        <f>A$10</f>
        <v>X\Z</v>
      </c>
      <c r="B550" s="36">
        <v>0</v>
      </c>
      <c r="C550" s="33">
        <v>1</v>
      </c>
      <c r="D550" s="33">
        <v>2</v>
      </c>
      <c r="E550" s="33">
        <v>3</v>
      </c>
      <c r="F550" s="33">
        <v>4</v>
      </c>
      <c r="G550" s="34">
        <v>5</v>
      </c>
      <c r="H550" s="10"/>
      <c r="L550" s="1">
        <f>L$10</f>
        <v>0</v>
      </c>
    </row>
    <row r="551" spans="1:12" ht="18.75">
      <c r="A551" s="43">
        <f>A$11</f>
        <v>0</v>
      </c>
      <c r="B551" s="30"/>
      <c r="C551" s="30"/>
      <c r="D551" s="30"/>
      <c r="E551" s="30"/>
      <c r="F551" s="30"/>
      <c r="G551" s="30"/>
      <c r="H551" s="10">
        <f t="shared" ref="H551:H557" si="421">SUM(B551:G551)</f>
        <v>0</v>
      </c>
      <c r="L551" s="1">
        <f>L$11</f>
        <v>0</v>
      </c>
    </row>
    <row r="552" spans="1:12" ht="18.75">
      <c r="A552" s="43">
        <f>A$12</f>
        <v>1</v>
      </c>
      <c r="B552" s="35"/>
      <c r="C552" s="35"/>
      <c r="D552" s="35"/>
      <c r="E552" s="35"/>
      <c r="F552" s="35"/>
      <c r="G552" s="35"/>
      <c r="H552" s="10">
        <f t="shared" si="421"/>
        <v>0</v>
      </c>
      <c r="L552" s="1">
        <f>L$12</f>
        <v>0</v>
      </c>
    </row>
    <row r="553" spans="1:12" ht="18.75">
      <c r="A553" s="43">
        <f>A$13</f>
        <v>2</v>
      </c>
      <c r="B553" s="35"/>
      <c r="C553" s="35"/>
      <c r="D553" s="35"/>
      <c r="E553" s="35"/>
      <c r="F553" s="35"/>
      <c r="G553" s="35"/>
      <c r="H553" s="10">
        <f t="shared" si="421"/>
        <v>0</v>
      </c>
      <c r="L553" s="1">
        <f>L$13</f>
        <v>0</v>
      </c>
    </row>
    <row r="554" spans="1:12" ht="18.75">
      <c r="A554" s="43">
        <f>A$14</f>
        <v>3</v>
      </c>
      <c r="B554" s="35"/>
      <c r="C554" s="35"/>
      <c r="D554" s="35"/>
      <c r="E554" s="35"/>
      <c r="F554" s="35"/>
      <c r="G554" s="35"/>
      <c r="H554" s="10">
        <f t="shared" si="421"/>
        <v>0</v>
      </c>
      <c r="L554" s="1">
        <f>L$14</f>
        <v>0</v>
      </c>
    </row>
    <row r="555" spans="1:12" ht="18.75">
      <c r="A555" s="43">
        <f>A$15</f>
        <v>4</v>
      </c>
      <c r="B555" s="35"/>
      <c r="C555" s="35"/>
      <c r="D555" s="35"/>
      <c r="E555" s="35"/>
      <c r="F555" s="35"/>
      <c r="G555" s="35"/>
      <c r="H555" s="10">
        <f t="shared" si="421"/>
        <v>0</v>
      </c>
      <c r="L555" s="1">
        <f>L$15</f>
        <v>0</v>
      </c>
    </row>
    <row r="556" spans="1:12" ht="19.5" thickBot="1">
      <c r="A556" s="46">
        <f>A$16</f>
        <v>5</v>
      </c>
      <c r="B556" s="37"/>
      <c r="C556" s="37"/>
      <c r="D556" s="37"/>
      <c r="E556" s="37"/>
      <c r="F556" s="37"/>
      <c r="G556" s="37"/>
      <c r="H556" s="10">
        <f t="shared" si="421"/>
        <v>0</v>
      </c>
      <c r="L556" s="1">
        <f>L$16</f>
        <v>0</v>
      </c>
    </row>
    <row r="557" spans="1:12" ht="19.5" thickTop="1">
      <c r="A557" s="42" t="str">
        <f>A$17</f>
        <v>n(Z=zk)</v>
      </c>
      <c r="B557" s="32">
        <f>SUM(B551:B556)</f>
        <v>0</v>
      </c>
      <c r="C557" s="32">
        <f t="shared" ref="C557" si="422">SUM(C551:C556)</f>
        <v>0</v>
      </c>
      <c r="D557" s="32">
        <f t="shared" ref="D557" si="423">SUM(D551:D556)</f>
        <v>0</v>
      </c>
      <c r="E557" s="32">
        <f t="shared" ref="E557" si="424">SUM(E551:E556)</f>
        <v>0</v>
      </c>
      <c r="F557" s="32">
        <f t="shared" ref="F557" si="425">SUM(F551:F556)</f>
        <v>0</v>
      </c>
      <c r="G557" s="32">
        <f t="shared" ref="G557" si="426">SUM(G551:G556)</f>
        <v>0</v>
      </c>
      <c r="H557" s="10">
        <f t="shared" si="421"/>
        <v>0</v>
      </c>
      <c r="L557" s="1">
        <f>L$17</f>
        <v>0</v>
      </c>
    </row>
    <row r="559" spans="1:12" ht="19.5" thickBot="1">
      <c r="A559" s="7">
        <f>'Название и список группы'!A32</f>
        <v>31</v>
      </c>
      <c r="B559" s="86">
        <f>'Название и список группы'!B32</f>
        <v>0</v>
      </c>
      <c r="C559" s="86"/>
      <c r="D559" s="86"/>
      <c r="E559" s="86"/>
      <c r="F559" s="86"/>
      <c r="G559" s="86"/>
      <c r="H559" s="86"/>
      <c r="I559" s="86"/>
      <c r="J559" s="86"/>
      <c r="L559" s="1" t="str">
        <f>L$19</f>
        <v>Заполните только желтые поля!!!</v>
      </c>
    </row>
    <row r="560" spans="1:12" ht="18.75" thickBot="1">
      <c r="A560" s="44" t="str">
        <f>A$2</f>
        <v>X\Z</v>
      </c>
      <c r="B560" s="22">
        <v>0</v>
      </c>
      <c r="C560" s="23">
        <v>1</v>
      </c>
      <c r="D560" s="23">
        <v>2</v>
      </c>
      <c r="E560" s="23">
        <v>3</v>
      </c>
      <c r="F560" s="23">
        <v>4</v>
      </c>
      <c r="G560" s="24">
        <v>5</v>
      </c>
      <c r="H560" s="25" t="str">
        <f>H$2</f>
        <v>w(X=xi)</v>
      </c>
      <c r="I560" s="2"/>
      <c r="J560" s="3" t="s">
        <v>3</v>
      </c>
      <c r="L560" s="4" t="str">
        <f>L$2</f>
        <v>10 серий по 5 бросков монеты</v>
      </c>
    </row>
    <row r="561" spans="1:12" ht="18.75">
      <c r="A561" s="43">
        <f>A$3</f>
        <v>0</v>
      </c>
      <c r="B561" s="26">
        <f t="shared" ref="B561:G561" si="427">IF(B575=0,0,B569/$H575)</f>
        <v>0</v>
      </c>
      <c r="C561" s="26">
        <f t="shared" si="427"/>
        <v>0</v>
      </c>
      <c r="D561" s="26">
        <f t="shared" si="427"/>
        <v>0</v>
      </c>
      <c r="E561" s="26">
        <f t="shared" si="427"/>
        <v>0</v>
      </c>
      <c r="F561" s="26">
        <f t="shared" si="427"/>
        <v>0</v>
      </c>
      <c r="G561" s="26">
        <f t="shared" si="427"/>
        <v>0</v>
      </c>
      <c r="H561" s="10"/>
      <c r="I561" s="10"/>
      <c r="J561" s="11">
        <f>IF(SUM(B569:G574)&gt;0,1,10^(-5))</f>
        <v>1.0000000000000001E-5</v>
      </c>
      <c r="L561" s="39" t="str">
        <f>L$3</f>
        <v>X — число выпавших орлов в</v>
      </c>
    </row>
    <row r="562" spans="1:12" ht="18.75">
      <c r="A562" s="43">
        <f>A$4</f>
        <v>1</v>
      </c>
      <c r="B562" s="6">
        <f t="shared" ref="B562:G562" si="428">IF(B575=0,0,B570/$H575)</f>
        <v>0</v>
      </c>
      <c r="C562" s="6">
        <f t="shared" si="428"/>
        <v>0</v>
      </c>
      <c r="D562" s="6">
        <f t="shared" si="428"/>
        <v>0</v>
      </c>
      <c r="E562" s="6">
        <f t="shared" si="428"/>
        <v>0</v>
      </c>
      <c r="F562" s="6">
        <f t="shared" si="428"/>
        <v>0</v>
      </c>
      <c r="G562" s="6">
        <f t="shared" si="428"/>
        <v>0</v>
      </c>
      <c r="H562" s="10">
        <f t="shared" ref="H562:H567" si="429">SUM(B562:G562)</f>
        <v>0</v>
      </c>
      <c r="I562" s="10"/>
      <c r="L562" s="39" t="str">
        <f>L$4</f>
        <v>серии из 5 бросков</v>
      </c>
    </row>
    <row r="563" spans="1:12" ht="18.75">
      <c r="A563" s="43">
        <f>A$5</f>
        <v>2</v>
      </c>
      <c r="B563" s="6">
        <f t="shared" ref="B563:G563" si="430">IF(B575=0,0,B571/$H575)</f>
        <v>0</v>
      </c>
      <c r="C563" s="6">
        <f t="shared" si="430"/>
        <v>0</v>
      </c>
      <c r="D563" s="6">
        <f t="shared" si="430"/>
        <v>0</v>
      </c>
      <c r="E563" s="6">
        <f t="shared" si="430"/>
        <v>0</v>
      </c>
      <c r="F563" s="6">
        <f t="shared" si="430"/>
        <v>0</v>
      </c>
      <c r="G563" s="6">
        <f t="shared" si="430"/>
        <v>0</v>
      </c>
      <c r="H563" s="10">
        <f t="shared" si="429"/>
        <v>0</v>
      </c>
      <c r="I563" s="10"/>
      <c r="L563" s="38" t="str">
        <f>L$5</f>
        <v>Z — модуль разности между</v>
      </c>
    </row>
    <row r="564" spans="1:12" ht="18.75">
      <c r="A564" s="43">
        <f>A$6</f>
        <v>3</v>
      </c>
      <c r="B564" s="6">
        <f t="shared" ref="B564:G564" si="431">IF(B575=0,0,B572/$H575)</f>
        <v>0</v>
      </c>
      <c r="C564" s="6">
        <f t="shared" si="431"/>
        <v>0</v>
      </c>
      <c r="D564" s="6">
        <f t="shared" si="431"/>
        <v>0</v>
      </c>
      <c r="E564" s="6">
        <f t="shared" si="431"/>
        <v>0</v>
      </c>
      <c r="F564" s="6">
        <f t="shared" si="431"/>
        <v>0</v>
      </c>
      <c r="G564" s="6">
        <f t="shared" si="431"/>
        <v>0</v>
      </c>
      <c r="H564" s="10">
        <f t="shared" si="429"/>
        <v>0</v>
      </c>
      <c r="I564" s="12"/>
      <c r="L564" s="38" t="str">
        <f>L$6</f>
        <v>числом выпавших орлов и</v>
      </c>
    </row>
    <row r="565" spans="1:12" ht="18.75">
      <c r="A565" s="43">
        <f>A$7</f>
        <v>4</v>
      </c>
      <c r="B565" s="6">
        <f t="shared" ref="B565:G565" si="432">IF(B575=0,0,B573/$H575)</f>
        <v>0</v>
      </c>
      <c r="C565" s="6">
        <f t="shared" si="432"/>
        <v>0</v>
      </c>
      <c r="D565" s="6">
        <f t="shared" si="432"/>
        <v>0</v>
      </c>
      <c r="E565" s="6">
        <f t="shared" si="432"/>
        <v>0</v>
      </c>
      <c r="F565" s="6">
        <f t="shared" si="432"/>
        <v>0</v>
      </c>
      <c r="G565" s="6">
        <f t="shared" si="432"/>
        <v>0</v>
      </c>
      <c r="H565" s="10">
        <f t="shared" si="429"/>
        <v>0</v>
      </c>
      <c r="I565" s="12"/>
      <c r="L565" s="38" t="str">
        <f>L$7</f>
        <v>решек в серии из 5 бросков</v>
      </c>
    </row>
    <row r="566" spans="1:12" ht="18.75">
      <c r="A566" s="43">
        <f>A$8</f>
        <v>5</v>
      </c>
      <c r="B566" s="29">
        <f t="shared" ref="B566:G566" si="433">IF(B575=0,0,B574/$H575)</f>
        <v>0</v>
      </c>
      <c r="C566" s="29">
        <f t="shared" si="433"/>
        <v>0</v>
      </c>
      <c r="D566" s="29">
        <f t="shared" si="433"/>
        <v>0</v>
      </c>
      <c r="E566" s="29">
        <f t="shared" si="433"/>
        <v>0</v>
      </c>
      <c r="F566" s="29">
        <f t="shared" si="433"/>
        <v>0</v>
      </c>
      <c r="G566" s="29">
        <f t="shared" si="433"/>
        <v>0</v>
      </c>
      <c r="H566" s="10">
        <f t="shared" si="429"/>
        <v>0</v>
      </c>
      <c r="L566" s="38">
        <f>L$8</f>
        <v>0</v>
      </c>
    </row>
    <row r="567" spans="1:12" ht="18.75">
      <c r="A567" s="42" t="str">
        <f>A$9</f>
        <v>w(Z=zk)</v>
      </c>
      <c r="B567" s="28">
        <f t="shared" ref="B567:G567" si="434">SUM(B561:B566)</f>
        <v>0</v>
      </c>
      <c r="C567" s="28">
        <f t="shared" si="434"/>
        <v>0</v>
      </c>
      <c r="D567" s="28">
        <f t="shared" si="434"/>
        <v>0</v>
      </c>
      <c r="E567" s="28">
        <f t="shared" si="434"/>
        <v>0</v>
      </c>
      <c r="F567" s="28">
        <f t="shared" si="434"/>
        <v>0</v>
      </c>
      <c r="G567" s="28">
        <f t="shared" si="434"/>
        <v>0</v>
      </c>
      <c r="H567" s="10">
        <f t="shared" si="429"/>
        <v>0</v>
      </c>
      <c r="L567" s="1">
        <f>L$9</f>
        <v>0</v>
      </c>
    </row>
    <row r="568" spans="1:12" ht="19.5" thickBot="1">
      <c r="A568" s="44" t="str">
        <f>A$10</f>
        <v>X\Z</v>
      </c>
      <c r="B568" s="36">
        <v>0</v>
      </c>
      <c r="C568" s="33">
        <v>1</v>
      </c>
      <c r="D568" s="33">
        <v>2</v>
      </c>
      <c r="E568" s="33">
        <v>3</v>
      </c>
      <c r="F568" s="33">
        <v>4</v>
      </c>
      <c r="G568" s="34">
        <v>5</v>
      </c>
      <c r="H568" s="10"/>
      <c r="L568" s="1">
        <f>L$10</f>
        <v>0</v>
      </c>
    </row>
    <row r="569" spans="1:12" ht="18.75">
      <c r="A569" s="43">
        <f>A$11</f>
        <v>0</v>
      </c>
      <c r="B569" s="30"/>
      <c r="C569" s="30"/>
      <c r="D569" s="30"/>
      <c r="E569" s="30"/>
      <c r="F569" s="30"/>
      <c r="G569" s="30"/>
      <c r="H569" s="10">
        <f t="shared" ref="H569:H575" si="435">SUM(B569:G569)</f>
        <v>0</v>
      </c>
      <c r="L569" s="1">
        <f>L$11</f>
        <v>0</v>
      </c>
    </row>
    <row r="570" spans="1:12" ht="18.75">
      <c r="A570" s="43">
        <f>A$12</f>
        <v>1</v>
      </c>
      <c r="B570" s="35"/>
      <c r="C570" s="35"/>
      <c r="D570" s="35"/>
      <c r="E570" s="35"/>
      <c r="F570" s="35"/>
      <c r="G570" s="35"/>
      <c r="H570" s="10">
        <f t="shared" si="435"/>
        <v>0</v>
      </c>
      <c r="L570" s="1">
        <f>L$12</f>
        <v>0</v>
      </c>
    </row>
    <row r="571" spans="1:12" ht="18.75">
      <c r="A571" s="43">
        <f>A$13</f>
        <v>2</v>
      </c>
      <c r="B571" s="35"/>
      <c r="C571" s="35"/>
      <c r="D571" s="35"/>
      <c r="E571" s="35"/>
      <c r="F571" s="35"/>
      <c r="G571" s="35"/>
      <c r="H571" s="10">
        <f t="shared" si="435"/>
        <v>0</v>
      </c>
      <c r="L571" s="1">
        <f>L$13</f>
        <v>0</v>
      </c>
    </row>
    <row r="572" spans="1:12" ht="18.75">
      <c r="A572" s="43">
        <f>A$14</f>
        <v>3</v>
      </c>
      <c r="B572" s="35"/>
      <c r="C572" s="35"/>
      <c r="D572" s="35"/>
      <c r="E572" s="35"/>
      <c r="F572" s="35"/>
      <c r="G572" s="35"/>
      <c r="H572" s="10">
        <f t="shared" si="435"/>
        <v>0</v>
      </c>
      <c r="L572" s="1">
        <f>L$14</f>
        <v>0</v>
      </c>
    </row>
    <row r="573" spans="1:12" ht="18.75">
      <c r="A573" s="43">
        <f>A$15</f>
        <v>4</v>
      </c>
      <c r="B573" s="35"/>
      <c r="C573" s="35"/>
      <c r="D573" s="35"/>
      <c r="E573" s="35"/>
      <c r="F573" s="35"/>
      <c r="G573" s="35"/>
      <c r="H573" s="10">
        <f t="shared" si="435"/>
        <v>0</v>
      </c>
      <c r="L573" s="1">
        <f>L$15</f>
        <v>0</v>
      </c>
    </row>
    <row r="574" spans="1:12" ht="19.5" thickBot="1">
      <c r="A574" s="46">
        <f>A$16</f>
        <v>5</v>
      </c>
      <c r="B574" s="37"/>
      <c r="C574" s="37"/>
      <c r="D574" s="37"/>
      <c r="E574" s="37"/>
      <c r="F574" s="37"/>
      <c r="G574" s="37"/>
      <c r="H574" s="10">
        <f t="shared" si="435"/>
        <v>0</v>
      </c>
      <c r="L574" s="1">
        <f>L$16</f>
        <v>0</v>
      </c>
    </row>
    <row r="575" spans="1:12" ht="19.5" thickTop="1">
      <c r="A575" s="42" t="str">
        <f>A$17</f>
        <v>n(Z=zk)</v>
      </c>
      <c r="B575" s="32">
        <f>SUM(B569:B574)</f>
        <v>0</v>
      </c>
      <c r="C575" s="32">
        <f t="shared" ref="C575" si="436">SUM(C569:C574)</f>
        <v>0</v>
      </c>
      <c r="D575" s="32">
        <f t="shared" ref="D575" si="437">SUM(D569:D574)</f>
        <v>0</v>
      </c>
      <c r="E575" s="32">
        <f t="shared" ref="E575" si="438">SUM(E569:E574)</f>
        <v>0</v>
      </c>
      <c r="F575" s="32">
        <f t="shared" ref="F575" si="439">SUM(F569:F574)</f>
        <v>0</v>
      </c>
      <c r="G575" s="32">
        <f t="shared" ref="G575" si="440">SUM(G569:G574)</f>
        <v>0</v>
      </c>
      <c r="H575" s="10">
        <f t="shared" si="435"/>
        <v>0</v>
      </c>
      <c r="L575" s="1">
        <f>L$17</f>
        <v>0</v>
      </c>
    </row>
    <row r="577" spans="1:12" ht="19.5" thickBot="1">
      <c r="A577" s="7">
        <f>'Название и список группы'!A33</f>
        <v>32</v>
      </c>
      <c r="B577" s="86">
        <f>'Название и список группы'!B33</f>
        <v>0</v>
      </c>
      <c r="C577" s="86"/>
      <c r="D577" s="86"/>
      <c r="E577" s="86"/>
      <c r="F577" s="86"/>
      <c r="G577" s="86"/>
      <c r="H577" s="86"/>
      <c r="I577" s="86"/>
      <c r="J577" s="86"/>
      <c r="L577" s="1" t="str">
        <f>L$19</f>
        <v>Заполните только желтые поля!!!</v>
      </c>
    </row>
    <row r="578" spans="1:12" ht="18.75" thickBot="1">
      <c r="A578" s="44" t="str">
        <f>A$2</f>
        <v>X\Z</v>
      </c>
      <c r="B578" s="22">
        <v>0</v>
      </c>
      <c r="C578" s="23">
        <v>1</v>
      </c>
      <c r="D578" s="23">
        <v>2</v>
      </c>
      <c r="E578" s="23">
        <v>3</v>
      </c>
      <c r="F578" s="23">
        <v>4</v>
      </c>
      <c r="G578" s="24">
        <v>5</v>
      </c>
      <c r="H578" s="25" t="str">
        <f>H$2</f>
        <v>w(X=xi)</v>
      </c>
      <c r="I578" s="2"/>
      <c r="J578" s="3" t="s">
        <v>3</v>
      </c>
      <c r="L578" s="4" t="str">
        <f>L$2</f>
        <v>10 серий по 5 бросков монеты</v>
      </c>
    </row>
    <row r="579" spans="1:12" ht="18.75">
      <c r="A579" s="43">
        <f>A$3</f>
        <v>0</v>
      </c>
      <c r="B579" s="26">
        <f t="shared" ref="B579:G579" si="441">IF(B593=0,0,B587/$H593)</f>
        <v>0</v>
      </c>
      <c r="C579" s="26">
        <f t="shared" si="441"/>
        <v>0</v>
      </c>
      <c r="D579" s="26">
        <f t="shared" si="441"/>
        <v>0</v>
      </c>
      <c r="E579" s="26">
        <f t="shared" si="441"/>
        <v>0</v>
      </c>
      <c r="F579" s="26">
        <f t="shared" si="441"/>
        <v>0</v>
      </c>
      <c r="G579" s="26">
        <f t="shared" si="441"/>
        <v>0</v>
      </c>
      <c r="H579" s="10"/>
      <c r="I579" s="10"/>
      <c r="J579" s="11">
        <f>IF(SUM(B587:G592)&gt;0,1,10^(-5))</f>
        <v>1.0000000000000001E-5</v>
      </c>
      <c r="L579" s="39" t="str">
        <f>L$3</f>
        <v>X — число выпавших орлов в</v>
      </c>
    </row>
    <row r="580" spans="1:12" ht="18.75">
      <c r="A580" s="43">
        <f>A$4</f>
        <v>1</v>
      </c>
      <c r="B580" s="6">
        <f t="shared" ref="B580:G580" si="442">IF(B593=0,0,B588/$H593)</f>
        <v>0</v>
      </c>
      <c r="C580" s="6">
        <f t="shared" si="442"/>
        <v>0</v>
      </c>
      <c r="D580" s="6">
        <f t="shared" si="442"/>
        <v>0</v>
      </c>
      <c r="E580" s="6">
        <f t="shared" si="442"/>
        <v>0</v>
      </c>
      <c r="F580" s="6">
        <f t="shared" si="442"/>
        <v>0</v>
      </c>
      <c r="G580" s="6">
        <f t="shared" si="442"/>
        <v>0</v>
      </c>
      <c r="H580" s="10">
        <f t="shared" ref="H580:H585" si="443">SUM(B580:G580)</f>
        <v>0</v>
      </c>
      <c r="I580" s="10"/>
      <c r="L580" s="39" t="str">
        <f>L$4</f>
        <v>серии из 5 бросков</v>
      </c>
    </row>
    <row r="581" spans="1:12" ht="18.75">
      <c r="A581" s="43">
        <f>A$5</f>
        <v>2</v>
      </c>
      <c r="B581" s="6">
        <f t="shared" ref="B581:G581" si="444">IF(B593=0,0,B589/$H593)</f>
        <v>0</v>
      </c>
      <c r="C581" s="6">
        <f t="shared" si="444"/>
        <v>0</v>
      </c>
      <c r="D581" s="6">
        <f t="shared" si="444"/>
        <v>0</v>
      </c>
      <c r="E581" s="6">
        <f t="shared" si="444"/>
        <v>0</v>
      </c>
      <c r="F581" s="6">
        <f t="shared" si="444"/>
        <v>0</v>
      </c>
      <c r="G581" s="6">
        <f t="shared" si="444"/>
        <v>0</v>
      </c>
      <c r="H581" s="10">
        <f t="shared" si="443"/>
        <v>0</v>
      </c>
      <c r="I581" s="10"/>
      <c r="L581" s="38" t="str">
        <f>L$5</f>
        <v>Z — модуль разности между</v>
      </c>
    </row>
    <row r="582" spans="1:12" ht="18.75">
      <c r="A582" s="43">
        <f>A$6</f>
        <v>3</v>
      </c>
      <c r="B582" s="6">
        <f t="shared" ref="B582:G582" si="445">IF(B593=0,0,B590/$H593)</f>
        <v>0</v>
      </c>
      <c r="C582" s="6">
        <f t="shared" si="445"/>
        <v>0</v>
      </c>
      <c r="D582" s="6">
        <f t="shared" si="445"/>
        <v>0</v>
      </c>
      <c r="E582" s="6">
        <f t="shared" si="445"/>
        <v>0</v>
      </c>
      <c r="F582" s="6">
        <f t="shared" si="445"/>
        <v>0</v>
      </c>
      <c r="G582" s="6">
        <f t="shared" si="445"/>
        <v>0</v>
      </c>
      <c r="H582" s="10">
        <f t="shared" si="443"/>
        <v>0</v>
      </c>
      <c r="I582" s="12"/>
      <c r="L582" s="38" t="str">
        <f>L$6</f>
        <v>числом выпавших орлов и</v>
      </c>
    </row>
    <row r="583" spans="1:12" ht="18.75">
      <c r="A583" s="43">
        <f>A$7</f>
        <v>4</v>
      </c>
      <c r="B583" s="6">
        <f t="shared" ref="B583:G583" si="446">IF(B593=0,0,B591/$H593)</f>
        <v>0</v>
      </c>
      <c r="C583" s="6">
        <f t="shared" si="446"/>
        <v>0</v>
      </c>
      <c r="D583" s="6">
        <f t="shared" si="446"/>
        <v>0</v>
      </c>
      <c r="E583" s="6">
        <f t="shared" si="446"/>
        <v>0</v>
      </c>
      <c r="F583" s="6">
        <f t="shared" si="446"/>
        <v>0</v>
      </c>
      <c r="G583" s="6">
        <f t="shared" si="446"/>
        <v>0</v>
      </c>
      <c r="H583" s="10">
        <f t="shared" si="443"/>
        <v>0</v>
      </c>
      <c r="I583" s="12"/>
      <c r="L583" s="38" t="str">
        <f>L$7</f>
        <v>решек в серии из 5 бросков</v>
      </c>
    </row>
    <row r="584" spans="1:12" ht="18.75">
      <c r="A584" s="43">
        <f>A$8</f>
        <v>5</v>
      </c>
      <c r="B584" s="29">
        <f t="shared" ref="B584:G584" si="447">IF(B593=0,0,B592/$H593)</f>
        <v>0</v>
      </c>
      <c r="C584" s="29">
        <f t="shared" si="447"/>
        <v>0</v>
      </c>
      <c r="D584" s="29">
        <f t="shared" si="447"/>
        <v>0</v>
      </c>
      <c r="E584" s="29">
        <f t="shared" si="447"/>
        <v>0</v>
      </c>
      <c r="F584" s="29">
        <f t="shared" si="447"/>
        <v>0</v>
      </c>
      <c r="G584" s="29">
        <f t="shared" si="447"/>
        <v>0</v>
      </c>
      <c r="H584" s="10">
        <f t="shared" si="443"/>
        <v>0</v>
      </c>
      <c r="L584" s="38">
        <f>L$8</f>
        <v>0</v>
      </c>
    </row>
    <row r="585" spans="1:12" ht="18.75">
      <c r="A585" s="42" t="str">
        <f>A$9</f>
        <v>w(Z=zk)</v>
      </c>
      <c r="B585" s="28">
        <f t="shared" ref="B585:G585" si="448">SUM(B579:B584)</f>
        <v>0</v>
      </c>
      <c r="C585" s="28">
        <f t="shared" si="448"/>
        <v>0</v>
      </c>
      <c r="D585" s="28">
        <f t="shared" si="448"/>
        <v>0</v>
      </c>
      <c r="E585" s="28">
        <f t="shared" si="448"/>
        <v>0</v>
      </c>
      <c r="F585" s="28">
        <f t="shared" si="448"/>
        <v>0</v>
      </c>
      <c r="G585" s="28">
        <f t="shared" si="448"/>
        <v>0</v>
      </c>
      <c r="H585" s="10">
        <f t="shared" si="443"/>
        <v>0</v>
      </c>
      <c r="L585" s="1">
        <f>L$9</f>
        <v>0</v>
      </c>
    </row>
    <row r="586" spans="1:12" ht="19.5" thickBot="1">
      <c r="A586" s="44" t="str">
        <f>A$10</f>
        <v>X\Z</v>
      </c>
      <c r="B586" s="36">
        <v>0</v>
      </c>
      <c r="C586" s="33">
        <v>1</v>
      </c>
      <c r="D586" s="33">
        <v>2</v>
      </c>
      <c r="E586" s="33">
        <v>3</v>
      </c>
      <c r="F586" s="33">
        <v>4</v>
      </c>
      <c r="G586" s="34">
        <v>5</v>
      </c>
      <c r="H586" s="10"/>
      <c r="L586" s="1">
        <f>L$10</f>
        <v>0</v>
      </c>
    </row>
    <row r="587" spans="1:12" ht="18.75">
      <c r="A587" s="43">
        <f>A$11</f>
        <v>0</v>
      </c>
      <c r="B587" s="30"/>
      <c r="C587" s="30"/>
      <c r="D587" s="30"/>
      <c r="E587" s="30"/>
      <c r="F587" s="30"/>
      <c r="G587" s="30"/>
      <c r="H587" s="10">
        <f t="shared" ref="H587:H593" si="449">SUM(B587:G587)</f>
        <v>0</v>
      </c>
      <c r="L587" s="1">
        <f>L$11</f>
        <v>0</v>
      </c>
    </row>
    <row r="588" spans="1:12" ht="18.75">
      <c r="A588" s="43">
        <f>A$12</f>
        <v>1</v>
      </c>
      <c r="B588" s="35"/>
      <c r="C588" s="35"/>
      <c r="D588" s="35"/>
      <c r="E588" s="35"/>
      <c r="F588" s="35"/>
      <c r="G588" s="35"/>
      <c r="H588" s="10">
        <f t="shared" si="449"/>
        <v>0</v>
      </c>
      <c r="L588" s="1">
        <f>L$12</f>
        <v>0</v>
      </c>
    </row>
    <row r="589" spans="1:12" ht="18.75">
      <c r="A589" s="43">
        <f>A$13</f>
        <v>2</v>
      </c>
      <c r="B589" s="35"/>
      <c r="C589" s="35"/>
      <c r="D589" s="35"/>
      <c r="E589" s="35"/>
      <c r="F589" s="35"/>
      <c r="G589" s="35"/>
      <c r="H589" s="10">
        <f t="shared" si="449"/>
        <v>0</v>
      </c>
      <c r="L589" s="1">
        <f>L$13</f>
        <v>0</v>
      </c>
    </row>
    <row r="590" spans="1:12" ht="18.75">
      <c r="A590" s="43">
        <f>A$14</f>
        <v>3</v>
      </c>
      <c r="B590" s="35"/>
      <c r="C590" s="35"/>
      <c r="D590" s="35"/>
      <c r="E590" s="35"/>
      <c r="F590" s="35"/>
      <c r="G590" s="35"/>
      <c r="H590" s="10">
        <f t="shared" si="449"/>
        <v>0</v>
      </c>
      <c r="L590" s="1">
        <f>L$14</f>
        <v>0</v>
      </c>
    </row>
    <row r="591" spans="1:12" ht="18.75">
      <c r="A591" s="43">
        <f>A$15</f>
        <v>4</v>
      </c>
      <c r="B591" s="35"/>
      <c r="C591" s="35"/>
      <c r="D591" s="35"/>
      <c r="E591" s="35"/>
      <c r="F591" s="35"/>
      <c r="G591" s="35"/>
      <c r="H591" s="10">
        <f t="shared" si="449"/>
        <v>0</v>
      </c>
      <c r="L591" s="1">
        <f>L$15</f>
        <v>0</v>
      </c>
    </row>
    <row r="592" spans="1:12" ht="19.5" thickBot="1">
      <c r="A592" s="46">
        <f>A$16</f>
        <v>5</v>
      </c>
      <c r="B592" s="37"/>
      <c r="C592" s="37"/>
      <c r="D592" s="37"/>
      <c r="E592" s="37"/>
      <c r="F592" s="37"/>
      <c r="G592" s="37"/>
      <c r="H592" s="10">
        <f t="shared" si="449"/>
        <v>0</v>
      </c>
      <c r="L592" s="1">
        <f>L$16</f>
        <v>0</v>
      </c>
    </row>
    <row r="593" spans="1:12" ht="19.5" thickTop="1">
      <c r="A593" s="42" t="str">
        <f>A$17</f>
        <v>n(Z=zk)</v>
      </c>
      <c r="B593" s="32">
        <f>SUM(B587:B592)</f>
        <v>0</v>
      </c>
      <c r="C593" s="32">
        <f t="shared" ref="C593" si="450">SUM(C587:C592)</f>
        <v>0</v>
      </c>
      <c r="D593" s="32">
        <f t="shared" ref="D593" si="451">SUM(D587:D592)</f>
        <v>0</v>
      </c>
      <c r="E593" s="32">
        <f t="shared" ref="E593" si="452">SUM(E587:E592)</f>
        <v>0</v>
      </c>
      <c r="F593" s="32">
        <f t="shared" ref="F593" si="453">SUM(F587:F592)</f>
        <v>0</v>
      </c>
      <c r="G593" s="32">
        <f t="shared" ref="G593" si="454">SUM(G587:G592)</f>
        <v>0</v>
      </c>
      <c r="H593" s="10">
        <f t="shared" si="449"/>
        <v>0</v>
      </c>
      <c r="L593" s="1">
        <f>L$17</f>
        <v>0</v>
      </c>
    </row>
    <row r="595" spans="1:12" ht="19.5" thickBot="1">
      <c r="A595" s="7">
        <f>'Название и список группы'!A34</f>
        <v>33</v>
      </c>
      <c r="B595" s="86">
        <f>'Название и список группы'!B34</f>
        <v>0</v>
      </c>
      <c r="C595" s="86"/>
      <c r="D595" s="86"/>
      <c r="E595" s="86"/>
      <c r="F595" s="86"/>
      <c r="G595" s="86"/>
      <c r="H595" s="86"/>
      <c r="I595" s="86"/>
      <c r="J595" s="86"/>
      <c r="L595" s="1" t="str">
        <f>L$19</f>
        <v>Заполните только желтые поля!!!</v>
      </c>
    </row>
    <row r="596" spans="1:12" ht="18.75" thickBot="1">
      <c r="A596" s="44" t="str">
        <f>A$2</f>
        <v>X\Z</v>
      </c>
      <c r="B596" s="22">
        <v>0</v>
      </c>
      <c r="C596" s="23">
        <v>1</v>
      </c>
      <c r="D596" s="23">
        <v>2</v>
      </c>
      <c r="E596" s="23">
        <v>3</v>
      </c>
      <c r="F596" s="23">
        <v>4</v>
      </c>
      <c r="G596" s="24">
        <v>5</v>
      </c>
      <c r="H596" s="25" t="str">
        <f>H$2</f>
        <v>w(X=xi)</v>
      </c>
      <c r="I596" s="2"/>
      <c r="J596" s="3" t="s">
        <v>3</v>
      </c>
      <c r="L596" s="4" t="str">
        <f>L$2</f>
        <v>10 серий по 5 бросков монеты</v>
      </c>
    </row>
    <row r="597" spans="1:12" ht="18.75">
      <c r="A597" s="43">
        <f>A$3</f>
        <v>0</v>
      </c>
      <c r="B597" s="26">
        <f t="shared" ref="B597:G597" si="455">IF(B611=0,0,B605/$H611)</f>
        <v>0</v>
      </c>
      <c r="C597" s="26">
        <f t="shared" si="455"/>
        <v>0</v>
      </c>
      <c r="D597" s="26">
        <f t="shared" si="455"/>
        <v>0</v>
      </c>
      <c r="E597" s="26">
        <f t="shared" si="455"/>
        <v>0</v>
      </c>
      <c r="F597" s="26">
        <f t="shared" si="455"/>
        <v>0</v>
      </c>
      <c r="G597" s="26">
        <f t="shared" si="455"/>
        <v>0</v>
      </c>
      <c r="H597" s="10"/>
      <c r="I597" s="10"/>
      <c r="J597" s="11">
        <f>IF(SUM(B605:G610)&gt;0,1,10^(-5))</f>
        <v>1.0000000000000001E-5</v>
      </c>
      <c r="L597" s="39" t="str">
        <f>L$3</f>
        <v>X — число выпавших орлов в</v>
      </c>
    </row>
    <row r="598" spans="1:12" ht="18.75">
      <c r="A598" s="43">
        <f>A$4</f>
        <v>1</v>
      </c>
      <c r="B598" s="6">
        <f t="shared" ref="B598:G598" si="456">IF(B611=0,0,B606/$H611)</f>
        <v>0</v>
      </c>
      <c r="C598" s="6">
        <f t="shared" si="456"/>
        <v>0</v>
      </c>
      <c r="D598" s="6">
        <f t="shared" si="456"/>
        <v>0</v>
      </c>
      <c r="E598" s="6">
        <f t="shared" si="456"/>
        <v>0</v>
      </c>
      <c r="F598" s="6">
        <f t="shared" si="456"/>
        <v>0</v>
      </c>
      <c r="G598" s="6">
        <f t="shared" si="456"/>
        <v>0</v>
      </c>
      <c r="H598" s="10">
        <f t="shared" ref="H598:H603" si="457">SUM(B598:G598)</f>
        <v>0</v>
      </c>
      <c r="I598" s="10"/>
      <c r="L598" s="39" t="str">
        <f>L$4</f>
        <v>серии из 5 бросков</v>
      </c>
    </row>
    <row r="599" spans="1:12" ht="18.75">
      <c r="A599" s="43">
        <f>A$5</f>
        <v>2</v>
      </c>
      <c r="B599" s="6">
        <f t="shared" ref="B599:G599" si="458">IF(B611=0,0,B607/$H611)</f>
        <v>0</v>
      </c>
      <c r="C599" s="6">
        <f t="shared" si="458"/>
        <v>0</v>
      </c>
      <c r="D599" s="6">
        <f t="shared" si="458"/>
        <v>0</v>
      </c>
      <c r="E599" s="6">
        <f t="shared" si="458"/>
        <v>0</v>
      </c>
      <c r="F599" s="6">
        <f t="shared" si="458"/>
        <v>0</v>
      </c>
      <c r="G599" s="6">
        <f t="shared" si="458"/>
        <v>0</v>
      </c>
      <c r="H599" s="10">
        <f t="shared" si="457"/>
        <v>0</v>
      </c>
      <c r="I599" s="10"/>
      <c r="L599" s="38" t="str">
        <f>L$5</f>
        <v>Z — модуль разности между</v>
      </c>
    </row>
    <row r="600" spans="1:12" ht="18.75">
      <c r="A600" s="43">
        <f>A$6</f>
        <v>3</v>
      </c>
      <c r="B600" s="6">
        <f t="shared" ref="B600:G600" si="459">IF(B611=0,0,B608/$H611)</f>
        <v>0</v>
      </c>
      <c r="C600" s="6">
        <f t="shared" si="459"/>
        <v>0</v>
      </c>
      <c r="D600" s="6">
        <f t="shared" si="459"/>
        <v>0</v>
      </c>
      <c r="E600" s="6">
        <f t="shared" si="459"/>
        <v>0</v>
      </c>
      <c r="F600" s="6">
        <f t="shared" si="459"/>
        <v>0</v>
      </c>
      <c r="G600" s="6">
        <f t="shared" si="459"/>
        <v>0</v>
      </c>
      <c r="H600" s="10">
        <f t="shared" si="457"/>
        <v>0</v>
      </c>
      <c r="I600" s="12"/>
      <c r="L600" s="38" t="str">
        <f>L$6</f>
        <v>числом выпавших орлов и</v>
      </c>
    </row>
    <row r="601" spans="1:12" ht="18.75">
      <c r="A601" s="43">
        <f>A$7</f>
        <v>4</v>
      </c>
      <c r="B601" s="6">
        <f t="shared" ref="B601:G601" si="460">IF(B611=0,0,B609/$H611)</f>
        <v>0</v>
      </c>
      <c r="C601" s="6">
        <f t="shared" si="460"/>
        <v>0</v>
      </c>
      <c r="D601" s="6">
        <f t="shared" si="460"/>
        <v>0</v>
      </c>
      <c r="E601" s="6">
        <f t="shared" si="460"/>
        <v>0</v>
      </c>
      <c r="F601" s="6">
        <f t="shared" si="460"/>
        <v>0</v>
      </c>
      <c r="G601" s="6">
        <f t="shared" si="460"/>
        <v>0</v>
      </c>
      <c r="H601" s="10">
        <f t="shared" si="457"/>
        <v>0</v>
      </c>
      <c r="I601" s="12"/>
      <c r="L601" s="38" t="str">
        <f>L$7</f>
        <v>решек в серии из 5 бросков</v>
      </c>
    </row>
    <row r="602" spans="1:12" ht="18.75">
      <c r="A602" s="43">
        <f>A$8</f>
        <v>5</v>
      </c>
      <c r="B602" s="29">
        <f t="shared" ref="B602:G602" si="461">IF(B611=0,0,B610/$H611)</f>
        <v>0</v>
      </c>
      <c r="C602" s="29">
        <f t="shared" si="461"/>
        <v>0</v>
      </c>
      <c r="D602" s="29">
        <f t="shared" si="461"/>
        <v>0</v>
      </c>
      <c r="E602" s="29">
        <f t="shared" si="461"/>
        <v>0</v>
      </c>
      <c r="F602" s="29">
        <f t="shared" si="461"/>
        <v>0</v>
      </c>
      <c r="G602" s="29">
        <f t="shared" si="461"/>
        <v>0</v>
      </c>
      <c r="H602" s="10">
        <f t="shared" si="457"/>
        <v>0</v>
      </c>
      <c r="L602" s="38">
        <f>L$8</f>
        <v>0</v>
      </c>
    </row>
    <row r="603" spans="1:12" ht="18.75">
      <c r="A603" s="42" t="str">
        <f>A$9</f>
        <v>w(Z=zk)</v>
      </c>
      <c r="B603" s="28">
        <f t="shared" ref="B603:G603" si="462">SUM(B597:B602)</f>
        <v>0</v>
      </c>
      <c r="C603" s="28">
        <f t="shared" si="462"/>
        <v>0</v>
      </c>
      <c r="D603" s="28">
        <f t="shared" si="462"/>
        <v>0</v>
      </c>
      <c r="E603" s="28">
        <f t="shared" si="462"/>
        <v>0</v>
      </c>
      <c r="F603" s="28">
        <f t="shared" si="462"/>
        <v>0</v>
      </c>
      <c r="G603" s="28">
        <f t="shared" si="462"/>
        <v>0</v>
      </c>
      <c r="H603" s="10">
        <f t="shared" si="457"/>
        <v>0</v>
      </c>
      <c r="L603" s="1">
        <f>L$9</f>
        <v>0</v>
      </c>
    </row>
    <row r="604" spans="1:12" ht="19.5" thickBot="1">
      <c r="A604" s="44" t="str">
        <f>A$10</f>
        <v>X\Z</v>
      </c>
      <c r="B604" s="36">
        <v>0</v>
      </c>
      <c r="C604" s="33">
        <v>1</v>
      </c>
      <c r="D604" s="33">
        <v>2</v>
      </c>
      <c r="E604" s="33">
        <v>3</v>
      </c>
      <c r="F604" s="33">
        <v>4</v>
      </c>
      <c r="G604" s="34">
        <v>5</v>
      </c>
      <c r="H604" s="10"/>
      <c r="L604" s="1">
        <f>L$10</f>
        <v>0</v>
      </c>
    </row>
    <row r="605" spans="1:12" ht="18.75">
      <c r="A605" s="43">
        <f>A$11</f>
        <v>0</v>
      </c>
      <c r="B605" s="30"/>
      <c r="C605" s="30"/>
      <c r="D605" s="30"/>
      <c r="E605" s="30"/>
      <c r="F605" s="30"/>
      <c r="G605" s="30"/>
      <c r="H605" s="10">
        <f t="shared" ref="H605:H611" si="463">SUM(B605:G605)</f>
        <v>0</v>
      </c>
      <c r="L605" s="1">
        <f>L$11</f>
        <v>0</v>
      </c>
    </row>
    <row r="606" spans="1:12" ht="18.75">
      <c r="A606" s="43">
        <f>A$12</f>
        <v>1</v>
      </c>
      <c r="B606" s="35"/>
      <c r="C606" s="35"/>
      <c r="D606" s="35"/>
      <c r="E606" s="35"/>
      <c r="F606" s="35"/>
      <c r="G606" s="35"/>
      <c r="H606" s="10">
        <f t="shared" si="463"/>
        <v>0</v>
      </c>
      <c r="L606" s="1">
        <f>L$12</f>
        <v>0</v>
      </c>
    </row>
    <row r="607" spans="1:12" ht="18.75">
      <c r="A607" s="43">
        <f>A$13</f>
        <v>2</v>
      </c>
      <c r="B607" s="35"/>
      <c r="C607" s="35"/>
      <c r="D607" s="35"/>
      <c r="E607" s="35"/>
      <c r="F607" s="35"/>
      <c r="G607" s="35"/>
      <c r="H607" s="10">
        <f t="shared" si="463"/>
        <v>0</v>
      </c>
      <c r="L607" s="1">
        <f>L$13</f>
        <v>0</v>
      </c>
    </row>
    <row r="608" spans="1:12" ht="18.75">
      <c r="A608" s="43">
        <f>A$14</f>
        <v>3</v>
      </c>
      <c r="B608" s="35"/>
      <c r="C608" s="35"/>
      <c r="D608" s="35"/>
      <c r="E608" s="35"/>
      <c r="F608" s="35"/>
      <c r="G608" s="35"/>
      <c r="H608" s="10">
        <f t="shared" si="463"/>
        <v>0</v>
      </c>
      <c r="L608" s="1">
        <f>L$14</f>
        <v>0</v>
      </c>
    </row>
    <row r="609" spans="1:12" ht="18.75">
      <c r="A609" s="43">
        <f>A$15</f>
        <v>4</v>
      </c>
      <c r="B609" s="35"/>
      <c r="C609" s="35"/>
      <c r="D609" s="35"/>
      <c r="E609" s="35"/>
      <c r="F609" s="35"/>
      <c r="G609" s="35"/>
      <c r="H609" s="10">
        <f t="shared" si="463"/>
        <v>0</v>
      </c>
      <c r="L609" s="1">
        <f>L$15</f>
        <v>0</v>
      </c>
    </row>
    <row r="610" spans="1:12" ht="19.5" thickBot="1">
      <c r="A610" s="46">
        <f>A$16</f>
        <v>5</v>
      </c>
      <c r="B610" s="37"/>
      <c r="C610" s="37"/>
      <c r="D610" s="37"/>
      <c r="E610" s="37"/>
      <c r="F610" s="37"/>
      <c r="G610" s="37"/>
      <c r="H610" s="10">
        <f t="shared" si="463"/>
        <v>0</v>
      </c>
      <c r="L610" s="1">
        <f>L$16</f>
        <v>0</v>
      </c>
    </row>
    <row r="611" spans="1:12" ht="19.5" thickTop="1">
      <c r="A611" s="42" t="str">
        <f>A$17</f>
        <v>n(Z=zk)</v>
      </c>
      <c r="B611" s="32">
        <f>SUM(B605:B610)</f>
        <v>0</v>
      </c>
      <c r="C611" s="32">
        <f t="shared" ref="C611" si="464">SUM(C605:C610)</f>
        <v>0</v>
      </c>
      <c r="D611" s="32">
        <f t="shared" ref="D611" si="465">SUM(D605:D610)</f>
        <v>0</v>
      </c>
      <c r="E611" s="32">
        <f t="shared" ref="E611" si="466">SUM(E605:E610)</f>
        <v>0</v>
      </c>
      <c r="F611" s="32">
        <f t="shared" ref="F611" si="467">SUM(F605:F610)</f>
        <v>0</v>
      </c>
      <c r="G611" s="32">
        <f t="shared" ref="G611" si="468">SUM(G605:G610)</f>
        <v>0</v>
      </c>
      <c r="H611" s="10">
        <f t="shared" si="463"/>
        <v>0</v>
      </c>
      <c r="L611" s="1">
        <f>L$17</f>
        <v>0</v>
      </c>
    </row>
    <row r="613" spans="1:12" ht="19.5" thickBot="1">
      <c r="A613" s="7">
        <f>'Название и список группы'!A35</f>
        <v>34</v>
      </c>
      <c r="B613" s="86">
        <f>'Название и список группы'!B35</f>
        <v>0</v>
      </c>
      <c r="C613" s="86"/>
      <c r="D613" s="86"/>
      <c r="E613" s="86"/>
      <c r="F613" s="86"/>
      <c r="G613" s="86"/>
      <c r="H613" s="86"/>
      <c r="I613" s="86"/>
      <c r="J613" s="86"/>
      <c r="L613" s="1" t="str">
        <f>L$19</f>
        <v>Заполните только желтые поля!!!</v>
      </c>
    </row>
    <row r="614" spans="1:12" ht="18.75" thickBot="1">
      <c r="A614" s="44" t="str">
        <f>A$2</f>
        <v>X\Z</v>
      </c>
      <c r="B614" s="22">
        <v>0</v>
      </c>
      <c r="C614" s="23">
        <v>1</v>
      </c>
      <c r="D614" s="23">
        <v>2</v>
      </c>
      <c r="E614" s="23">
        <v>3</v>
      </c>
      <c r="F614" s="23">
        <v>4</v>
      </c>
      <c r="G614" s="24">
        <v>5</v>
      </c>
      <c r="H614" s="25" t="str">
        <f>H$2</f>
        <v>w(X=xi)</v>
      </c>
      <c r="I614" s="2"/>
      <c r="J614" s="3" t="s">
        <v>3</v>
      </c>
      <c r="L614" s="4" t="str">
        <f>L$2</f>
        <v>10 серий по 5 бросков монеты</v>
      </c>
    </row>
    <row r="615" spans="1:12" ht="18.75">
      <c r="A615" s="43">
        <f>A$3</f>
        <v>0</v>
      </c>
      <c r="B615" s="26">
        <f t="shared" ref="B615:G615" si="469">IF(B629=0,0,B623/$H629)</f>
        <v>0</v>
      </c>
      <c r="C615" s="26">
        <f t="shared" si="469"/>
        <v>0</v>
      </c>
      <c r="D615" s="26">
        <f t="shared" si="469"/>
        <v>0</v>
      </c>
      <c r="E615" s="26">
        <f t="shared" si="469"/>
        <v>0</v>
      </c>
      <c r="F615" s="26">
        <f t="shared" si="469"/>
        <v>0</v>
      </c>
      <c r="G615" s="26">
        <f t="shared" si="469"/>
        <v>0</v>
      </c>
      <c r="H615" s="10"/>
      <c r="I615" s="10"/>
      <c r="J615" s="11">
        <f>IF(SUM(B623:G628)&gt;0,1,10^(-5))</f>
        <v>1.0000000000000001E-5</v>
      </c>
      <c r="L615" s="39" t="str">
        <f>L$3</f>
        <v>X — число выпавших орлов в</v>
      </c>
    </row>
    <row r="616" spans="1:12" ht="18.75">
      <c r="A616" s="43">
        <f>A$4</f>
        <v>1</v>
      </c>
      <c r="B616" s="6">
        <f t="shared" ref="B616:G616" si="470">IF(B629=0,0,B624/$H629)</f>
        <v>0</v>
      </c>
      <c r="C616" s="6">
        <f t="shared" si="470"/>
        <v>0</v>
      </c>
      <c r="D616" s="6">
        <f t="shared" si="470"/>
        <v>0</v>
      </c>
      <c r="E616" s="6">
        <f t="shared" si="470"/>
        <v>0</v>
      </c>
      <c r="F616" s="6">
        <f t="shared" si="470"/>
        <v>0</v>
      </c>
      <c r="G616" s="6">
        <f t="shared" si="470"/>
        <v>0</v>
      </c>
      <c r="H616" s="10">
        <f t="shared" ref="H616:H621" si="471">SUM(B616:G616)</f>
        <v>0</v>
      </c>
      <c r="I616" s="10"/>
      <c r="L616" s="39" t="str">
        <f>L$4</f>
        <v>серии из 5 бросков</v>
      </c>
    </row>
    <row r="617" spans="1:12" ht="18.75">
      <c r="A617" s="43">
        <f>A$5</f>
        <v>2</v>
      </c>
      <c r="B617" s="6">
        <f t="shared" ref="B617:G617" si="472">IF(B629=0,0,B625/$H629)</f>
        <v>0</v>
      </c>
      <c r="C617" s="6">
        <f t="shared" si="472"/>
        <v>0</v>
      </c>
      <c r="D617" s="6">
        <f t="shared" si="472"/>
        <v>0</v>
      </c>
      <c r="E617" s="6">
        <f t="shared" si="472"/>
        <v>0</v>
      </c>
      <c r="F617" s="6">
        <f t="shared" si="472"/>
        <v>0</v>
      </c>
      <c r="G617" s="6">
        <f t="shared" si="472"/>
        <v>0</v>
      </c>
      <c r="H617" s="10">
        <f t="shared" si="471"/>
        <v>0</v>
      </c>
      <c r="I617" s="10"/>
      <c r="L617" s="38" t="str">
        <f>L$5</f>
        <v>Z — модуль разности между</v>
      </c>
    </row>
    <row r="618" spans="1:12" ht="18.75">
      <c r="A618" s="43">
        <f>A$6</f>
        <v>3</v>
      </c>
      <c r="B618" s="6">
        <f t="shared" ref="B618:G618" si="473">IF(B629=0,0,B626/$H629)</f>
        <v>0</v>
      </c>
      <c r="C618" s="6">
        <f t="shared" si="473"/>
        <v>0</v>
      </c>
      <c r="D618" s="6">
        <f t="shared" si="473"/>
        <v>0</v>
      </c>
      <c r="E618" s="6">
        <f t="shared" si="473"/>
        <v>0</v>
      </c>
      <c r="F618" s="6">
        <f t="shared" si="473"/>
        <v>0</v>
      </c>
      <c r="G618" s="6">
        <f t="shared" si="473"/>
        <v>0</v>
      </c>
      <c r="H618" s="10">
        <f t="shared" si="471"/>
        <v>0</v>
      </c>
      <c r="I618" s="12"/>
      <c r="L618" s="38" t="str">
        <f>L$6</f>
        <v>числом выпавших орлов и</v>
      </c>
    </row>
    <row r="619" spans="1:12" ht="18.75">
      <c r="A619" s="43">
        <f>A$7</f>
        <v>4</v>
      </c>
      <c r="B619" s="6">
        <f t="shared" ref="B619:G619" si="474">IF(B629=0,0,B627/$H629)</f>
        <v>0</v>
      </c>
      <c r="C619" s="6">
        <f t="shared" si="474"/>
        <v>0</v>
      </c>
      <c r="D619" s="6">
        <f t="shared" si="474"/>
        <v>0</v>
      </c>
      <c r="E619" s="6">
        <f t="shared" si="474"/>
        <v>0</v>
      </c>
      <c r="F619" s="6">
        <f t="shared" si="474"/>
        <v>0</v>
      </c>
      <c r="G619" s="6">
        <f t="shared" si="474"/>
        <v>0</v>
      </c>
      <c r="H619" s="10">
        <f t="shared" si="471"/>
        <v>0</v>
      </c>
      <c r="I619" s="12"/>
      <c r="L619" s="38" t="str">
        <f>L$7</f>
        <v>решек в серии из 5 бросков</v>
      </c>
    </row>
    <row r="620" spans="1:12" ht="18.75">
      <c r="A620" s="43">
        <f>A$8</f>
        <v>5</v>
      </c>
      <c r="B620" s="29">
        <f t="shared" ref="B620:G620" si="475">IF(B629=0,0,B628/$H629)</f>
        <v>0</v>
      </c>
      <c r="C620" s="29">
        <f t="shared" si="475"/>
        <v>0</v>
      </c>
      <c r="D620" s="29">
        <f t="shared" si="475"/>
        <v>0</v>
      </c>
      <c r="E620" s="29">
        <f t="shared" si="475"/>
        <v>0</v>
      </c>
      <c r="F620" s="29">
        <f t="shared" si="475"/>
        <v>0</v>
      </c>
      <c r="G620" s="29">
        <f t="shared" si="475"/>
        <v>0</v>
      </c>
      <c r="H620" s="10">
        <f t="shared" si="471"/>
        <v>0</v>
      </c>
      <c r="L620" s="38">
        <f>L$8</f>
        <v>0</v>
      </c>
    </row>
    <row r="621" spans="1:12" ht="18.75">
      <c r="A621" s="42" t="str">
        <f>A$9</f>
        <v>w(Z=zk)</v>
      </c>
      <c r="B621" s="28">
        <f t="shared" ref="B621:G621" si="476">SUM(B615:B620)</f>
        <v>0</v>
      </c>
      <c r="C621" s="28">
        <f t="shared" si="476"/>
        <v>0</v>
      </c>
      <c r="D621" s="28">
        <f t="shared" si="476"/>
        <v>0</v>
      </c>
      <c r="E621" s="28">
        <f t="shared" si="476"/>
        <v>0</v>
      </c>
      <c r="F621" s="28">
        <f t="shared" si="476"/>
        <v>0</v>
      </c>
      <c r="G621" s="28">
        <f t="shared" si="476"/>
        <v>0</v>
      </c>
      <c r="H621" s="10">
        <f t="shared" si="471"/>
        <v>0</v>
      </c>
      <c r="L621" s="1">
        <f>L$9</f>
        <v>0</v>
      </c>
    </row>
    <row r="622" spans="1:12" ht="19.5" thickBot="1">
      <c r="A622" s="44" t="str">
        <f>A$10</f>
        <v>X\Z</v>
      </c>
      <c r="B622" s="36">
        <v>0</v>
      </c>
      <c r="C622" s="33">
        <v>1</v>
      </c>
      <c r="D622" s="33">
        <v>2</v>
      </c>
      <c r="E622" s="33">
        <v>3</v>
      </c>
      <c r="F622" s="33">
        <v>4</v>
      </c>
      <c r="G622" s="34">
        <v>5</v>
      </c>
      <c r="H622" s="10"/>
      <c r="L622" s="1">
        <f>L$10</f>
        <v>0</v>
      </c>
    </row>
    <row r="623" spans="1:12" ht="18.75">
      <c r="A623" s="43">
        <f>A$11</f>
        <v>0</v>
      </c>
      <c r="B623" s="30"/>
      <c r="C623" s="30"/>
      <c r="D623" s="30"/>
      <c r="E623" s="30"/>
      <c r="F623" s="30"/>
      <c r="G623" s="30"/>
      <c r="H623" s="10">
        <f t="shared" ref="H623:H629" si="477">SUM(B623:G623)</f>
        <v>0</v>
      </c>
      <c r="L623" s="1">
        <f>L$11</f>
        <v>0</v>
      </c>
    </row>
    <row r="624" spans="1:12" ht="18.75">
      <c r="A624" s="43">
        <f>A$12</f>
        <v>1</v>
      </c>
      <c r="B624" s="35"/>
      <c r="C624" s="35"/>
      <c r="D624" s="35"/>
      <c r="E624" s="35"/>
      <c r="F624" s="35"/>
      <c r="G624" s="35"/>
      <c r="H624" s="10">
        <f t="shared" si="477"/>
        <v>0</v>
      </c>
      <c r="L624" s="1">
        <f>L$12</f>
        <v>0</v>
      </c>
    </row>
    <row r="625" spans="1:12" ht="18.75">
      <c r="A625" s="43">
        <f>A$13</f>
        <v>2</v>
      </c>
      <c r="B625" s="35"/>
      <c r="C625" s="35"/>
      <c r="D625" s="35"/>
      <c r="E625" s="35"/>
      <c r="F625" s="35"/>
      <c r="G625" s="35"/>
      <c r="H625" s="10">
        <f t="shared" si="477"/>
        <v>0</v>
      </c>
      <c r="L625" s="1">
        <f>L$13</f>
        <v>0</v>
      </c>
    </row>
    <row r="626" spans="1:12" ht="18.75">
      <c r="A626" s="43">
        <f>A$14</f>
        <v>3</v>
      </c>
      <c r="B626" s="35"/>
      <c r="C626" s="35"/>
      <c r="D626" s="35"/>
      <c r="E626" s="35"/>
      <c r="F626" s="35"/>
      <c r="G626" s="35"/>
      <c r="H626" s="10">
        <f t="shared" si="477"/>
        <v>0</v>
      </c>
      <c r="L626" s="1">
        <f>L$14</f>
        <v>0</v>
      </c>
    </row>
    <row r="627" spans="1:12" ht="18.75">
      <c r="A627" s="43">
        <f>A$15</f>
        <v>4</v>
      </c>
      <c r="B627" s="35"/>
      <c r="C627" s="35"/>
      <c r="D627" s="35"/>
      <c r="E627" s="35"/>
      <c r="F627" s="35"/>
      <c r="G627" s="35"/>
      <c r="H627" s="10">
        <f t="shared" si="477"/>
        <v>0</v>
      </c>
      <c r="L627" s="1">
        <f>L$15</f>
        <v>0</v>
      </c>
    </row>
    <row r="628" spans="1:12" ht="19.5" thickBot="1">
      <c r="A628" s="46">
        <f>A$16</f>
        <v>5</v>
      </c>
      <c r="B628" s="37"/>
      <c r="C628" s="37"/>
      <c r="D628" s="37"/>
      <c r="E628" s="37"/>
      <c r="F628" s="37"/>
      <c r="G628" s="37"/>
      <c r="H628" s="10">
        <f t="shared" si="477"/>
        <v>0</v>
      </c>
      <c r="L628" s="1">
        <f>L$16</f>
        <v>0</v>
      </c>
    </row>
    <row r="629" spans="1:12" ht="19.5" thickTop="1">
      <c r="A629" s="42" t="str">
        <f>A$17</f>
        <v>n(Z=zk)</v>
      </c>
      <c r="B629" s="32">
        <f>SUM(B623:B628)</f>
        <v>0</v>
      </c>
      <c r="C629" s="32">
        <f t="shared" ref="C629" si="478">SUM(C623:C628)</f>
        <v>0</v>
      </c>
      <c r="D629" s="32">
        <f t="shared" ref="D629" si="479">SUM(D623:D628)</f>
        <v>0</v>
      </c>
      <c r="E629" s="32">
        <f t="shared" ref="E629" si="480">SUM(E623:E628)</f>
        <v>0</v>
      </c>
      <c r="F629" s="32">
        <f t="shared" ref="F629" si="481">SUM(F623:F628)</f>
        <v>0</v>
      </c>
      <c r="G629" s="32">
        <f t="shared" ref="G629" si="482">SUM(G623:G628)</f>
        <v>0</v>
      </c>
      <c r="H629" s="10">
        <f t="shared" si="477"/>
        <v>0</v>
      </c>
      <c r="L629" s="1">
        <f>L$17</f>
        <v>0</v>
      </c>
    </row>
    <row r="631" spans="1:12" ht="19.5" thickBot="1">
      <c r="A631" s="7">
        <f>'Название и список группы'!A36</f>
        <v>35</v>
      </c>
      <c r="B631" s="86">
        <f>'Название и список группы'!B36</f>
        <v>0</v>
      </c>
      <c r="C631" s="86"/>
      <c r="D631" s="86"/>
      <c r="E631" s="86"/>
      <c r="F631" s="86"/>
      <c r="G631" s="86"/>
      <c r="H631" s="86"/>
      <c r="I631" s="86"/>
      <c r="J631" s="86"/>
      <c r="L631" s="1" t="str">
        <f>L$19</f>
        <v>Заполните только желтые поля!!!</v>
      </c>
    </row>
    <row r="632" spans="1:12" ht="18.75" thickBot="1">
      <c r="A632" s="44" t="str">
        <f>A$2</f>
        <v>X\Z</v>
      </c>
      <c r="B632" s="22">
        <v>0</v>
      </c>
      <c r="C632" s="23">
        <v>1</v>
      </c>
      <c r="D632" s="23">
        <v>2</v>
      </c>
      <c r="E632" s="23">
        <v>3</v>
      </c>
      <c r="F632" s="23">
        <v>4</v>
      </c>
      <c r="G632" s="24">
        <v>5</v>
      </c>
      <c r="H632" s="25" t="str">
        <f>H$2</f>
        <v>w(X=xi)</v>
      </c>
      <c r="I632" s="2"/>
      <c r="J632" s="3" t="s">
        <v>3</v>
      </c>
      <c r="L632" s="4" t="str">
        <f>L$2</f>
        <v>10 серий по 5 бросков монеты</v>
      </c>
    </row>
    <row r="633" spans="1:12" ht="18.75">
      <c r="A633" s="43">
        <f>A$3</f>
        <v>0</v>
      </c>
      <c r="B633" s="26">
        <f t="shared" ref="B633:G633" si="483">IF(B647=0,0,B641/$H647)</f>
        <v>0</v>
      </c>
      <c r="C633" s="26">
        <f t="shared" si="483"/>
        <v>0</v>
      </c>
      <c r="D633" s="26">
        <f t="shared" si="483"/>
        <v>0</v>
      </c>
      <c r="E633" s="26">
        <f t="shared" si="483"/>
        <v>0</v>
      </c>
      <c r="F633" s="26">
        <f t="shared" si="483"/>
        <v>0</v>
      </c>
      <c r="G633" s="26">
        <f t="shared" si="483"/>
        <v>0</v>
      </c>
      <c r="H633" s="10"/>
      <c r="I633" s="10"/>
      <c r="J633" s="11">
        <f>IF(SUM(B641:G646)&gt;0,1,10^(-5))</f>
        <v>1.0000000000000001E-5</v>
      </c>
      <c r="L633" s="39" t="str">
        <f>L$3</f>
        <v>X — число выпавших орлов в</v>
      </c>
    </row>
    <row r="634" spans="1:12" ht="18.75">
      <c r="A634" s="43">
        <f>A$4</f>
        <v>1</v>
      </c>
      <c r="B634" s="6">
        <f t="shared" ref="B634:G634" si="484">IF(B647=0,0,B642/$H647)</f>
        <v>0</v>
      </c>
      <c r="C634" s="6">
        <f t="shared" si="484"/>
        <v>0</v>
      </c>
      <c r="D634" s="6">
        <f t="shared" si="484"/>
        <v>0</v>
      </c>
      <c r="E634" s="6">
        <f t="shared" si="484"/>
        <v>0</v>
      </c>
      <c r="F634" s="6">
        <f t="shared" si="484"/>
        <v>0</v>
      </c>
      <c r="G634" s="6">
        <f t="shared" si="484"/>
        <v>0</v>
      </c>
      <c r="H634" s="10">
        <f t="shared" ref="H634:H639" si="485">SUM(B634:G634)</f>
        <v>0</v>
      </c>
      <c r="I634" s="10"/>
      <c r="L634" s="39" t="str">
        <f>L$4</f>
        <v>серии из 5 бросков</v>
      </c>
    </row>
    <row r="635" spans="1:12" ht="18.75">
      <c r="A635" s="43">
        <f>A$5</f>
        <v>2</v>
      </c>
      <c r="B635" s="6">
        <f t="shared" ref="B635:G635" si="486">IF(B647=0,0,B643/$H647)</f>
        <v>0</v>
      </c>
      <c r="C635" s="6">
        <f t="shared" si="486"/>
        <v>0</v>
      </c>
      <c r="D635" s="6">
        <f t="shared" si="486"/>
        <v>0</v>
      </c>
      <c r="E635" s="6">
        <f t="shared" si="486"/>
        <v>0</v>
      </c>
      <c r="F635" s="6">
        <f t="shared" si="486"/>
        <v>0</v>
      </c>
      <c r="G635" s="6">
        <f t="shared" si="486"/>
        <v>0</v>
      </c>
      <c r="H635" s="10">
        <f t="shared" si="485"/>
        <v>0</v>
      </c>
      <c r="I635" s="10"/>
      <c r="L635" s="38" t="str">
        <f>L$5</f>
        <v>Z — модуль разности между</v>
      </c>
    </row>
    <row r="636" spans="1:12" ht="18.75">
      <c r="A636" s="43">
        <f>A$6</f>
        <v>3</v>
      </c>
      <c r="B636" s="6">
        <f t="shared" ref="B636:G636" si="487">IF(B647=0,0,B644/$H647)</f>
        <v>0</v>
      </c>
      <c r="C636" s="6">
        <f t="shared" si="487"/>
        <v>0</v>
      </c>
      <c r="D636" s="6">
        <f t="shared" si="487"/>
        <v>0</v>
      </c>
      <c r="E636" s="6">
        <f t="shared" si="487"/>
        <v>0</v>
      </c>
      <c r="F636" s="6">
        <f t="shared" si="487"/>
        <v>0</v>
      </c>
      <c r="G636" s="6">
        <f t="shared" si="487"/>
        <v>0</v>
      </c>
      <c r="H636" s="10">
        <f t="shared" si="485"/>
        <v>0</v>
      </c>
      <c r="I636" s="12"/>
      <c r="L636" s="38" t="str">
        <f>L$6</f>
        <v>числом выпавших орлов и</v>
      </c>
    </row>
    <row r="637" spans="1:12" ht="18.75">
      <c r="A637" s="43">
        <f>A$7</f>
        <v>4</v>
      </c>
      <c r="B637" s="6">
        <f t="shared" ref="B637:G637" si="488">IF(B647=0,0,B645/$H647)</f>
        <v>0</v>
      </c>
      <c r="C637" s="6">
        <f t="shared" si="488"/>
        <v>0</v>
      </c>
      <c r="D637" s="6">
        <f t="shared" si="488"/>
        <v>0</v>
      </c>
      <c r="E637" s="6">
        <f t="shared" si="488"/>
        <v>0</v>
      </c>
      <c r="F637" s="6">
        <f t="shared" si="488"/>
        <v>0</v>
      </c>
      <c r="G637" s="6">
        <f t="shared" si="488"/>
        <v>0</v>
      </c>
      <c r="H637" s="10">
        <f t="shared" si="485"/>
        <v>0</v>
      </c>
      <c r="I637" s="12"/>
      <c r="L637" s="38" t="str">
        <f>L$7</f>
        <v>решек в серии из 5 бросков</v>
      </c>
    </row>
    <row r="638" spans="1:12" ht="18.75">
      <c r="A638" s="43">
        <f>A$8</f>
        <v>5</v>
      </c>
      <c r="B638" s="29">
        <f t="shared" ref="B638:G638" si="489">IF(B647=0,0,B646/$H647)</f>
        <v>0</v>
      </c>
      <c r="C638" s="29">
        <f t="shared" si="489"/>
        <v>0</v>
      </c>
      <c r="D638" s="29">
        <f t="shared" si="489"/>
        <v>0</v>
      </c>
      <c r="E638" s="29">
        <f t="shared" si="489"/>
        <v>0</v>
      </c>
      <c r="F638" s="29">
        <f t="shared" si="489"/>
        <v>0</v>
      </c>
      <c r="G638" s="29">
        <f t="shared" si="489"/>
        <v>0</v>
      </c>
      <c r="H638" s="10">
        <f t="shared" si="485"/>
        <v>0</v>
      </c>
      <c r="L638" s="38">
        <f>L$8</f>
        <v>0</v>
      </c>
    </row>
    <row r="639" spans="1:12" ht="18.75">
      <c r="A639" s="42" t="str">
        <f>A$9</f>
        <v>w(Z=zk)</v>
      </c>
      <c r="B639" s="28">
        <f t="shared" ref="B639:G639" si="490">SUM(B633:B638)</f>
        <v>0</v>
      </c>
      <c r="C639" s="28">
        <f t="shared" si="490"/>
        <v>0</v>
      </c>
      <c r="D639" s="28">
        <f t="shared" si="490"/>
        <v>0</v>
      </c>
      <c r="E639" s="28">
        <f t="shared" si="490"/>
        <v>0</v>
      </c>
      <c r="F639" s="28">
        <f t="shared" si="490"/>
        <v>0</v>
      </c>
      <c r="G639" s="28">
        <f t="shared" si="490"/>
        <v>0</v>
      </c>
      <c r="H639" s="10">
        <f t="shared" si="485"/>
        <v>0</v>
      </c>
      <c r="L639" s="1">
        <f>L$9</f>
        <v>0</v>
      </c>
    </row>
    <row r="640" spans="1:12" ht="19.5" thickBot="1">
      <c r="A640" s="44" t="str">
        <f>A$10</f>
        <v>X\Z</v>
      </c>
      <c r="B640" s="36">
        <v>0</v>
      </c>
      <c r="C640" s="33">
        <v>1</v>
      </c>
      <c r="D640" s="33">
        <v>2</v>
      </c>
      <c r="E640" s="33">
        <v>3</v>
      </c>
      <c r="F640" s="33">
        <v>4</v>
      </c>
      <c r="G640" s="34">
        <v>5</v>
      </c>
      <c r="H640" s="10"/>
      <c r="L640" s="1">
        <f>L$10</f>
        <v>0</v>
      </c>
    </row>
    <row r="641" spans="1:12" ht="18.75">
      <c r="A641" s="43">
        <f>A$11</f>
        <v>0</v>
      </c>
      <c r="B641" s="30"/>
      <c r="C641" s="30"/>
      <c r="D641" s="30"/>
      <c r="E641" s="30"/>
      <c r="F641" s="30"/>
      <c r="G641" s="30"/>
      <c r="H641" s="10">
        <f t="shared" ref="H641:H647" si="491">SUM(B641:G641)</f>
        <v>0</v>
      </c>
      <c r="L641" s="1">
        <f>L$11</f>
        <v>0</v>
      </c>
    </row>
    <row r="642" spans="1:12" ht="18.75">
      <c r="A642" s="43">
        <f>A$12</f>
        <v>1</v>
      </c>
      <c r="B642" s="35"/>
      <c r="C642" s="35"/>
      <c r="D642" s="35"/>
      <c r="E642" s="35"/>
      <c r="F642" s="35"/>
      <c r="G642" s="35"/>
      <c r="H642" s="10">
        <f t="shared" si="491"/>
        <v>0</v>
      </c>
      <c r="L642" s="1">
        <f>L$12</f>
        <v>0</v>
      </c>
    </row>
    <row r="643" spans="1:12" ht="18.75">
      <c r="A643" s="43">
        <f>A$13</f>
        <v>2</v>
      </c>
      <c r="B643" s="35"/>
      <c r="C643" s="35"/>
      <c r="D643" s="35"/>
      <c r="E643" s="35"/>
      <c r="F643" s="35"/>
      <c r="G643" s="35"/>
      <c r="H643" s="10">
        <f t="shared" si="491"/>
        <v>0</v>
      </c>
      <c r="L643" s="1">
        <f>L$13</f>
        <v>0</v>
      </c>
    </row>
    <row r="644" spans="1:12" ht="18.75">
      <c r="A644" s="43">
        <f>A$14</f>
        <v>3</v>
      </c>
      <c r="B644" s="35"/>
      <c r="C644" s="35"/>
      <c r="D644" s="35"/>
      <c r="E644" s="35"/>
      <c r="F644" s="35"/>
      <c r="G644" s="35"/>
      <c r="H644" s="10">
        <f t="shared" si="491"/>
        <v>0</v>
      </c>
      <c r="L644" s="1">
        <f>L$14</f>
        <v>0</v>
      </c>
    </row>
    <row r="645" spans="1:12" ht="18.75">
      <c r="A645" s="43">
        <f>A$15</f>
        <v>4</v>
      </c>
      <c r="B645" s="35"/>
      <c r="C645" s="35"/>
      <c r="D645" s="35"/>
      <c r="E645" s="35"/>
      <c r="F645" s="35"/>
      <c r="G645" s="35"/>
      <c r="H645" s="10">
        <f t="shared" si="491"/>
        <v>0</v>
      </c>
      <c r="L645" s="1">
        <f>L$15</f>
        <v>0</v>
      </c>
    </row>
    <row r="646" spans="1:12" ht="19.5" thickBot="1">
      <c r="A646" s="46">
        <f>A$16</f>
        <v>5</v>
      </c>
      <c r="B646" s="37"/>
      <c r="C646" s="37"/>
      <c r="D646" s="37"/>
      <c r="E646" s="37"/>
      <c r="F646" s="37"/>
      <c r="G646" s="37"/>
      <c r="H646" s="10">
        <f t="shared" si="491"/>
        <v>0</v>
      </c>
      <c r="L646" s="1">
        <f>L$16</f>
        <v>0</v>
      </c>
    </row>
    <row r="647" spans="1:12" ht="19.5" thickTop="1">
      <c r="A647" s="42" t="str">
        <f>A$17</f>
        <v>n(Z=zk)</v>
      </c>
      <c r="B647" s="32">
        <f>SUM(B641:B646)</f>
        <v>0</v>
      </c>
      <c r="C647" s="32">
        <f t="shared" ref="C647" si="492">SUM(C641:C646)</f>
        <v>0</v>
      </c>
      <c r="D647" s="32">
        <f t="shared" ref="D647" si="493">SUM(D641:D646)</f>
        <v>0</v>
      </c>
      <c r="E647" s="32">
        <f t="shared" ref="E647" si="494">SUM(E641:E646)</f>
        <v>0</v>
      </c>
      <c r="F647" s="32">
        <f t="shared" ref="F647" si="495">SUM(F641:F646)</f>
        <v>0</v>
      </c>
      <c r="G647" s="32">
        <f t="shared" ref="G647" si="496">SUM(G641:G646)</f>
        <v>0</v>
      </c>
      <c r="H647" s="10">
        <f t="shared" si="491"/>
        <v>0</v>
      </c>
      <c r="L647" s="1">
        <f>L$17</f>
        <v>0</v>
      </c>
    </row>
    <row r="649" spans="1:12" ht="19.5" thickBot="1">
      <c r="A649" s="7">
        <f>'Название и список группы'!A37</f>
        <v>36</v>
      </c>
      <c r="B649" s="86">
        <f>'Название и список группы'!B37</f>
        <v>0</v>
      </c>
      <c r="C649" s="86"/>
      <c r="D649" s="86"/>
      <c r="E649" s="86"/>
      <c r="F649" s="86"/>
      <c r="G649" s="86"/>
      <c r="H649" s="86"/>
      <c r="I649" s="86"/>
      <c r="J649" s="86"/>
      <c r="L649" s="1" t="str">
        <f>L$19</f>
        <v>Заполните только желтые поля!!!</v>
      </c>
    </row>
    <row r="650" spans="1:12" ht="18.75" thickBot="1">
      <c r="A650" s="44" t="str">
        <f>A$2</f>
        <v>X\Z</v>
      </c>
      <c r="B650" s="22">
        <v>0</v>
      </c>
      <c r="C650" s="23">
        <v>1</v>
      </c>
      <c r="D650" s="23">
        <v>2</v>
      </c>
      <c r="E650" s="23">
        <v>3</v>
      </c>
      <c r="F650" s="23">
        <v>4</v>
      </c>
      <c r="G650" s="24">
        <v>5</v>
      </c>
      <c r="H650" s="25" t="str">
        <f>H$2</f>
        <v>w(X=xi)</v>
      </c>
      <c r="I650" s="2"/>
      <c r="J650" s="3" t="s">
        <v>3</v>
      </c>
      <c r="L650" s="4" t="str">
        <f>L$2</f>
        <v>10 серий по 5 бросков монеты</v>
      </c>
    </row>
    <row r="651" spans="1:12" ht="18.75">
      <c r="A651" s="43">
        <f>A$3</f>
        <v>0</v>
      </c>
      <c r="B651" s="26">
        <f t="shared" ref="B651:G651" si="497">IF(B665=0,0,B659/$H665)</f>
        <v>0</v>
      </c>
      <c r="C651" s="26">
        <f t="shared" si="497"/>
        <v>0</v>
      </c>
      <c r="D651" s="26">
        <f t="shared" si="497"/>
        <v>0</v>
      </c>
      <c r="E651" s="26">
        <f t="shared" si="497"/>
        <v>0</v>
      </c>
      <c r="F651" s="26">
        <f t="shared" si="497"/>
        <v>0</v>
      </c>
      <c r="G651" s="26">
        <f t="shared" si="497"/>
        <v>0</v>
      </c>
      <c r="H651" s="10"/>
      <c r="I651" s="10"/>
      <c r="J651" s="11">
        <f>IF(SUM(B659:G664)&gt;0,1,10^(-5))</f>
        <v>1.0000000000000001E-5</v>
      </c>
      <c r="L651" s="39" t="str">
        <f>L$3</f>
        <v>X — число выпавших орлов в</v>
      </c>
    </row>
    <row r="652" spans="1:12" ht="18.75">
      <c r="A652" s="43">
        <f>A$4</f>
        <v>1</v>
      </c>
      <c r="B652" s="6">
        <f t="shared" ref="B652:G652" si="498">IF(B665=0,0,B660/$H665)</f>
        <v>0</v>
      </c>
      <c r="C652" s="6">
        <f t="shared" si="498"/>
        <v>0</v>
      </c>
      <c r="D652" s="6">
        <f t="shared" si="498"/>
        <v>0</v>
      </c>
      <c r="E652" s="6">
        <f t="shared" si="498"/>
        <v>0</v>
      </c>
      <c r="F652" s="6">
        <f t="shared" si="498"/>
        <v>0</v>
      </c>
      <c r="G652" s="6">
        <f t="shared" si="498"/>
        <v>0</v>
      </c>
      <c r="H652" s="10">
        <f t="shared" ref="H652:H657" si="499">SUM(B652:G652)</f>
        <v>0</v>
      </c>
      <c r="I652" s="10"/>
      <c r="L652" s="39" t="str">
        <f>L$4</f>
        <v>серии из 5 бросков</v>
      </c>
    </row>
    <row r="653" spans="1:12" ht="18.75">
      <c r="A653" s="43">
        <f>A$5</f>
        <v>2</v>
      </c>
      <c r="B653" s="6">
        <f t="shared" ref="B653:G653" si="500">IF(B665=0,0,B661/$H665)</f>
        <v>0</v>
      </c>
      <c r="C653" s="6">
        <f t="shared" si="500"/>
        <v>0</v>
      </c>
      <c r="D653" s="6">
        <f t="shared" si="500"/>
        <v>0</v>
      </c>
      <c r="E653" s="6">
        <f t="shared" si="500"/>
        <v>0</v>
      </c>
      <c r="F653" s="6">
        <f t="shared" si="500"/>
        <v>0</v>
      </c>
      <c r="G653" s="6">
        <f t="shared" si="500"/>
        <v>0</v>
      </c>
      <c r="H653" s="10">
        <f t="shared" si="499"/>
        <v>0</v>
      </c>
      <c r="I653" s="10"/>
      <c r="L653" s="38" t="str">
        <f>L$5</f>
        <v>Z — модуль разности между</v>
      </c>
    </row>
    <row r="654" spans="1:12" ht="18.75">
      <c r="A654" s="43">
        <f>A$6</f>
        <v>3</v>
      </c>
      <c r="B654" s="6">
        <f t="shared" ref="B654:G654" si="501">IF(B665=0,0,B662/$H665)</f>
        <v>0</v>
      </c>
      <c r="C654" s="6">
        <f t="shared" si="501"/>
        <v>0</v>
      </c>
      <c r="D654" s="6">
        <f t="shared" si="501"/>
        <v>0</v>
      </c>
      <c r="E654" s="6">
        <f t="shared" si="501"/>
        <v>0</v>
      </c>
      <c r="F654" s="6">
        <f t="shared" si="501"/>
        <v>0</v>
      </c>
      <c r="G654" s="6">
        <f t="shared" si="501"/>
        <v>0</v>
      </c>
      <c r="H654" s="10">
        <f t="shared" si="499"/>
        <v>0</v>
      </c>
      <c r="I654" s="12"/>
      <c r="L654" s="38" t="str">
        <f>L$6</f>
        <v>числом выпавших орлов и</v>
      </c>
    </row>
    <row r="655" spans="1:12" ht="18.75">
      <c r="A655" s="43">
        <f>A$7</f>
        <v>4</v>
      </c>
      <c r="B655" s="6">
        <f t="shared" ref="B655:G655" si="502">IF(B665=0,0,B663/$H665)</f>
        <v>0</v>
      </c>
      <c r="C655" s="6">
        <f t="shared" si="502"/>
        <v>0</v>
      </c>
      <c r="D655" s="6">
        <f t="shared" si="502"/>
        <v>0</v>
      </c>
      <c r="E655" s="6">
        <f t="shared" si="502"/>
        <v>0</v>
      </c>
      <c r="F655" s="6">
        <f t="shared" si="502"/>
        <v>0</v>
      </c>
      <c r="G655" s="6">
        <f t="shared" si="502"/>
        <v>0</v>
      </c>
      <c r="H655" s="10">
        <f t="shared" si="499"/>
        <v>0</v>
      </c>
      <c r="I655" s="12"/>
      <c r="L655" s="38" t="str">
        <f>L$7</f>
        <v>решек в серии из 5 бросков</v>
      </c>
    </row>
    <row r="656" spans="1:12" ht="18.75">
      <c r="A656" s="43">
        <f>A$8</f>
        <v>5</v>
      </c>
      <c r="B656" s="29">
        <f t="shared" ref="B656:G656" si="503">IF(B665=0,0,B664/$H665)</f>
        <v>0</v>
      </c>
      <c r="C656" s="29">
        <f t="shared" si="503"/>
        <v>0</v>
      </c>
      <c r="D656" s="29">
        <f t="shared" si="503"/>
        <v>0</v>
      </c>
      <c r="E656" s="29">
        <f t="shared" si="503"/>
        <v>0</v>
      </c>
      <c r="F656" s="29">
        <f t="shared" si="503"/>
        <v>0</v>
      </c>
      <c r="G656" s="29">
        <f t="shared" si="503"/>
        <v>0</v>
      </c>
      <c r="H656" s="10">
        <f t="shared" si="499"/>
        <v>0</v>
      </c>
      <c r="L656" s="38">
        <f>L$8</f>
        <v>0</v>
      </c>
    </row>
    <row r="657" spans="1:12" ht="18.75">
      <c r="A657" s="42" t="str">
        <f>A$9</f>
        <v>w(Z=zk)</v>
      </c>
      <c r="B657" s="28">
        <f t="shared" ref="B657:G657" si="504">SUM(B651:B656)</f>
        <v>0</v>
      </c>
      <c r="C657" s="28">
        <f t="shared" si="504"/>
        <v>0</v>
      </c>
      <c r="D657" s="28">
        <f t="shared" si="504"/>
        <v>0</v>
      </c>
      <c r="E657" s="28">
        <f t="shared" si="504"/>
        <v>0</v>
      </c>
      <c r="F657" s="28">
        <f t="shared" si="504"/>
        <v>0</v>
      </c>
      <c r="G657" s="28">
        <f t="shared" si="504"/>
        <v>0</v>
      </c>
      <c r="H657" s="10">
        <f t="shared" si="499"/>
        <v>0</v>
      </c>
      <c r="L657" s="1">
        <f>L$9</f>
        <v>0</v>
      </c>
    </row>
    <row r="658" spans="1:12" ht="19.5" thickBot="1">
      <c r="A658" s="44" t="str">
        <f>A$10</f>
        <v>X\Z</v>
      </c>
      <c r="B658" s="36">
        <v>0</v>
      </c>
      <c r="C658" s="33">
        <v>1</v>
      </c>
      <c r="D658" s="33">
        <v>2</v>
      </c>
      <c r="E658" s="33">
        <v>3</v>
      </c>
      <c r="F658" s="33">
        <v>4</v>
      </c>
      <c r="G658" s="34">
        <v>5</v>
      </c>
      <c r="H658" s="10"/>
      <c r="L658" s="1">
        <f>L$10</f>
        <v>0</v>
      </c>
    </row>
    <row r="659" spans="1:12" ht="18.75">
      <c r="A659" s="43">
        <f>A$11</f>
        <v>0</v>
      </c>
      <c r="B659" s="30"/>
      <c r="C659" s="30"/>
      <c r="D659" s="30"/>
      <c r="E659" s="30"/>
      <c r="F659" s="30"/>
      <c r="G659" s="30"/>
      <c r="H659" s="10">
        <f t="shared" ref="H659:H665" si="505">SUM(B659:G659)</f>
        <v>0</v>
      </c>
      <c r="L659" s="1">
        <f>L$11</f>
        <v>0</v>
      </c>
    </row>
    <row r="660" spans="1:12" ht="18.75">
      <c r="A660" s="43">
        <f>A$12</f>
        <v>1</v>
      </c>
      <c r="B660" s="35"/>
      <c r="C660" s="35"/>
      <c r="D660" s="35"/>
      <c r="E660" s="35"/>
      <c r="F660" s="35"/>
      <c r="G660" s="35"/>
      <c r="H660" s="10">
        <f t="shared" si="505"/>
        <v>0</v>
      </c>
      <c r="L660" s="1">
        <f>L$12</f>
        <v>0</v>
      </c>
    </row>
    <row r="661" spans="1:12" ht="18.75">
      <c r="A661" s="43">
        <f>A$13</f>
        <v>2</v>
      </c>
      <c r="B661" s="35"/>
      <c r="C661" s="35"/>
      <c r="D661" s="35"/>
      <c r="E661" s="35"/>
      <c r="F661" s="35"/>
      <c r="G661" s="35"/>
      <c r="H661" s="10">
        <f t="shared" si="505"/>
        <v>0</v>
      </c>
      <c r="L661" s="1">
        <f>L$13</f>
        <v>0</v>
      </c>
    </row>
    <row r="662" spans="1:12" ht="18.75">
      <c r="A662" s="43">
        <f>A$14</f>
        <v>3</v>
      </c>
      <c r="B662" s="35"/>
      <c r="C662" s="35"/>
      <c r="D662" s="35"/>
      <c r="E662" s="35"/>
      <c r="F662" s="35"/>
      <c r="G662" s="35"/>
      <c r="H662" s="10">
        <f t="shared" si="505"/>
        <v>0</v>
      </c>
      <c r="L662" s="1">
        <f>L$14</f>
        <v>0</v>
      </c>
    </row>
    <row r="663" spans="1:12" ht="18.75">
      <c r="A663" s="43">
        <f>A$15</f>
        <v>4</v>
      </c>
      <c r="B663" s="35"/>
      <c r="C663" s="35"/>
      <c r="D663" s="35"/>
      <c r="E663" s="35"/>
      <c r="F663" s="35"/>
      <c r="G663" s="35"/>
      <c r="H663" s="10">
        <f t="shared" si="505"/>
        <v>0</v>
      </c>
      <c r="L663" s="1">
        <f>L$15</f>
        <v>0</v>
      </c>
    </row>
    <row r="664" spans="1:12" ht="19.5" thickBot="1">
      <c r="A664" s="46">
        <f>A$16</f>
        <v>5</v>
      </c>
      <c r="B664" s="37"/>
      <c r="C664" s="37"/>
      <c r="D664" s="37"/>
      <c r="E664" s="37"/>
      <c r="F664" s="37"/>
      <c r="G664" s="37"/>
      <c r="H664" s="10">
        <f t="shared" si="505"/>
        <v>0</v>
      </c>
      <c r="L664" s="1">
        <f>L$16</f>
        <v>0</v>
      </c>
    </row>
    <row r="665" spans="1:12" ht="19.5" thickTop="1">
      <c r="A665" s="42" t="str">
        <f>A$17</f>
        <v>n(Z=zk)</v>
      </c>
      <c r="B665" s="32">
        <f>SUM(B659:B664)</f>
        <v>0</v>
      </c>
      <c r="C665" s="32">
        <f t="shared" ref="C665" si="506">SUM(C659:C664)</f>
        <v>0</v>
      </c>
      <c r="D665" s="32">
        <f t="shared" ref="D665" si="507">SUM(D659:D664)</f>
        <v>0</v>
      </c>
      <c r="E665" s="32">
        <f t="shared" ref="E665" si="508">SUM(E659:E664)</f>
        <v>0</v>
      </c>
      <c r="F665" s="32">
        <f t="shared" ref="F665" si="509">SUM(F659:F664)</f>
        <v>0</v>
      </c>
      <c r="G665" s="32">
        <f t="shared" ref="G665" si="510">SUM(G659:G664)</f>
        <v>0</v>
      </c>
      <c r="H665" s="10">
        <f t="shared" si="505"/>
        <v>0</v>
      </c>
      <c r="L665" s="1">
        <f>L$17</f>
        <v>0</v>
      </c>
    </row>
    <row r="667" spans="1:12" ht="19.5" thickBot="1">
      <c r="A667" s="7">
        <f>'Название и список группы'!A38</f>
        <v>37</v>
      </c>
      <c r="B667" s="86">
        <f>'Название и список группы'!B38</f>
        <v>0</v>
      </c>
      <c r="C667" s="86"/>
      <c r="D667" s="86"/>
      <c r="E667" s="86"/>
      <c r="F667" s="86"/>
      <c r="G667" s="86"/>
      <c r="H667" s="86"/>
      <c r="I667" s="86"/>
      <c r="J667" s="86"/>
      <c r="L667" s="1" t="str">
        <f>L$19</f>
        <v>Заполните только желтые поля!!!</v>
      </c>
    </row>
    <row r="668" spans="1:12" ht="18.75" thickBot="1">
      <c r="A668" s="44" t="str">
        <f>A$2</f>
        <v>X\Z</v>
      </c>
      <c r="B668" s="22">
        <v>0</v>
      </c>
      <c r="C668" s="23">
        <v>1</v>
      </c>
      <c r="D668" s="23">
        <v>2</v>
      </c>
      <c r="E668" s="23">
        <v>3</v>
      </c>
      <c r="F668" s="23">
        <v>4</v>
      </c>
      <c r="G668" s="24">
        <v>5</v>
      </c>
      <c r="H668" s="25" t="str">
        <f>H$2</f>
        <v>w(X=xi)</v>
      </c>
      <c r="I668" s="2"/>
      <c r="J668" s="3" t="s">
        <v>3</v>
      </c>
      <c r="L668" s="4" t="str">
        <f>L$2</f>
        <v>10 серий по 5 бросков монеты</v>
      </c>
    </row>
    <row r="669" spans="1:12" ht="18.75">
      <c r="A669" s="43">
        <f>A$3</f>
        <v>0</v>
      </c>
      <c r="B669" s="26">
        <f t="shared" ref="B669:G669" si="511">IF(B683=0,0,B677/$H683)</f>
        <v>0</v>
      </c>
      <c r="C669" s="26">
        <f t="shared" si="511"/>
        <v>0</v>
      </c>
      <c r="D669" s="26">
        <f t="shared" si="511"/>
        <v>0</v>
      </c>
      <c r="E669" s="26">
        <f t="shared" si="511"/>
        <v>0</v>
      </c>
      <c r="F669" s="26">
        <f t="shared" si="511"/>
        <v>0</v>
      </c>
      <c r="G669" s="26">
        <f t="shared" si="511"/>
        <v>0</v>
      </c>
      <c r="H669" s="10"/>
      <c r="I669" s="10"/>
      <c r="J669" s="11">
        <f>IF(SUM(B677:G682)&gt;0,1,10^(-5))</f>
        <v>1.0000000000000001E-5</v>
      </c>
      <c r="L669" s="39" t="str">
        <f>L$3</f>
        <v>X — число выпавших орлов в</v>
      </c>
    </row>
    <row r="670" spans="1:12" ht="18.75">
      <c r="A670" s="43">
        <f>A$4</f>
        <v>1</v>
      </c>
      <c r="B670" s="6">
        <f t="shared" ref="B670:G670" si="512">IF(B683=0,0,B678/$H683)</f>
        <v>0</v>
      </c>
      <c r="C670" s="6">
        <f t="shared" si="512"/>
        <v>0</v>
      </c>
      <c r="D670" s="6">
        <f t="shared" si="512"/>
        <v>0</v>
      </c>
      <c r="E670" s="6">
        <f t="shared" si="512"/>
        <v>0</v>
      </c>
      <c r="F670" s="6">
        <f t="shared" si="512"/>
        <v>0</v>
      </c>
      <c r="G670" s="6">
        <f t="shared" si="512"/>
        <v>0</v>
      </c>
      <c r="H670" s="10">
        <f t="shared" ref="H670:H675" si="513">SUM(B670:G670)</f>
        <v>0</v>
      </c>
      <c r="I670" s="10"/>
      <c r="L670" s="39" t="str">
        <f>L$4</f>
        <v>серии из 5 бросков</v>
      </c>
    </row>
    <row r="671" spans="1:12" ht="18.75">
      <c r="A671" s="43">
        <f>A$5</f>
        <v>2</v>
      </c>
      <c r="B671" s="6">
        <f t="shared" ref="B671:G671" si="514">IF(B683=0,0,B679/$H683)</f>
        <v>0</v>
      </c>
      <c r="C671" s="6">
        <f t="shared" si="514"/>
        <v>0</v>
      </c>
      <c r="D671" s="6">
        <f t="shared" si="514"/>
        <v>0</v>
      </c>
      <c r="E671" s="6">
        <f t="shared" si="514"/>
        <v>0</v>
      </c>
      <c r="F671" s="6">
        <f t="shared" si="514"/>
        <v>0</v>
      </c>
      <c r="G671" s="6">
        <f t="shared" si="514"/>
        <v>0</v>
      </c>
      <c r="H671" s="10">
        <f t="shared" si="513"/>
        <v>0</v>
      </c>
      <c r="I671" s="10"/>
      <c r="L671" s="38" t="str">
        <f>L$5</f>
        <v>Z — модуль разности между</v>
      </c>
    </row>
    <row r="672" spans="1:12" ht="18.75">
      <c r="A672" s="43">
        <f>A$6</f>
        <v>3</v>
      </c>
      <c r="B672" s="6">
        <f t="shared" ref="B672:G672" si="515">IF(B683=0,0,B680/$H683)</f>
        <v>0</v>
      </c>
      <c r="C672" s="6">
        <f t="shared" si="515"/>
        <v>0</v>
      </c>
      <c r="D672" s="6">
        <f t="shared" si="515"/>
        <v>0</v>
      </c>
      <c r="E672" s="6">
        <f t="shared" si="515"/>
        <v>0</v>
      </c>
      <c r="F672" s="6">
        <f t="shared" si="515"/>
        <v>0</v>
      </c>
      <c r="G672" s="6">
        <f t="shared" si="515"/>
        <v>0</v>
      </c>
      <c r="H672" s="10">
        <f t="shared" si="513"/>
        <v>0</v>
      </c>
      <c r="I672" s="12"/>
      <c r="L672" s="38" t="str">
        <f>L$6</f>
        <v>числом выпавших орлов и</v>
      </c>
    </row>
    <row r="673" spans="1:12" ht="18.75">
      <c r="A673" s="43">
        <f>A$7</f>
        <v>4</v>
      </c>
      <c r="B673" s="6">
        <f t="shared" ref="B673:G673" si="516">IF(B683=0,0,B681/$H683)</f>
        <v>0</v>
      </c>
      <c r="C673" s="6">
        <f t="shared" si="516"/>
        <v>0</v>
      </c>
      <c r="D673" s="6">
        <f t="shared" si="516"/>
        <v>0</v>
      </c>
      <c r="E673" s="6">
        <f t="shared" si="516"/>
        <v>0</v>
      </c>
      <c r="F673" s="6">
        <f t="shared" si="516"/>
        <v>0</v>
      </c>
      <c r="G673" s="6">
        <f t="shared" si="516"/>
        <v>0</v>
      </c>
      <c r="H673" s="10">
        <f t="shared" si="513"/>
        <v>0</v>
      </c>
      <c r="I673" s="12"/>
      <c r="L673" s="38" t="str">
        <f>L$7</f>
        <v>решек в серии из 5 бросков</v>
      </c>
    </row>
    <row r="674" spans="1:12" ht="18.75">
      <c r="A674" s="43">
        <f>A$8</f>
        <v>5</v>
      </c>
      <c r="B674" s="29">
        <f t="shared" ref="B674:G674" si="517">IF(B683=0,0,B682/$H683)</f>
        <v>0</v>
      </c>
      <c r="C674" s="29">
        <f t="shared" si="517"/>
        <v>0</v>
      </c>
      <c r="D674" s="29">
        <f t="shared" si="517"/>
        <v>0</v>
      </c>
      <c r="E674" s="29">
        <f t="shared" si="517"/>
        <v>0</v>
      </c>
      <c r="F674" s="29">
        <f t="shared" si="517"/>
        <v>0</v>
      </c>
      <c r="G674" s="29">
        <f t="shared" si="517"/>
        <v>0</v>
      </c>
      <c r="H674" s="10">
        <f t="shared" si="513"/>
        <v>0</v>
      </c>
      <c r="L674" s="38">
        <f>L$8</f>
        <v>0</v>
      </c>
    </row>
    <row r="675" spans="1:12" ht="18.75">
      <c r="A675" s="42" t="str">
        <f>A$9</f>
        <v>w(Z=zk)</v>
      </c>
      <c r="B675" s="28">
        <f t="shared" ref="B675:G675" si="518">SUM(B669:B674)</f>
        <v>0</v>
      </c>
      <c r="C675" s="28">
        <f t="shared" si="518"/>
        <v>0</v>
      </c>
      <c r="D675" s="28">
        <f t="shared" si="518"/>
        <v>0</v>
      </c>
      <c r="E675" s="28">
        <f t="shared" si="518"/>
        <v>0</v>
      </c>
      <c r="F675" s="28">
        <f t="shared" si="518"/>
        <v>0</v>
      </c>
      <c r="G675" s="28">
        <f t="shared" si="518"/>
        <v>0</v>
      </c>
      <c r="H675" s="10">
        <f t="shared" si="513"/>
        <v>0</v>
      </c>
      <c r="L675" s="1">
        <f>L$9</f>
        <v>0</v>
      </c>
    </row>
    <row r="676" spans="1:12" ht="19.5" thickBot="1">
      <c r="A676" s="44" t="str">
        <f>A$10</f>
        <v>X\Z</v>
      </c>
      <c r="B676" s="36">
        <v>0</v>
      </c>
      <c r="C676" s="33">
        <v>1</v>
      </c>
      <c r="D676" s="33">
        <v>2</v>
      </c>
      <c r="E676" s="33">
        <v>3</v>
      </c>
      <c r="F676" s="33">
        <v>4</v>
      </c>
      <c r="G676" s="34">
        <v>5</v>
      </c>
      <c r="H676" s="10"/>
      <c r="L676" s="1">
        <f>L$10</f>
        <v>0</v>
      </c>
    </row>
    <row r="677" spans="1:12" ht="18.75">
      <c r="A677" s="43">
        <f>A$11</f>
        <v>0</v>
      </c>
      <c r="B677" s="30"/>
      <c r="C677" s="30"/>
      <c r="D677" s="30"/>
      <c r="E677" s="30"/>
      <c r="F677" s="30"/>
      <c r="G677" s="30"/>
      <c r="H677" s="10">
        <f t="shared" ref="H677:H683" si="519">SUM(B677:G677)</f>
        <v>0</v>
      </c>
      <c r="L677" s="1">
        <f>L$11</f>
        <v>0</v>
      </c>
    </row>
    <row r="678" spans="1:12" ht="18.75">
      <c r="A678" s="43">
        <f>A$12</f>
        <v>1</v>
      </c>
      <c r="B678" s="35"/>
      <c r="C678" s="35"/>
      <c r="D678" s="35"/>
      <c r="E678" s="35"/>
      <c r="F678" s="35"/>
      <c r="G678" s="35"/>
      <c r="H678" s="10">
        <f t="shared" si="519"/>
        <v>0</v>
      </c>
      <c r="L678" s="1">
        <f>L$12</f>
        <v>0</v>
      </c>
    </row>
    <row r="679" spans="1:12" ht="18.75">
      <c r="A679" s="43">
        <f>A$13</f>
        <v>2</v>
      </c>
      <c r="B679" s="35"/>
      <c r="C679" s="35"/>
      <c r="D679" s="35"/>
      <c r="E679" s="35"/>
      <c r="F679" s="35"/>
      <c r="G679" s="35"/>
      <c r="H679" s="10">
        <f t="shared" si="519"/>
        <v>0</v>
      </c>
      <c r="L679" s="1">
        <f>L$13</f>
        <v>0</v>
      </c>
    </row>
    <row r="680" spans="1:12" ht="18.75">
      <c r="A680" s="43">
        <f>A$14</f>
        <v>3</v>
      </c>
      <c r="B680" s="35"/>
      <c r="C680" s="35"/>
      <c r="D680" s="35"/>
      <c r="E680" s="35"/>
      <c r="F680" s="35"/>
      <c r="G680" s="35"/>
      <c r="H680" s="10">
        <f t="shared" si="519"/>
        <v>0</v>
      </c>
      <c r="L680" s="1">
        <f>L$14</f>
        <v>0</v>
      </c>
    </row>
    <row r="681" spans="1:12" ht="18.75">
      <c r="A681" s="43">
        <f>A$15</f>
        <v>4</v>
      </c>
      <c r="B681" s="35"/>
      <c r="C681" s="35"/>
      <c r="D681" s="35"/>
      <c r="E681" s="35"/>
      <c r="F681" s="35"/>
      <c r="G681" s="35"/>
      <c r="H681" s="10">
        <f t="shared" si="519"/>
        <v>0</v>
      </c>
      <c r="L681" s="1">
        <f>L$15</f>
        <v>0</v>
      </c>
    </row>
    <row r="682" spans="1:12" ht="19.5" thickBot="1">
      <c r="A682" s="46">
        <f>A$16</f>
        <v>5</v>
      </c>
      <c r="B682" s="37"/>
      <c r="C682" s="37"/>
      <c r="D682" s="37"/>
      <c r="E682" s="37"/>
      <c r="F682" s="37"/>
      <c r="G682" s="37"/>
      <c r="H682" s="10">
        <f t="shared" si="519"/>
        <v>0</v>
      </c>
      <c r="L682" s="1">
        <f>L$16</f>
        <v>0</v>
      </c>
    </row>
    <row r="683" spans="1:12" ht="19.5" thickTop="1">
      <c r="A683" s="42" t="str">
        <f>A$17</f>
        <v>n(Z=zk)</v>
      </c>
      <c r="B683" s="32">
        <f>SUM(B677:B682)</f>
        <v>0</v>
      </c>
      <c r="C683" s="32">
        <f t="shared" ref="C683" si="520">SUM(C677:C682)</f>
        <v>0</v>
      </c>
      <c r="D683" s="32">
        <f t="shared" ref="D683" si="521">SUM(D677:D682)</f>
        <v>0</v>
      </c>
      <c r="E683" s="32">
        <f t="shared" ref="E683" si="522">SUM(E677:E682)</f>
        <v>0</v>
      </c>
      <c r="F683" s="32">
        <f t="shared" ref="F683" si="523">SUM(F677:F682)</f>
        <v>0</v>
      </c>
      <c r="G683" s="32">
        <f t="shared" ref="G683" si="524">SUM(G677:G682)</f>
        <v>0</v>
      </c>
      <c r="H683" s="10">
        <f t="shared" si="519"/>
        <v>0</v>
      </c>
      <c r="L683" s="1">
        <f>L$17</f>
        <v>0</v>
      </c>
    </row>
    <row r="685" spans="1:12" ht="19.5" thickBot="1">
      <c r="A685" s="7">
        <f>'Название и список группы'!A39</f>
        <v>38</v>
      </c>
      <c r="B685" s="86">
        <f>'Название и список группы'!B39</f>
        <v>0</v>
      </c>
      <c r="C685" s="86"/>
      <c r="D685" s="86"/>
      <c r="E685" s="86"/>
      <c r="F685" s="86"/>
      <c r="G685" s="86"/>
      <c r="H685" s="86"/>
      <c r="I685" s="86"/>
      <c r="J685" s="86"/>
      <c r="L685" s="1" t="str">
        <f>L$19</f>
        <v>Заполните только желтые поля!!!</v>
      </c>
    </row>
    <row r="686" spans="1:12" ht="18.75" thickBot="1">
      <c r="A686" s="44" t="str">
        <f>A$2</f>
        <v>X\Z</v>
      </c>
      <c r="B686" s="22">
        <v>0</v>
      </c>
      <c r="C686" s="23">
        <v>1</v>
      </c>
      <c r="D686" s="23">
        <v>2</v>
      </c>
      <c r="E686" s="23">
        <v>3</v>
      </c>
      <c r="F686" s="23">
        <v>4</v>
      </c>
      <c r="G686" s="24">
        <v>5</v>
      </c>
      <c r="H686" s="25" t="str">
        <f>H$2</f>
        <v>w(X=xi)</v>
      </c>
      <c r="I686" s="2"/>
      <c r="J686" s="3" t="s">
        <v>3</v>
      </c>
      <c r="L686" s="4" t="str">
        <f>L$2</f>
        <v>10 серий по 5 бросков монеты</v>
      </c>
    </row>
    <row r="687" spans="1:12" ht="18.75">
      <c r="A687" s="43">
        <f>A$3</f>
        <v>0</v>
      </c>
      <c r="B687" s="26">
        <f t="shared" ref="B687:G687" si="525">IF(B701=0,0,B695/$H701)</f>
        <v>0</v>
      </c>
      <c r="C687" s="26">
        <f t="shared" si="525"/>
        <v>0</v>
      </c>
      <c r="D687" s="26">
        <f t="shared" si="525"/>
        <v>0</v>
      </c>
      <c r="E687" s="26">
        <f t="shared" si="525"/>
        <v>0</v>
      </c>
      <c r="F687" s="26">
        <f t="shared" si="525"/>
        <v>0</v>
      </c>
      <c r="G687" s="26">
        <f t="shared" si="525"/>
        <v>0</v>
      </c>
      <c r="H687" s="10"/>
      <c r="I687" s="10"/>
      <c r="J687" s="11">
        <f>IF(SUM(B695:G700)&gt;0,1,10^(-5))</f>
        <v>1.0000000000000001E-5</v>
      </c>
      <c r="L687" s="39" t="str">
        <f>L$3</f>
        <v>X — число выпавших орлов в</v>
      </c>
    </row>
    <row r="688" spans="1:12" ht="18.75">
      <c r="A688" s="43">
        <f>A$4</f>
        <v>1</v>
      </c>
      <c r="B688" s="6">
        <f t="shared" ref="B688:G688" si="526">IF(B701=0,0,B696/$H701)</f>
        <v>0</v>
      </c>
      <c r="C688" s="6">
        <f t="shared" si="526"/>
        <v>0</v>
      </c>
      <c r="D688" s="6">
        <f t="shared" si="526"/>
        <v>0</v>
      </c>
      <c r="E688" s="6">
        <f t="shared" si="526"/>
        <v>0</v>
      </c>
      <c r="F688" s="6">
        <f t="shared" si="526"/>
        <v>0</v>
      </c>
      <c r="G688" s="6">
        <f t="shared" si="526"/>
        <v>0</v>
      </c>
      <c r="H688" s="10">
        <f t="shared" ref="H688:H693" si="527">SUM(B688:G688)</f>
        <v>0</v>
      </c>
      <c r="I688" s="10"/>
      <c r="L688" s="39" t="str">
        <f>L$4</f>
        <v>серии из 5 бросков</v>
      </c>
    </row>
    <row r="689" spans="1:12" ht="18.75">
      <c r="A689" s="43">
        <f>A$5</f>
        <v>2</v>
      </c>
      <c r="B689" s="6">
        <f t="shared" ref="B689:G689" si="528">IF(B701=0,0,B697/$H701)</f>
        <v>0</v>
      </c>
      <c r="C689" s="6">
        <f t="shared" si="528"/>
        <v>0</v>
      </c>
      <c r="D689" s="6">
        <f t="shared" si="528"/>
        <v>0</v>
      </c>
      <c r="E689" s="6">
        <f t="shared" si="528"/>
        <v>0</v>
      </c>
      <c r="F689" s="6">
        <f t="shared" si="528"/>
        <v>0</v>
      </c>
      <c r="G689" s="6">
        <f t="shared" si="528"/>
        <v>0</v>
      </c>
      <c r="H689" s="10">
        <f t="shared" si="527"/>
        <v>0</v>
      </c>
      <c r="I689" s="10"/>
      <c r="L689" s="38" t="str">
        <f>L$5</f>
        <v>Z — модуль разности между</v>
      </c>
    </row>
    <row r="690" spans="1:12" ht="18.75">
      <c r="A690" s="43">
        <f>A$6</f>
        <v>3</v>
      </c>
      <c r="B690" s="6">
        <f t="shared" ref="B690:G690" si="529">IF(B701=0,0,B698/$H701)</f>
        <v>0</v>
      </c>
      <c r="C690" s="6">
        <f t="shared" si="529"/>
        <v>0</v>
      </c>
      <c r="D690" s="6">
        <f t="shared" si="529"/>
        <v>0</v>
      </c>
      <c r="E690" s="6">
        <f t="shared" si="529"/>
        <v>0</v>
      </c>
      <c r="F690" s="6">
        <f t="shared" si="529"/>
        <v>0</v>
      </c>
      <c r="G690" s="6">
        <f t="shared" si="529"/>
        <v>0</v>
      </c>
      <c r="H690" s="10">
        <f t="shared" si="527"/>
        <v>0</v>
      </c>
      <c r="I690" s="12"/>
      <c r="L690" s="38" t="str">
        <f>L$6</f>
        <v>числом выпавших орлов и</v>
      </c>
    </row>
    <row r="691" spans="1:12" ht="18.75">
      <c r="A691" s="43">
        <f>A$7</f>
        <v>4</v>
      </c>
      <c r="B691" s="6">
        <f t="shared" ref="B691:G691" si="530">IF(B701=0,0,B699/$H701)</f>
        <v>0</v>
      </c>
      <c r="C691" s="6">
        <f t="shared" si="530"/>
        <v>0</v>
      </c>
      <c r="D691" s="6">
        <f t="shared" si="530"/>
        <v>0</v>
      </c>
      <c r="E691" s="6">
        <f t="shared" si="530"/>
        <v>0</v>
      </c>
      <c r="F691" s="6">
        <f t="shared" si="530"/>
        <v>0</v>
      </c>
      <c r="G691" s="6">
        <f t="shared" si="530"/>
        <v>0</v>
      </c>
      <c r="H691" s="10">
        <f t="shared" si="527"/>
        <v>0</v>
      </c>
      <c r="I691" s="12"/>
      <c r="L691" s="38" t="str">
        <f>L$7</f>
        <v>решек в серии из 5 бросков</v>
      </c>
    </row>
    <row r="692" spans="1:12" ht="18.75">
      <c r="A692" s="43">
        <f>A$8</f>
        <v>5</v>
      </c>
      <c r="B692" s="29">
        <f t="shared" ref="B692:G692" si="531">IF(B701=0,0,B700/$H701)</f>
        <v>0</v>
      </c>
      <c r="C692" s="29">
        <f t="shared" si="531"/>
        <v>0</v>
      </c>
      <c r="D692" s="29">
        <f t="shared" si="531"/>
        <v>0</v>
      </c>
      <c r="E692" s="29">
        <f t="shared" si="531"/>
        <v>0</v>
      </c>
      <c r="F692" s="29">
        <f t="shared" si="531"/>
        <v>0</v>
      </c>
      <c r="G692" s="29">
        <f t="shared" si="531"/>
        <v>0</v>
      </c>
      <c r="H692" s="10">
        <f t="shared" si="527"/>
        <v>0</v>
      </c>
      <c r="L692" s="38">
        <f>L$8</f>
        <v>0</v>
      </c>
    </row>
    <row r="693" spans="1:12" ht="18.75">
      <c r="A693" s="42" t="str">
        <f>A$9</f>
        <v>w(Z=zk)</v>
      </c>
      <c r="B693" s="28">
        <f t="shared" ref="B693:G693" si="532">SUM(B687:B692)</f>
        <v>0</v>
      </c>
      <c r="C693" s="28">
        <f t="shared" si="532"/>
        <v>0</v>
      </c>
      <c r="D693" s="28">
        <f t="shared" si="532"/>
        <v>0</v>
      </c>
      <c r="E693" s="28">
        <f t="shared" si="532"/>
        <v>0</v>
      </c>
      <c r="F693" s="28">
        <f t="shared" si="532"/>
        <v>0</v>
      </c>
      <c r="G693" s="28">
        <f t="shared" si="532"/>
        <v>0</v>
      </c>
      <c r="H693" s="10">
        <f t="shared" si="527"/>
        <v>0</v>
      </c>
      <c r="L693" s="1">
        <f>L$9</f>
        <v>0</v>
      </c>
    </row>
    <row r="694" spans="1:12" ht="19.5" thickBot="1">
      <c r="A694" s="44" t="str">
        <f>A$10</f>
        <v>X\Z</v>
      </c>
      <c r="B694" s="36">
        <v>0</v>
      </c>
      <c r="C694" s="33">
        <v>1</v>
      </c>
      <c r="D694" s="33">
        <v>2</v>
      </c>
      <c r="E694" s="33">
        <v>3</v>
      </c>
      <c r="F694" s="33">
        <v>4</v>
      </c>
      <c r="G694" s="34">
        <v>5</v>
      </c>
      <c r="H694" s="10"/>
      <c r="L694" s="1">
        <f>L$10</f>
        <v>0</v>
      </c>
    </row>
    <row r="695" spans="1:12" ht="18.75">
      <c r="A695" s="43">
        <f>A$11</f>
        <v>0</v>
      </c>
      <c r="B695" s="30"/>
      <c r="C695" s="30"/>
      <c r="D695" s="30"/>
      <c r="E695" s="30"/>
      <c r="F695" s="30"/>
      <c r="G695" s="30"/>
      <c r="H695" s="10">
        <f t="shared" ref="H695:H701" si="533">SUM(B695:G695)</f>
        <v>0</v>
      </c>
      <c r="L695" s="1">
        <f>L$11</f>
        <v>0</v>
      </c>
    </row>
    <row r="696" spans="1:12" ht="18.75">
      <c r="A696" s="43">
        <f>A$12</f>
        <v>1</v>
      </c>
      <c r="B696" s="35"/>
      <c r="C696" s="35"/>
      <c r="D696" s="35"/>
      <c r="E696" s="35"/>
      <c r="F696" s="35"/>
      <c r="G696" s="35"/>
      <c r="H696" s="10">
        <f t="shared" si="533"/>
        <v>0</v>
      </c>
      <c r="L696" s="1">
        <f>L$12</f>
        <v>0</v>
      </c>
    </row>
    <row r="697" spans="1:12" ht="18.75">
      <c r="A697" s="43">
        <f>A$13</f>
        <v>2</v>
      </c>
      <c r="B697" s="35"/>
      <c r="C697" s="35"/>
      <c r="D697" s="35"/>
      <c r="E697" s="35"/>
      <c r="F697" s="35"/>
      <c r="G697" s="35"/>
      <c r="H697" s="10">
        <f t="shared" si="533"/>
        <v>0</v>
      </c>
      <c r="L697" s="1">
        <f>L$13</f>
        <v>0</v>
      </c>
    </row>
    <row r="698" spans="1:12" ht="18.75">
      <c r="A698" s="43">
        <f>A$14</f>
        <v>3</v>
      </c>
      <c r="B698" s="35"/>
      <c r="C698" s="35"/>
      <c r="D698" s="35"/>
      <c r="E698" s="35"/>
      <c r="F698" s="35"/>
      <c r="G698" s="35"/>
      <c r="H698" s="10">
        <f t="shared" si="533"/>
        <v>0</v>
      </c>
      <c r="L698" s="1">
        <f>L$14</f>
        <v>0</v>
      </c>
    </row>
    <row r="699" spans="1:12" ht="18.75">
      <c r="A699" s="43">
        <f>A$15</f>
        <v>4</v>
      </c>
      <c r="B699" s="35"/>
      <c r="C699" s="35"/>
      <c r="D699" s="35"/>
      <c r="E699" s="35"/>
      <c r="F699" s="35"/>
      <c r="G699" s="35"/>
      <c r="H699" s="10">
        <f t="shared" si="533"/>
        <v>0</v>
      </c>
      <c r="L699" s="1">
        <f>L$15</f>
        <v>0</v>
      </c>
    </row>
    <row r="700" spans="1:12" ht="19.5" thickBot="1">
      <c r="A700" s="46">
        <f>A$16</f>
        <v>5</v>
      </c>
      <c r="B700" s="37"/>
      <c r="C700" s="37"/>
      <c r="D700" s="37"/>
      <c r="E700" s="37"/>
      <c r="F700" s="37"/>
      <c r="G700" s="37"/>
      <c r="H700" s="10">
        <f t="shared" si="533"/>
        <v>0</v>
      </c>
      <c r="L700" s="1">
        <f>L$16</f>
        <v>0</v>
      </c>
    </row>
    <row r="701" spans="1:12" ht="19.5" thickTop="1">
      <c r="A701" s="42" t="str">
        <f>A$17</f>
        <v>n(Z=zk)</v>
      </c>
      <c r="B701" s="32">
        <f>SUM(B695:B700)</f>
        <v>0</v>
      </c>
      <c r="C701" s="32">
        <f t="shared" ref="C701" si="534">SUM(C695:C700)</f>
        <v>0</v>
      </c>
      <c r="D701" s="32">
        <f t="shared" ref="D701" si="535">SUM(D695:D700)</f>
        <v>0</v>
      </c>
      <c r="E701" s="32">
        <f t="shared" ref="E701" si="536">SUM(E695:E700)</f>
        <v>0</v>
      </c>
      <c r="F701" s="32">
        <f t="shared" ref="F701" si="537">SUM(F695:F700)</f>
        <v>0</v>
      </c>
      <c r="G701" s="32">
        <f t="shared" ref="G701" si="538">SUM(G695:G700)</f>
        <v>0</v>
      </c>
      <c r="H701" s="10">
        <f t="shared" si="533"/>
        <v>0</v>
      </c>
      <c r="L701" s="1">
        <f>L$17</f>
        <v>0</v>
      </c>
    </row>
    <row r="703" spans="1:12" ht="19.5" thickBot="1">
      <c r="A703" s="7">
        <f>'Название и список группы'!A40</f>
        <v>39</v>
      </c>
      <c r="B703" s="86">
        <f>'Название и список группы'!B40</f>
        <v>0</v>
      </c>
      <c r="C703" s="86"/>
      <c r="D703" s="86"/>
      <c r="E703" s="86"/>
      <c r="F703" s="86"/>
      <c r="G703" s="86"/>
      <c r="H703" s="86"/>
      <c r="I703" s="86"/>
      <c r="J703" s="86"/>
      <c r="L703" s="1" t="str">
        <f>L$19</f>
        <v>Заполните только желтые поля!!!</v>
      </c>
    </row>
    <row r="704" spans="1:12" ht="18.75" thickBot="1">
      <c r="A704" s="44" t="str">
        <f>A$2</f>
        <v>X\Z</v>
      </c>
      <c r="B704" s="22">
        <v>0</v>
      </c>
      <c r="C704" s="23">
        <v>1</v>
      </c>
      <c r="D704" s="23">
        <v>2</v>
      </c>
      <c r="E704" s="23">
        <v>3</v>
      </c>
      <c r="F704" s="23">
        <v>4</v>
      </c>
      <c r="G704" s="24">
        <v>5</v>
      </c>
      <c r="H704" s="25" t="str">
        <f>H$2</f>
        <v>w(X=xi)</v>
      </c>
      <c r="I704" s="2"/>
      <c r="J704" s="3" t="s">
        <v>3</v>
      </c>
      <c r="L704" s="4" t="str">
        <f>L$2</f>
        <v>10 серий по 5 бросков монеты</v>
      </c>
    </row>
    <row r="705" spans="1:12" ht="18.75">
      <c r="A705" s="43">
        <f>A$3</f>
        <v>0</v>
      </c>
      <c r="B705" s="26">
        <f t="shared" ref="B705:G705" si="539">IF(B719=0,0,B713/$H719)</f>
        <v>0</v>
      </c>
      <c r="C705" s="26">
        <f t="shared" si="539"/>
        <v>0</v>
      </c>
      <c r="D705" s="26">
        <f t="shared" si="539"/>
        <v>0</v>
      </c>
      <c r="E705" s="26">
        <f t="shared" si="539"/>
        <v>0</v>
      </c>
      <c r="F705" s="26">
        <f t="shared" si="539"/>
        <v>0</v>
      </c>
      <c r="G705" s="26">
        <f t="shared" si="539"/>
        <v>0</v>
      </c>
      <c r="H705" s="10"/>
      <c r="I705" s="10"/>
      <c r="J705" s="11">
        <f>IF(SUM(B713:G718)&gt;0,1,10^(-5))</f>
        <v>1.0000000000000001E-5</v>
      </c>
      <c r="L705" s="39" t="str">
        <f>L$3</f>
        <v>X — число выпавших орлов в</v>
      </c>
    </row>
    <row r="706" spans="1:12" ht="18.75">
      <c r="A706" s="43">
        <f>A$4</f>
        <v>1</v>
      </c>
      <c r="B706" s="6">
        <f t="shared" ref="B706:G706" si="540">IF(B719=0,0,B714/$H719)</f>
        <v>0</v>
      </c>
      <c r="C706" s="6">
        <f t="shared" si="540"/>
        <v>0</v>
      </c>
      <c r="D706" s="6">
        <f t="shared" si="540"/>
        <v>0</v>
      </c>
      <c r="E706" s="6">
        <f t="shared" si="540"/>
        <v>0</v>
      </c>
      <c r="F706" s="6">
        <f t="shared" si="540"/>
        <v>0</v>
      </c>
      <c r="G706" s="6">
        <f t="shared" si="540"/>
        <v>0</v>
      </c>
      <c r="H706" s="10">
        <f t="shared" ref="H706:H711" si="541">SUM(B706:G706)</f>
        <v>0</v>
      </c>
      <c r="I706" s="10"/>
      <c r="L706" s="39" t="str">
        <f>L$4</f>
        <v>серии из 5 бросков</v>
      </c>
    </row>
    <row r="707" spans="1:12" ht="18.75">
      <c r="A707" s="43">
        <f>A$5</f>
        <v>2</v>
      </c>
      <c r="B707" s="6">
        <f t="shared" ref="B707:G707" si="542">IF(B719=0,0,B715/$H719)</f>
        <v>0</v>
      </c>
      <c r="C707" s="6">
        <f t="shared" si="542"/>
        <v>0</v>
      </c>
      <c r="D707" s="6">
        <f t="shared" si="542"/>
        <v>0</v>
      </c>
      <c r="E707" s="6">
        <f t="shared" si="542"/>
        <v>0</v>
      </c>
      <c r="F707" s="6">
        <f t="shared" si="542"/>
        <v>0</v>
      </c>
      <c r="G707" s="6">
        <f t="shared" si="542"/>
        <v>0</v>
      </c>
      <c r="H707" s="10">
        <f t="shared" si="541"/>
        <v>0</v>
      </c>
      <c r="I707" s="10"/>
      <c r="L707" s="38" t="str">
        <f>L$5</f>
        <v>Z — модуль разности между</v>
      </c>
    </row>
    <row r="708" spans="1:12" ht="18.75">
      <c r="A708" s="43">
        <f>A$6</f>
        <v>3</v>
      </c>
      <c r="B708" s="6">
        <f t="shared" ref="B708:G708" si="543">IF(B719=0,0,B716/$H719)</f>
        <v>0</v>
      </c>
      <c r="C708" s="6">
        <f t="shared" si="543"/>
        <v>0</v>
      </c>
      <c r="D708" s="6">
        <f t="shared" si="543"/>
        <v>0</v>
      </c>
      <c r="E708" s="6">
        <f t="shared" si="543"/>
        <v>0</v>
      </c>
      <c r="F708" s="6">
        <f t="shared" si="543"/>
        <v>0</v>
      </c>
      <c r="G708" s="6">
        <f t="shared" si="543"/>
        <v>0</v>
      </c>
      <c r="H708" s="10">
        <f t="shared" si="541"/>
        <v>0</v>
      </c>
      <c r="I708" s="12"/>
      <c r="L708" s="38" t="str">
        <f>L$6</f>
        <v>числом выпавших орлов и</v>
      </c>
    </row>
    <row r="709" spans="1:12" ht="18.75">
      <c r="A709" s="43">
        <f>A$7</f>
        <v>4</v>
      </c>
      <c r="B709" s="6">
        <f t="shared" ref="B709:G709" si="544">IF(B719=0,0,B717/$H719)</f>
        <v>0</v>
      </c>
      <c r="C709" s="6">
        <f t="shared" si="544"/>
        <v>0</v>
      </c>
      <c r="D709" s="6">
        <f t="shared" si="544"/>
        <v>0</v>
      </c>
      <c r="E709" s="6">
        <f t="shared" si="544"/>
        <v>0</v>
      </c>
      <c r="F709" s="6">
        <f t="shared" si="544"/>
        <v>0</v>
      </c>
      <c r="G709" s="6">
        <f t="shared" si="544"/>
        <v>0</v>
      </c>
      <c r="H709" s="10">
        <f t="shared" si="541"/>
        <v>0</v>
      </c>
      <c r="I709" s="12"/>
      <c r="L709" s="38" t="str">
        <f>L$7</f>
        <v>решек в серии из 5 бросков</v>
      </c>
    </row>
    <row r="710" spans="1:12" ht="18.75">
      <c r="A710" s="43">
        <f>A$8</f>
        <v>5</v>
      </c>
      <c r="B710" s="29">
        <f t="shared" ref="B710:G710" si="545">IF(B719=0,0,B718/$H719)</f>
        <v>0</v>
      </c>
      <c r="C710" s="29">
        <f t="shared" si="545"/>
        <v>0</v>
      </c>
      <c r="D710" s="29">
        <f t="shared" si="545"/>
        <v>0</v>
      </c>
      <c r="E710" s="29">
        <f t="shared" si="545"/>
        <v>0</v>
      </c>
      <c r="F710" s="29">
        <f t="shared" si="545"/>
        <v>0</v>
      </c>
      <c r="G710" s="29">
        <f t="shared" si="545"/>
        <v>0</v>
      </c>
      <c r="H710" s="10">
        <f t="shared" si="541"/>
        <v>0</v>
      </c>
      <c r="L710" s="38">
        <f>L$8</f>
        <v>0</v>
      </c>
    </row>
    <row r="711" spans="1:12" ht="18.75">
      <c r="A711" s="42" t="str">
        <f>A$9</f>
        <v>w(Z=zk)</v>
      </c>
      <c r="B711" s="28">
        <f t="shared" ref="B711:G711" si="546">SUM(B705:B710)</f>
        <v>0</v>
      </c>
      <c r="C711" s="28">
        <f t="shared" si="546"/>
        <v>0</v>
      </c>
      <c r="D711" s="28">
        <f t="shared" si="546"/>
        <v>0</v>
      </c>
      <c r="E711" s="28">
        <f t="shared" si="546"/>
        <v>0</v>
      </c>
      <c r="F711" s="28">
        <f t="shared" si="546"/>
        <v>0</v>
      </c>
      <c r="G711" s="28">
        <f t="shared" si="546"/>
        <v>0</v>
      </c>
      <c r="H711" s="10">
        <f t="shared" si="541"/>
        <v>0</v>
      </c>
      <c r="L711" s="1">
        <f>L$9</f>
        <v>0</v>
      </c>
    </row>
    <row r="712" spans="1:12" ht="19.5" thickBot="1">
      <c r="A712" s="44" t="str">
        <f>A$10</f>
        <v>X\Z</v>
      </c>
      <c r="B712" s="36">
        <v>0</v>
      </c>
      <c r="C712" s="33">
        <v>1</v>
      </c>
      <c r="D712" s="33">
        <v>2</v>
      </c>
      <c r="E712" s="33">
        <v>3</v>
      </c>
      <c r="F712" s="33">
        <v>4</v>
      </c>
      <c r="G712" s="34">
        <v>5</v>
      </c>
      <c r="H712" s="10"/>
      <c r="L712" s="1">
        <f>L$10</f>
        <v>0</v>
      </c>
    </row>
    <row r="713" spans="1:12" ht="18.75">
      <c r="A713" s="43">
        <f>A$11</f>
        <v>0</v>
      </c>
      <c r="B713" s="30"/>
      <c r="C713" s="30"/>
      <c r="D713" s="30"/>
      <c r="E713" s="30"/>
      <c r="F713" s="30"/>
      <c r="G713" s="30"/>
      <c r="H713" s="10">
        <f t="shared" ref="H713:H719" si="547">SUM(B713:G713)</f>
        <v>0</v>
      </c>
      <c r="L713" s="1">
        <f>L$11</f>
        <v>0</v>
      </c>
    </row>
    <row r="714" spans="1:12" ht="18.75">
      <c r="A714" s="43">
        <f>A$12</f>
        <v>1</v>
      </c>
      <c r="B714" s="35"/>
      <c r="C714" s="35"/>
      <c r="D714" s="35"/>
      <c r="E714" s="35"/>
      <c r="F714" s="35"/>
      <c r="G714" s="35"/>
      <c r="H714" s="10">
        <f t="shared" si="547"/>
        <v>0</v>
      </c>
      <c r="L714" s="1">
        <f>L$12</f>
        <v>0</v>
      </c>
    </row>
    <row r="715" spans="1:12" ht="18.75">
      <c r="A715" s="43">
        <f>A$13</f>
        <v>2</v>
      </c>
      <c r="B715" s="35"/>
      <c r="C715" s="35"/>
      <c r="D715" s="35"/>
      <c r="E715" s="35"/>
      <c r="F715" s="35"/>
      <c r="G715" s="35"/>
      <c r="H715" s="10">
        <f t="shared" si="547"/>
        <v>0</v>
      </c>
      <c r="L715" s="1">
        <f>L$13</f>
        <v>0</v>
      </c>
    </row>
    <row r="716" spans="1:12" ht="18.75">
      <c r="A716" s="43">
        <f>A$14</f>
        <v>3</v>
      </c>
      <c r="B716" s="35"/>
      <c r="C716" s="35"/>
      <c r="D716" s="35"/>
      <c r="E716" s="35"/>
      <c r="F716" s="35"/>
      <c r="G716" s="35"/>
      <c r="H716" s="10">
        <f t="shared" si="547"/>
        <v>0</v>
      </c>
      <c r="L716" s="1">
        <f>L$14</f>
        <v>0</v>
      </c>
    </row>
    <row r="717" spans="1:12" ht="18.75">
      <c r="A717" s="43">
        <f>A$15</f>
        <v>4</v>
      </c>
      <c r="B717" s="35"/>
      <c r="C717" s="35"/>
      <c r="D717" s="35"/>
      <c r="E717" s="35"/>
      <c r="F717" s="35"/>
      <c r="G717" s="35"/>
      <c r="H717" s="10">
        <f t="shared" si="547"/>
        <v>0</v>
      </c>
      <c r="L717" s="1">
        <f>L$15</f>
        <v>0</v>
      </c>
    </row>
    <row r="718" spans="1:12" ht="19.5" thickBot="1">
      <c r="A718" s="46">
        <f>A$16</f>
        <v>5</v>
      </c>
      <c r="B718" s="37"/>
      <c r="C718" s="37"/>
      <c r="D718" s="37"/>
      <c r="E718" s="37"/>
      <c r="F718" s="37"/>
      <c r="G718" s="37"/>
      <c r="H718" s="10">
        <f t="shared" si="547"/>
        <v>0</v>
      </c>
      <c r="L718" s="1">
        <f>L$16</f>
        <v>0</v>
      </c>
    </row>
    <row r="719" spans="1:12" ht="19.5" thickTop="1">
      <c r="A719" s="42" t="str">
        <f>A$17</f>
        <v>n(Z=zk)</v>
      </c>
      <c r="B719" s="32">
        <f>SUM(B713:B718)</f>
        <v>0</v>
      </c>
      <c r="C719" s="32">
        <f t="shared" ref="C719" si="548">SUM(C713:C718)</f>
        <v>0</v>
      </c>
      <c r="D719" s="32">
        <f t="shared" ref="D719" si="549">SUM(D713:D718)</f>
        <v>0</v>
      </c>
      <c r="E719" s="32">
        <f t="shared" ref="E719" si="550">SUM(E713:E718)</f>
        <v>0</v>
      </c>
      <c r="F719" s="32">
        <f t="shared" ref="F719" si="551">SUM(F713:F718)</f>
        <v>0</v>
      </c>
      <c r="G719" s="32">
        <f t="shared" ref="G719" si="552">SUM(G713:G718)</f>
        <v>0</v>
      </c>
      <c r="H719" s="10">
        <f t="shared" si="547"/>
        <v>0</v>
      </c>
      <c r="L719" s="1">
        <f>L$17</f>
        <v>0</v>
      </c>
    </row>
    <row r="721" spans="1:12" ht="19.5" thickBot="1">
      <c r="A721" s="7">
        <f>'Название и список группы'!A41</f>
        <v>40</v>
      </c>
      <c r="B721" s="86">
        <f>'Название и список группы'!B41</f>
        <v>0</v>
      </c>
      <c r="C721" s="86"/>
      <c r="D721" s="86"/>
      <c r="E721" s="86"/>
      <c r="F721" s="86"/>
      <c r="G721" s="86"/>
      <c r="H721" s="86"/>
      <c r="I721" s="86"/>
      <c r="J721" s="86"/>
      <c r="L721" s="1" t="str">
        <f>L$19</f>
        <v>Заполните только желтые поля!!!</v>
      </c>
    </row>
    <row r="722" spans="1:12" ht="18.75" thickBot="1">
      <c r="A722" s="44" t="str">
        <f>A$2</f>
        <v>X\Z</v>
      </c>
      <c r="B722" s="22">
        <v>0</v>
      </c>
      <c r="C722" s="23">
        <v>1</v>
      </c>
      <c r="D722" s="23">
        <v>2</v>
      </c>
      <c r="E722" s="23">
        <v>3</v>
      </c>
      <c r="F722" s="23">
        <v>4</v>
      </c>
      <c r="G722" s="24">
        <v>5</v>
      </c>
      <c r="H722" s="25" t="str">
        <f>H$2</f>
        <v>w(X=xi)</v>
      </c>
      <c r="I722" s="2"/>
      <c r="J722" s="3" t="s">
        <v>3</v>
      </c>
      <c r="L722" s="4" t="str">
        <f>L$2</f>
        <v>10 серий по 5 бросков монеты</v>
      </c>
    </row>
    <row r="723" spans="1:12" ht="18.75">
      <c r="A723" s="43">
        <f>A$3</f>
        <v>0</v>
      </c>
      <c r="B723" s="26">
        <f t="shared" ref="B723:G723" si="553">IF(B737=0,0,B731/$H737)</f>
        <v>0</v>
      </c>
      <c r="C723" s="26">
        <f t="shared" si="553"/>
        <v>0</v>
      </c>
      <c r="D723" s="26">
        <f t="shared" si="553"/>
        <v>0</v>
      </c>
      <c r="E723" s="26">
        <f t="shared" si="553"/>
        <v>0</v>
      </c>
      <c r="F723" s="26">
        <f t="shared" si="553"/>
        <v>0</v>
      </c>
      <c r="G723" s="26">
        <f t="shared" si="553"/>
        <v>0</v>
      </c>
      <c r="H723" s="10"/>
      <c r="I723" s="10"/>
      <c r="J723" s="11">
        <f>IF(SUM(B731:G736)&gt;0,1,10^(-5))</f>
        <v>1.0000000000000001E-5</v>
      </c>
      <c r="L723" s="39" t="str">
        <f>L$3</f>
        <v>X — число выпавших орлов в</v>
      </c>
    </row>
    <row r="724" spans="1:12" ht="18.75">
      <c r="A724" s="43">
        <f>A$4</f>
        <v>1</v>
      </c>
      <c r="B724" s="6">
        <f t="shared" ref="B724:G724" si="554">IF(B737=0,0,B732/$H737)</f>
        <v>0</v>
      </c>
      <c r="C724" s="6">
        <f t="shared" si="554"/>
        <v>0</v>
      </c>
      <c r="D724" s="6">
        <f t="shared" si="554"/>
        <v>0</v>
      </c>
      <c r="E724" s="6">
        <f t="shared" si="554"/>
        <v>0</v>
      </c>
      <c r="F724" s="6">
        <f t="shared" si="554"/>
        <v>0</v>
      </c>
      <c r="G724" s="6">
        <f t="shared" si="554"/>
        <v>0</v>
      </c>
      <c r="H724" s="10">
        <f t="shared" ref="H724:H729" si="555">SUM(B724:G724)</f>
        <v>0</v>
      </c>
      <c r="I724" s="10"/>
      <c r="L724" s="39" t="str">
        <f>L$4</f>
        <v>серии из 5 бросков</v>
      </c>
    </row>
    <row r="725" spans="1:12" ht="18.75">
      <c r="A725" s="43">
        <f>A$5</f>
        <v>2</v>
      </c>
      <c r="B725" s="6">
        <f t="shared" ref="B725:G725" si="556">IF(B737=0,0,B733/$H737)</f>
        <v>0</v>
      </c>
      <c r="C725" s="6">
        <f t="shared" si="556"/>
        <v>0</v>
      </c>
      <c r="D725" s="6">
        <f t="shared" si="556"/>
        <v>0</v>
      </c>
      <c r="E725" s="6">
        <f t="shared" si="556"/>
        <v>0</v>
      </c>
      <c r="F725" s="6">
        <f t="shared" si="556"/>
        <v>0</v>
      </c>
      <c r="G725" s="6">
        <f t="shared" si="556"/>
        <v>0</v>
      </c>
      <c r="H725" s="10">
        <f t="shared" si="555"/>
        <v>0</v>
      </c>
      <c r="I725" s="10"/>
      <c r="L725" s="38" t="str">
        <f>L$5</f>
        <v>Z — модуль разности между</v>
      </c>
    </row>
    <row r="726" spans="1:12" ht="18.75">
      <c r="A726" s="43">
        <f>A$6</f>
        <v>3</v>
      </c>
      <c r="B726" s="6">
        <f t="shared" ref="B726:G726" si="557">IF(B737=0,0,B734/$H737)</f>
        <v>0</v>
      </c>
      <c r="C726" s="6">
        <f t="shared" si="557"/>
        <v>0</v>
      </c>
      <c r="D726" s="6">
        <f t="shared" si="557"/>
        <v>0</v>
      </c>
      <c r="E726" s="6">
        <f t="shared" si="557"/>
        <v>0</v>
      </c>
      <c r="F726" s="6">
        <f t="shared" si="557"/>
        <v>0</v>
      </c>
      <c r="G726" s="6">
        <f t="shared" si="557"/>
        <v>0</v>
      </c>
      <c r="H726" s="10">
        <f t="shared" si="555"/>
        <v>0</v>
      </c>
      <c r="I726" s="12"/>
      <c r="L726" s="38" t="str">
        <f>L$6</f>
        <v>числом выпавших орлов и</v>
      </c>
    </row>
    <row r="727" spans="1:12" ht="18.75">
      <c r="A727" s="43">
        <f>A$7</f>
        <v>4</v>
      </c>
      <c r="B727" s="6">
        <f t="shared" ref="B727:G727" si="558">IF(B737=0,0,B735/$H737)</f>
        <v>0</v>
      </c>
      <c r="C727" s="6">
        <f t="shared" si="558"/>
        <v>0</v>
      </c>
      <c r="D727" s="6">
        <f t="shared" si="558"/>
        <v>0</v>
      </c>
      <c r="E727" s="6">
        <f t="shared" si="558"/>
        <v>0</v>
      </c>
      <c r="F727" s="6">
        <f t="shared" si="558"/>
        <v>0</v>
      </c>
      <c r="G727" s="6">
        <f t="shared" si="558"/>
        <v>0</v>
      </c>
      <c r="H727" s="10">
        <f t="shared" si="555"/>
        <v>0</v>
      </c>
      <c r="I727" s="12"/>
      <c r="L727" s="38" t="str">
        <f>L$7</f>
        <v>решек в серии из 5 бросков</v>
      </c>
    </row>
    <row r="728" spans="1:12" ht="18.75">
      <c r="A728" s="43">
        <f>A$8</f>
        <v>5</v>
      </c>
      <c r="B728" s="29">
        <f t="shared" ref="B728:G728" si="559">IF(B737=0,0,B736/$H737)</f>
        <v>0</v>
      </c>
      <c r="C728" s="29">
        <f t="shared" si="559"/>
        <v>0</v>
      </c>
      <c r="D728" s="29">
        <f t="shared" si="559"/>
        <v>0</v>
      </c>
      <c r="E728" s="29">
        <f t="shared" si="559"/>
        <v>0</v>
      </c>
      <c r="F728" s="29">
        <f t="shared" si="559"/>
        <v>0</v>
      </c>
      <c r="G728" s="29">
        <f t="shared" si="559"/>
        <v>0</v>
      </c>
      <c r="H728" s="10">
        <f t="shared" si="555"/>
        <v>0</v>
      </c>
      <c r="L728" s="38">
        <f>L$8</f>
        <v>0</v>
      </c>
    </row>
    <row r="729" spans="1:12" ht="18.75">
      <c r="A729" s="42" t="str">
        <f>A$9</f>
        <v>w(Z=zk)</v>
      </c>
      <c r="B729" s="28">
        <f t="shared" ref="B729:G729" si="560">SUM(B723:B728)</f>
        <v>0</v>
      </c>
      <c r="C729" s="28">
        <f t="shared" si="560"/>
        <v>0</v>
      </c>
      <c r="D729" s="28">
        <f t="shared" si="560"/>
        <v>0</v>
      </c>
      <c r="E729" s="28">
        <f t="shared" si="560"/>
        <v>0</v>
      </c>
      <c r="F729" s="28">
        <f t="shared" si="560"/>
        <v>0</v>
      </c>
      <c r="G729" s="28">
        <f t="shared" si="560"/>
        <v>0</v>
      </c>
      <c r="H729" s="10">
        <f t="shared" si="555"/>
        <v>0</v>
      </c>
      <c r="L729" s="1">
        <f>L$9</f>
        <v>0</v>
      </c>
    </row>
    <row r="730" spans="1:12" ht="19.5" thickBot="1">
      <c r="A730" s="44" t="str">
        <f>A$10</f>
        <v>X\Z</v>
      </c>
      <c r="B730" s="36">
        <v>0</v>
      </c>
      <c r="C730" s="33">
        <v>1</v>
      </c>
      <c r="D730" s="33">
        <v>2</v>
      </c>
      <c r="E730" s="33">
        <v>3</v>
      </c>
      <c r="F730" s="33">
        <v>4</v>
      </c>
      <c r="G730" s="34">
        <v>5</v>
      </c>
      <c r="H730" s="10"/>
      <c r="L730" s="1">
        <f>L$10</f>
        <v>0</v>
      </c>
    </row>
    <row r="731" spans="1:12" ht="18.75">
      <c r="A731" s="43">
        <f>A$11</f>
        <v>0</v>
      </c>
      <c r="B731" s="30"/>
      <c r="C731" s="30"/>
      <c r="D731" s="30"/>
      <c r="E731" s="30"/>
      <c r="F731" s="30"/>
      <c r="G731" s="30"/>
      <c r="H731" s="10">
        <f t="shared" ref="H731:H737" si="561">SUM(B731:G731)</f>
        <v>0</v>
      </c>
      <c r="L731" s="1">
        <f>L$11</f>
        <v>0</v>
      </c>
    </row>
    <row r="732" spans="1:12" ht="18.75">
      <c r="A732" s="43">
        <f>A$12</f>
        <v>1</v>
      </c>
      <c r="B732" s="35"/>
      <c r="C732" s="35"/>
      <c r="D732" s="35"/>
      <c r="E732" s="35"/>
      <c r="F732" s="35"/>
      <c r="G732" s="35"/>
      <c r="H732" s="10">
        <f t="shared" si="561"/>
        <v>0</v>
      </c>
      <c r="L732" s="1">
        <f>L$12</f>
        <v>0</v>
      </c>
    </row>
    <row r="733" spans="1:12" ht="18.75">
      <c r="A733" s="43">
        <f>A$13</f>
        <v>2</v>
      </c>
      <c r="B733" s="35"/>
      <c r="C733" s="35"/>
      <c r="D733" s="35"/>
      <c r="E733" s="35"/>
      <c r="F733" s="35"/>
      <c r="G733" s="35"/>
      <c r="H733" s="10">
        <f t="shared" si="561"/>
        <v>0</v>
      </c>
      <c r="L733" s="1">
        <f>L$13</f>
        <v>0</v>
      </c>
    </row>
    <row r="734" spans="1:12" ht="18.75">
      <c r="A734" s="43">
        <f>A$14</f>
        <v>3</v>
      </c>
      <c r="B734" s="35"/>
      <c r="C734" s="35"/>
      <c r="D734" s="35"/>
      <c r="E734" s="35"/>
      <c r="F734" s="35"/>
      <c r="G734" s="35"/>
      <c r="H734" s="10">
        <f t="shared" si="561"/>
        <v>0</v>
      </c>
      <c r="L734" s="1">
        <f>L$14</f>
        <v>0</v>
      </c>
    </row>
    <row r="735" spans="1:12" ht="18.75">
      <c r="A735" s="43">
        <f>A$15</f>
        <v>4</v>
      </c>
      <c r="B735" s="35"/>
      <c r="C735" s="35"/>
      <c r="D735" s="35"/>
      <c r="E735" s="35"/>
      <c r="F735" s="35"/>
      <c r="G735" s="35"/>
      <c r="H735" s="10">
        <f t="shared" si="561"/>
        <v>0</v>
      </c>
      <c r="L735" s="1">
        <f>L$15</f>
        <v>0</v>
      </c>
    </row>
    <row r="736" spans="1:12" ht="19.5" thickBot="1">
      <c r="A736" s="46">
        <f>A$16</f>
        <v>5</v>
      </c>
      <c r="B736" s="37"/>
      <c r="C736" s="37"/>
      <c r="D736" s="37"/>
      <c r="E736" s="37"/>
      <c r="F736" s="37"/>
      <c r="G736" s="37"/>
      <c r="H736" s="10">
        <f t="shared" si="561"/>
        <v>0</v>
      </c>
      <c r="L736" s="1">
        <f>L$16</f>
        <v>0</v>
      </c>
    </row>
    <row r="737" spans="1:12" ht="19.5" thickTop="1">
      <c r="A737" s="42" t="str">
        <f>A$17</f>
        <v>n(Z=zk)</v>
      </c>
      <c r="B737" s="32">
        <f>SUM(B731:B736)</f>
        <v>0</v>
      </c>
      <c r="C737" s="32">
        <f t="shared" ref="C737" si="562">SUM(C731:C736)</f>
        <v>0</v>
      </c>
      <c r="D737" s="32">
        <f t="shared" ref="D737" si="563">SUM(D731:D736)</f>
        <v>0</v>
      </c>
      <c r="E737" s="32">
        <f t="shared" ref="E737" si="564">SUM(E731:E736)</f>
        <v>0</v>
      </c>
      <c r="F737" s="32">
        <f t="shared" ref="F737" si="565">SUM(F731:F736)</f>
        <v>0</v>
      </c>
      <c r="G737" s="32">
        <f t="shared" ref="G737" si="566">SUM(G731:G736)</f>
        <v>0</v>
      </c>
      <c r="H737" s="10">
        <f t="shared" si="5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W737"/>
  <sheetViews>
    <sheetView topLeftCell="A701" zoomScaleNormal="100" workbookViewId="0">
      <selection activeCell="B3" sqref="B3:H17"/>
    </sheetView>
  </sheetViews>
  <sheetFormatPr defaultColWidth="37.28515625" defaultRowHeight="18"/>
  <cols>
    <col min="1" max="1" width="40.42578125" style="1" customWidth="1"/>
    <col min="2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42.140625" style="1" customWidth="1"/>
    <col min="13" max="1011" width="37.28515625" style="1"/>
    <col min="1012" max="1024" width="11.5703125" customWidth="1"/>
  </cols>
  <sheetData>
    <row r="1" spans="1:12" ht="19.5" thickBot="1">
      <c r="A1" s="12" t="str">
        <f>'Название и список группы'!A1</f>
        <v>ИВТ19-3</v>
      </c>
      <c r="B1" s="87"/>
      <c r="C1" s="87"/>
      <c r="D1" s="87"/>
      <c r="E1" s="87"/>
      <c r="F1" s="87"/>
      <c r="G1" s="87"/>
      <c r="H1" s="77"/>
      <c r="I1" s="77"/>
    </row>
    <row r="2" spans="1:12" ht="18.75" thickBot="1">
      <c r="A2" s="42" t="s">
        <v>80</v>
      </c>
      <c r="B2" s="22">
        <v>0</v>
      </c>
      <c r="C2" s="23">
        <v>1</v>
      </c>
      <c r="D2" s="23">
        <v>2</v>
      </c>
      <c r="E2" s="23">
        <v>3</v>
      </c>
      <c r="F2" s="23">
        <v>4</v>
      </c>
      <c r="G2" s="24">
        <v>5</v>
      </c>
      <c r="H2" s="25" t="s">
        <v>61</v>
      </c>
      <c r="I2" s="2"/>
      <c r="J2" s="3" t="s">
        <v>3</v>
      </c>
      <c r="L2" s="4" t="s">
        <v>4</v>
      </c>
    </row>
    <row r="3" spans="1:12" ht="18.75">
      <c r="A3" s="41">
        <v>0</v>
      </c>
      <c r="B3" s="26">
        <f t="shared" ref="B3:G3" si="0">IF(B17=0,0,B11/$H17)</f>
        <v>0</v>
      </c>
      <c r="C3" s="26">
        <f t="shared" si="0"/>
        <v>0</v>
      </c>
      <c r="D3" s="26">
        <f t="shared" si="0"/>
        <v>0</v>
      </c>
      <c r="E3" s="26">
        <f t="shared" si="0"/>
        <v>0</v>
      </c>
      <c r="F3" s="26">
        <f t="shared" si="0"/>
        <v>0</v>
      </c>
      <c r="G3" s="26">
        <f t="shared" si="0"/>
        <v>0</v>
      </c>
      <c r="H3" s="10"/>
      <c r="I3" s="10"/>
      <c r="J3" s="5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39" t="s">
        <v>10</v>
      </c>
    </row>
    <row r="4" spans="1:12" ht="18.75">
      <c r="A4" s="41">
        <v>1</v>
      </c>
      <c r="B4" s="6">
        <f t="shared" ref="B4:G4" si="1">IF(B17=0,0,B12/$H17)</f>
        <v>0</v>
      </c>
      <c r="C4" s="6">
        <f t="shared" si="1"/>
        <v>0</v>
      </c>
      <c r="D4" s="6">
        <f t="shared" si="1"/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10">
        <f t="shared" ref="H4:H17" si="2">SUM(B4:G4)</f>
        <v>0</v>
      </c>
      <c r="I4" s="10"/>
      <c r="L4" s="39" t="s">
        <v>12</v>
      </c>
    </row>
    <row r="5" spans="1:12" ht="18.75">
      <c r="A5" s="41">
        <v>2</v>
      </c>
      <c r="B5" s="6">
        <f t="shared" ref="B5:G5" si="3">IF(B17=0,0,B13/$H17)</f>
        <v>0</v>
      </c>
      <c r="C5" s="6">
        <f t="shared" si="3"/>
        <v>0</v>
      </c>
      <c r="D5" s="6">
        <f t="shared" si="3"/>
        <v>0</v>
      </c>
      <c r="E5" s="6">
        <f t="shared" si="3"/>
        <v>0</v>
      </c>
      <c r="F5" s="6">
        <f t="shared" si="3"/>
        <v>0</v>
      </c>
      <c r="G5" s="6">
        <f t="shared" si="3"/>
        <v>0</v>
      </c>
      <c r="H5" s="10">
        <f t="shared" si="2"/>
        <v>0</v>
      </c>
      <c r="I5" s="10"/>
      <c r="L5" s="39" t="s">
        <v>58</v>
      </c>
    </row>
    <row r="6" spans="1:12" ht="18.75">
      <c r="A6" s="41">
        <v>3</v>
      </c>
      <c r="B6" s="6">
        <f t="shared" ref="B6:G6" si="4">IF(B17=0,0,B14/$H17)</f>
        <v>0</v>
      </c>
      <c r="C6" s="6">
        <f t="shared" si="4"/>
        <v>0</v>
      </c>
      <c r="D6" s="6">
        <f t="shared" si="4"/>
        <v>0</v>
      </c>
      <c r="E6" s="6">
        <f t="shared" si="4"/>
        <v>0</v>
      </c>
      <c r="F6" s="6">
        <f t="shared" si="4"/>
        <v>0</v>
      </c>
      <c r="G6" s="6">
        <f t="shared" si="4"/>
        <v>0</v>
      </c>
      <c r="H6" s="10">
        <f t="shared" si="2"/>
        <v>0</v>
      </c>
      <c r="I6" s="12"/>
      <c r="L6" s="39" t="s">
        <v>60</v>
      </c>
    </row>
    <row r="7" spans="1:12" ht="18.75">
      <c r="A7" s="41">
        <v>4</v>
      </c>
      <c r="B7" s="6">
        <f t="shared" ref="B7:G7" si="5">IF(B17=0,0,B15/$H17)</f>
        <v>0</v>
      </c>
      <c r="C7" s="6">
        <f t="shared" si="5"/>
        <v>0</v>
      </c>
      <c r="D7" s="6">
        <f t="shared" si="5"/>
        <v>0</v>
      </c>
      <c r="E7" s="6">
        <f t="shared" si="5"/>
        <v>0</v>
      </c>
      <c r="F7" s="6">
        <f t="shared" si="5"/>
        <v>0</v>
      </c>
      <c r="G7" s="6">
        <f t="shared" si="5"/>
        <v>0</v>
      </c>
      <c r="H7" s="10">
        <f t="shared" si="2"/>
        <v>0</v>
      </c>
      <c r="I7" s="12"/>
      <c r="L7" s="1" t="s">
        <v>16</v>
      </c>
    </row>
    <row r="8" spans="1:12" ht="18.75">
      <c r="A8" s="41">
        <v>5</v>
      </c>
      <c r="B8" s="29">
        <f t="shared" ref="B8:G8" si="6">IF(B17=0,0,B16/$H17)</f>
        <v>0</v>
      </c>
      <c r="C8" s="29">
        <f t="shared" si="6"/>
        <v>0</v>
      </c>
      <c r="D8" s="29">
        <f t="shared" si="6"/>
        <v>0</v>
      </c>
      <c r="E8" s="29">
        <f t="shared" si="6"/>
        <v>0</v>
      </c>
      <c r="F8" s="29">
        <f t="shared" si="6"/>
        <v>0</v>
      </c>
      <c r="G8" s="29">
        <f t="shared" si="6"/>
        <v>0</v>
      </c>
      <c r="H8" s="10">
        <f t="shared" si="2"/>
        <v>0</v>
      </c>
      <c r="I8" s="12"/>
      <c r="L8" s="1" t="s">
        <v>18</v>
      </c>
    </row>
    <row r="9" spans="1:12" ht="18.75">
      <c r="A9" s="47" t="s">
        <v>78</v>
      </c>
      <c r="B9" s="28">
        <f t="shared" ref="B9:G9" si="7">SUM(B3:B8)</f>
        <v>0</v>
      </c>
      <c r="C9" s="28">
        <f t="shared" si="7"/>
        <v>0</v>
      </c>
      <c r="D9" s="28">
        <f t="shared" si="7"/>
        <v>0</v>
      </c>
      <c r="E9" s="28">
        <f t="shared" si="7"/>
        <v>0</v>
      </c>
      <c r="F9" s="28">
        <f t="shared" si="7"/>
        <v>0</v>
      </c>
      <c r="G9" s="28">
        <f t="shared" si="7"/>
        <v>0</v>
      </c>
      <c r="H9" s="10">
        <f t="shared" si="2"/>
        <v>0</v>
      </c>
      <c r="I9" s="12"/>
      <c r="L9" s="1" t="s">
        <v>20</v>
      </c>
    </row>
    <row r="10" spans="1:12" ht="18.75">
      <c r="A10" s="44" t="s">
        <v>80</v>
      </c>
      <c r="B10" s="33">
        <v>0</v>
      </c>
      <c r="C10" s="33">
        <v>1</v>
      </c>
      <c r="D10" s="33">
        <v>2</v>
      </c>
      <c r="E10" s="33">
        <v>3</v>
      </c>
      <c r="F10" s="33">
        <v>4</v>
      </c>
      <c r="G10" s="34">
        <v>5</v>
      </c>
      <c r="H10" s="10"/>
      <c r="I10" s="12"/>
    </row>
    <row r="11" spans="1:12" ht="18.75">
      <c r="A11" s="40">
        <v>0</v>
      </c>
      <c r="B11" s="26">
        <f>SUM(B29,B47,B65,B83,B101,B119,B137,B155,B173,B191,B209,B227,B245,B263,B281,B299,B317,B335,B353,B371,B389,B407,B425,B443,B461,B479,B497,B515,B533,B551,B569,B587,B605,B623,B641,B659,B677,B695,B713,B731)</f>
        <v>0</v>
      </c>
      <c r="C11" s="26">
        <f t="shared" ref="C11:G11" si="8">SUM(C29,C47,C65,C83,C101,C119,C137,C155,C173,C191,C209,C227,C245,C263,C281,C299,C317,C335,C353,C371,C389,C407,C425,C443,C461,C479,C497,C515,C533,C551,C569,C587,C605,C623,C641,C659,C677,C695,C713,C731)</f>
        <v>0</v>
      </c>
      <c r="D11" s="26">
        <f t="shared" si="8"/>
        <v>0</v>
      </c>
      <c r="E11" s="26">
        <f t="shared" si="8"/>
        <v>0</v>
      </c>
      <c r="F11" s="26">
        <f t="shared" si="8"/>
        <v>0</v>
      </c>
      <c r="G11" s="26">
        <f t="shared" si="8"/>
        <v>0</v>
      </c>
      <c r="H11" s="10">
        <f t="shared" si="2"/>
        <v>0</v>
      </c>
      <c r="I11" s="12"/>
    </row>
    <row r="12" spans="1:12" ht="18.75">
      <c r="A12" s="41">
        <v>1</v>
      </c>
      <c r="B12" s="26">
        <f t="shared" ref="B12:G16" si="9">SUM(B30,B48,B66,B84,B102,B120,B138,B156,B174,B192,B210,B228,B246,B264,B282,B300,B318,B336,B354,B372,B390,B408,B426,B444,B462,B480,B498,B516,B534,B552,B570,B588,B606,B624,B642,B660,B678,B696,B714,B732)</f>
        <v>0</v>
      </c>
      <c r="C12" s="26">
        <f t="shared" si="9"/>
        <v>0</v>
      </c>
      <c r="D12" s="26">
        <f t="shared" si="9"/>
        <v>0</v>
      </c>
      <c r="E12" s="26">
        <f t="shared" si="9"/>
        <v>0</v>
      </c>
      <c r="F12" s="26">
        <f t="shared" si="9"/>
        <v>0</v>
      </c>
      <c r="G12" s="26">
        <f t="shared" si="9"/>
        <v>0</v>
      </c>
      <c r="H12" s="10">
        <f t="shared" si="2"/>
        <v>0</v>
      </c>
      <c r="I12" s="12"/>
    </row>
    <row r="13" spans="1:12" ht="18.75">
      <c r="A13" s="41">
        <v>2</v>
      </c>
      <c r="B13" s="26">
        <f t="shared" si="9"/>
        <v>0</v>
      </c>
      <c r="C13" s="26">
        <f t="shared" si="9"/>
        <v>0</v>
      </c>
      <c r="D13" s="26">
        <f t="shared" si="9"/>
        <v>0</v>
      </c>
      <c r="E13" s="26">
        <f t="shared" si="9"/>
        <v>0</v>
      </c>
      <c r="F13" s="26">
        <f t="shared" si="9"/>
        <v>0</v>
      </c>
      <c r="G13" s="26">
        <f t="shared" si="9"/>
        <v>0</v>
      </c>
      <c r="H13" s="10">
        <f t="shared" si="2"/>
        <v>0</v>
      </c>
      <c r="I13" s="12"/>
    </row>
    <row r="14" spans="1:12" ht="18.75">
      <c r="A14" s="41">
        <v>3</v>
      </c>
      <c r="B14" s="26">
        <f t="shared" si="9"/>
        <v>0</v>
      </c>
      <c r="C14" s="26">
        <f t="shared" si="9"/>
        <v>0</v>
      </c>
      <c r="D14" s="26">
        <f t="shared" si="9"/>
        <v>0</v>
      </c>
      <c r="E14" s="26">
        <f t="shared" si="9"/>
        <v>0</v>
      </c>
      <c r="F14" s="26">
        <f t="shared" si="9"/>
        <v>0</v>
      </c>
      <c r="G14" s="26">
        <f t="shared" si="9"/>
        <v>0</v>
      </c>
      <c r="H14" s="10">
        <f t="shared" si="2"/>
        <v>0</v>
      </c>
      <c r="I14" s="12"/>
    </row>
    <row r="15" spans="1:12" ht="18.75">
      <c r="A15" s="41">
        <v>4</v>
      </c>
      <c r="B15" s="26">
        <f t="shared" si="9"/>
        <v>0</v>
      </c>
      <c r="C15" s="26">
        <f t="shared" si="9"/>
        <v>0</v>
      </c>
      <c r="D15" s="26">
        <f t="shared" si="9"/>
        <v>0</v>
      </c>
      <c r="E15" s="26">
        <f t="shared" si="9"/>
        <v>0</v>
      </c>
      <c r="F15" s="26">
        <f t="shared" si="9"/>
        <v>0</v>
      </c>
      <c r="G15" s="26">
        <f t="shared" si="9"/>
        <v>0</v>
      </c>
      <c r="H15" s="10">
        <f t="shared" si="2"/>
        <v>0</v>
      </c>
      <c r="I15" s="12"/>
    </row>
    <row r="16" spans="1:12" ht="18.75">
      <c r="A16" s="41">
        <v>5</v>
      </c>
      <c r="B16" s="29">
        <f t="shared" si="9"/>
        <v>0</v>
      </c>
      <c r="C16" s="29">
        <f t="shared" si="9"/>
        <v>0</v>
      </c>
      <c r="D16" s="29">
        <f t="shared" si="9"/>
        <v>0</v>
      </c>
      <c r="E16" s="29">
        <f t="shared" si="9"/>
        <v>0</v>
      </c>
      <c r="F16" s="29">
        <f t="shared" si="9"/>
        <v>0</v>
      </c>
      <c r="G16" s="29">
        <f t="shared" si="9"/>
        <v>0</v>
      </c>
      <c r="H16" s="10">
        <f t="shared" si="2"/>
        <v>0</v>
      </c>
      <c r="I16" s="12"/>
    </row>
    <row r="17" spans="1:12" ht="18.75">
      <c r="A17" s="31" t="s">
        <v>79</v>
      </c>
      <c r="B17" s="32">
        <f>SUM(B11:B16)</f>
        <v>0</v>
      </c>
      <c r="C17" s="32">
        <f t="shared" ref="C17:G17" si="10">SUM(C11:C16)</f>
        <v>0</v>
      </c>
      <c r="D17" s="32">
        <f t="shared" si="10"/>
        <v>0</v>
      </c>
      <c r="E17" s="32">
        <f t="shared" si="10"/>
        <v>0</v>
      </c>
      <c r="F17" s="32">
        <f t="shared" si="10"/>
        <v>0</v>
      </c>
      <c r="G17" s="32">
        <f t="shared" si="10"/>
        <v>0</v>
      </c>
      <c r="H17" s="10">
        <f t="shared" si="2"/>
        <v>0</v>
      </c>
      <c r="I17" s="12"/>
    </row>
    <row r="18" spans="1:12" ht="18.75">
      <c r="A18" s="12"/>
      <c r="B18" s="12"/>
    </row>
    <row r="19" spans="1:12" ht="19.5" thickBot="1">
      <c r="A19" s="7" t="str">
        <f>'Название и список группы'!A2</f>
        <v>Ахаррам</v>
      </c>
      <c r="B19" s="86" t="str">
        <f>'Название и список группы'!B2</f>
        <v>Юнесс</v>
      </c>
      <c r="C19" s="86"/>
      <c r="D19" s="86"/>
      <c r="E19" s="86"/>
      <c r="F19" s="86"/>
      <c r="G19" s="86"/>
      <c r="H19" s="86"/>
      <c r="I19" s="86"/>
      <c r="J19" s="86"/>
    </row>
    <row r="20" spans="1:12" ht="18.75" thickBot="1">
      <c r="A20" s="44" t="str">
        <f>A$2</f>
        <v>Y\Z</v>
      </c>
      <c r="B20" s="22">
        <v>0</v>
      </c>
      <c r="C20" s="23">
        <v>1</v>
      </c>
      <c r="D20" s="23">
        <v>2</v>
      </c>
      <c r="E20" s="23">
        <v>3</v>
      </c>
      <c r="F20" s="23">
        <v>4</v>
      </c>
      <c r="G20" s="24">
        <v>5</v>
      </c>
      <c r="H20" s="25" t="str">
        <f>H$2</f>
        <v>w(Y=yj)</v>
      </c>
      <c r="I20" s="2"/>
      <c r="J20" s="3" t="s">
        <v>3</v>
      </c>
      <c r="L20" s="4" t="str">
        <f>L$2</f>
        <v>10 серий по 5 бросков монеты</v>
      </c>
    </row>
    <row r="21" spans="1:12" ht="18.75">
      <c r="A21" s="43">
        <f>A$3</f>
        <v>0</v>
      </c>
      <c r="B21" s="26">
        <f t="shared" ref="B21:G21" si="11">IF(B35=0,0,B29/$H35)</f>
        <v>0</v>
      </c>
      <c r="C21" s="26">
        <f t="shared" si="11"/>
        <v>0</v>
      </c>
      <c r="D21" s="26">
        <f t="shared" si="11"/>
        <v>0</v>
      </c>
      <c r="E21" s="26">
        <f t="shared" si="11"/>
        <v>0</v>
      </c>
      <c r="F21" s="26">
        <f t="shared" si="11"/>
        <v>0</v>
      </c>
      <c r="G21" s="26">
        <f t="shared" si="11"/>
        <v>0</v>
      </c>
      <c r="H21" s="10"/>
      <c r="I21" s="10"/>
      <c r="J21" s="11">
        <f>IF(SUM(B29:G34)&gt;0,1,10^(-5))</f>
        <v>1.0000000000000001E-5</v>
      </c>
      <c r="L21" s="39" t="str">
        <f>L$3</f>
        <v>Y — номер броска  в серии из</v>
      </c>
    </row>
    <row r="22" spans="1:12" ht="18.75">
      <c r="A22" s="43">
        <f>A$4</f>
        <v>1</v>
      </c>
      <c r="B22" s="6">
        <f t="shared" ref="B22:G22" si="12">IF(B35=0,0,B30/$H35)</f>
        <v>0</v>
      </c>
      <c r="C22" s="6">
        <f t="shared" si="12"/>
        <v>0</v>
      </c>
      <c r="D22" s="6">
        <f t="shared" si="12"/>
        <v>0</v>
      </c>
      <c r="E22" s="6">
        <f t="shared" si="12"/>
        <v>0</v>
      </c>
      <c r="F22" s="6">
        <f t="shared" si="12"/>
        <v>0</v>
      </c>
      <c r="G22" s="6">
        <f t="shared" si="12"/>
        <v>0</v>
      </c>
      <c r="H22" s="10">
        <f t="shared" ref="H22:H27" si="13">SUM(B22:G22)</f>
        <v>0</v>
      </c>
      <c r="I22" s="10"/>
      <c r="L22" s="39" t="str">
        <f>L$4</f>
        <v>5 бросков, когда впервые выпал</v>
      </c>
    </row>
    <row r="23" spans="1:12" ht="18.75">
      <c r="A23" s="43">
        <f>A$5</f>
        <v>2</v>
      </c>
      <c r="B23" s="6">
        <f t="shared" ref="B23:G23" si="14">IF(B35=0,0,B31/$H35)</f>
        <v>0</v>
      </c>
      <c r="C23" s="6">
        <f t="shared" si="14"/>
        <v>0</v>
      </c>
      <c r="D23" s="6">
        <f t="shared" si="14"/>
        <v>0</v>
      </c>
      <c r="E23" s="6">
        <f t="shared" si="14"/>
        <v>0</v>
      </c>
      <c r="F23" s="6">
        <f t="shared" si="14"/>
        <v>0</v>
      </c>
      <c r="G23" s="6">
        <f t="shared" si="14"/>
        <v>0</v>
      </c>
      <c r="H23" s="10">
        <f t="shared" si="13"/>
        <v>0</v>
      </c>
      <c r="I23" s="10"/>
      <c r="L23" s="38" t="str">
        <f>L$5</f>
        <v>орел или 0, если были только</v>
      </c>
    </row>
    <row r="24" spans="1:12" ht="18.75">
      <c r="A24" s="43">
        <f>A$6</f>
        <v>3</v>
      </c>
      <c r="B24" s="6">
        <f t="shared" ref="B24:G24" si="15">IF(B35=0,0,B32/$H35)</f>
        <v>0</v>
      </c>
      <c r="C24" s="6">
        <f t="shared" si="15"/>
        <v>0</v>
      </c>
      <c r="D24" s="6">
        <f t="shared" si="15"/>
        <v>0</v>
      </c>
      <c r="E24" s="6">
        <f t="shared" si="15"/>
        <v>0</v>
      </c>
      <c r="F24" s="6">
        <f t="shared" si="15"/>
        <v>0</v>
      </c>
      <c r="G24" s="6">
        <f t="shared" si="15"/>
        <v>0</v>
      </c>
      <c r="H24" s="10">
        <f t="shared" si="13"/>
        <v>0</v>
      </c>
      <c r="I24" s="12"/>
      <c r="L24" s="38" t="str">
        <f>L$6</f>
        <v>решки</v>
      </c>
    </row>
    <row r="25" spans="1:12" ht="18.75">
      <c r="A25" s="43">
        <f>A$7</f>
        <v>4</v>
      </c>
      <c r="B25" s="6">
        <f t="shared" ref="B25:G25" si="16">IF(B35=0,0,B33/$H35)</f>
        <v>0</v>
      </c>
      <c r="C25" s="6">
        <f t="shared" si="16"/>
        <v>0</v>
      </c>
      <c r="D25" s="6">
        <f t="shared" si="16"/>
        <v>0</v>
      </c>
      <c r="E25" s="6">
        <f t="shared" si="16"/>
        <v>0</v>
      </c>
      <c r="F25" s="6">
        <f t="shared" si="16"/>
        <v>0</v>
      </c>
      <c r="G25" s="6">
        <f t="shared" si="16"/>
        <v>0</v>
      </c>
      <c r="H25" s="10">
        <f t="shared" si="13"/>
        <v>0</v>
      </c>
      <c r="I25" s="12"/>
      <c r="L25" s="38" t="str">
        <f>L$7</f>
        <v>Z — модуль разности между</v>
      </c>
    </row>
    <row r="26" spans="1:12" ht="18.75">
      <c r="A26" s="43">
        <f>A$8</f>
        <v>5</v>
      </c>
      <c r="B26" s="29">
        <f t="shared" ref="B26:G26" si="17">IF(B35=0,0,B34/$H35)</f>
        <v>0</v>
      </c>
      <c r="C26" s="29">
        <f t="shared" si="17"/>
        <v>0</v>
      </c>
      <c r="D26" s="29">
        <f t="shared" si="17"/>
        <v>0</v>
      </c>
      <c r="E26" s="29">
        <f t="shared" si="17"/>
        <v>0</v>
      </c>
      <c r="F26" s="29">
        <f t="shared" si="17"/>
        <v>0</v>
      </c>
      <c r="G26" s="29">
        <f t="shared" si="17"/>
        <v>0</v>
      </c>
      <c r="H26" s="10">
        <f t="shared" si="13"/>
        <v>0</v>
      </c>
      <c r="L26" s="38" t="str">
        <f>L$8</f>
        <v>числом выпавших орлов и</v>
      </c>
    </row>
    <row r="27" spans="1:12" ht="18.75">
      <c r="A27" s="42" t="str">
        <f>A$9</f>
        <v>w(Z=zk)</v>
      </c>
      <c r="B27" s="28">
        <f t="shared" ref="B27:G27" si="18">SUM(B21:B26)</f>
        <v>0</v>
      </c>
      <c r="C27" s="28">
        <f t="shared" si="18"/>
        <v>0</v>
      </c>
      <c r="D27" s="28">
        <f t="shared" si="18"/>
        <v>0</v>
      </c>
      <c r="E27" s="28">
        <f t="shared" si="18"/>
        <v>0</v>
      </c>
      <c r="F27" s="28">
        <f t="shared" si="18"/>
        <v>0</v>
      </c>
      <c r="G27" s="28">
        <f t="shared" si="18"/>
        <v>0</v>
      </c>
      <c r="H27" s="10">
        <f t="shared" si="13"/>
        <v>0</v>
      </c>
      <c r="L27" s="1" t="str">
        <f>L$9</f>
        <v>решек в серии из 5 бросков</v>
      </c>
    </row>
    <row r="28" spans="1:12" ht="19.5" thickBot="1">
      <c r="A28" s="44" t="str">
        <f>A$10</f>
        <v>Y\Z</v>
      </c>
      <c r="B28" s="36">
        <v>0</v>
      </c>
      <c r="C28" s="33">
        <v>1</v>
      </c>
      <c r="D28" s="33">
        <v>2</v>
      </c>
      <c r="E28" s="33">
        <v>3</v>
      </c>
      <c r="F28" s="33">
        <v>4</v>
      </c>
      <c r="G28" s="34">
        <v>5</v>
      </c>
      <c r="H28" s="10"/>
      <c r="L28" s="1">
        <f>L$10</f>
        <v>0</v>
      </c>
    </row>
    <row r="29" spans="1:12" ht="18.75">
      <c r="A29" s="43">
        <f>A$11</f>
        <v>0</v>
      </c>
      <c r="B29" s="30"/>
      <c r="C29" s="30"/>
      <c r="D29" s="30"/>
      <c r="E29" s="30"/>
      <c r="F29" s="30"/>
      <c r="G29" s="30"/>
      <c r="H29" s="10">
        <f t="shared" ref="H29:H35" si="19">SUM(B29:G29)</f>
        <v>0</v>
      </c>
      <c r="L29" s="1">
        <f>L$11</f>
        <v>0</v>
      </c>
    </row>
    <row r="30" spans="1:12" ht="18.75">
      <c r="A30" s="43">
        <f>A$12</f>
        <v>1</v>
      </c>
      <c r="B30" s="35"/>
      <c r="C30" s="35"/>
      <c r="D30" s="35"/>
      <c r="E30" s="35"/>
      <c r="F30" s="35"/>
      <c r="G30" s="35"/>
      <c r="H30" s="10">
        <f t="shared" si="19"/>
        <v>0</v>
      </c>
      <c r="L30" s="1">
        <f>L$12</f>
        <v>0</v>
      </c>
    </row>
    <row r="31" spans="1:12" ht="18.75">
      <c r="A31" s="43">
        <f>A$13</f>
        <v>2</v>
      </c>
      <c r="B31" s="35"/>
      <c r="C31" s="35"/>
      <c r="D31" s="35"/>
      <c r="E31" s="35"/>
      <c r="F31" s="35"/>
      <c r="G31" s="35"/>
      <c r="H31" s="10">
        <f t="shared" si="19"/>
        <v>0</v>
      </c>
      <c r="L31" s="1">
        <f>L$13</f>
        <v>0</v>
      </c>
    </row>
    <row r="32" spans="1:12" ht="18.75">
      <c r="A32" s="43">
        <f>A$14</f>
        <v>3</v>
      </c>
      <c r="B32" s="35"/>
      <c r="C32" s="35"/>
      <c r="D32" s="35"/>
      <c r="E32" s="35"/>
      <c r="F32" s="35"/>
      <c r="G32" s="35"/>
      <c r="H32" s="10">
        <f t="shared" si="19"/>
        <v>0</v>
      </c>
      <c r="L32" s="1">
        <f>L$14</f>
        <v>0</v>
      </c>
    </row>
    <row r="33" spans="1:12" ht="18.75">
      <c r="A33" s="43">
        <f>A$15</f>
        <v>4</v>
      </c>
      <c r="B33" s="35"/>
      <c r="C33" s="35"/>
      <c r="D33" s="35"/>
      <c r="E33" s="35"/>
      <c r="F33" s="35"/>
      <c r="G33" s="35"/>
      <c r="H33" s="10">
        <f t="shared" si="19"/>
        <v>0</v>
      </c>
      <c r="L33" s="1">
        <f>L$15</f>
        <v>0</v>
      </c>
    </row>
    <row r="34" spans="1:12" ht="19.5" thickBot="1">
      <c r="A34" s="46">
        <f>A$16</f>
        <v>5</v>
      </c>
      <c r="B34" s="37"/>
      <c r="C34" s="37"/>
      <c r="D34" s="37"/>
      <c r="E34" s="37"/>
      <c r="F34" s="37"/>
      <c r="G34" s="37"/>
      <c r="H34" s="10">
        <f t="shared" si="19"/>
        <v>0</v>
      </c>
      <c r="L34" s="1">
        <f>L$16</f>
        <v>0</v>
      </c>
    </row>
    <row r="35" spans="1:12" ht="19.5" thickTop="1">
      <c r="A35" s="42" t="str">
        <f>A$17</f>
        <v>n(Z=zk)</v>
      </c>
      <c r="B35" s="32">
        <f>SUM(B29:B34)</f>
        <v>0</v>
      </c>
      <c r="C35" s="32">
        <f t="shared" ref="C35:G35" si="20">SUM(C29:C34)</f>
        <v>0</v>
      </c>
      <c r="D35" s="32">
        <f t="shared" si="20"/>
        <v>0</v>
      </c>
      <c r="E35" s="32">
        <f t="shared" si="20"/>
        <v>0</v>
      </c>
      <c r="F35" s="32">
        <f t="shared" si="20"/>
        <v>0</v>
      </c>
      <c r="G35" s="32">
        <f t="shared" si="20"/>
        <v>0</v>
      </c>
      <c r="H35" s="10">
        <f t="shared" si="19"/>
        <v>0</v>
      </c>
      <c r="L35" s="1">
        <f>L$17</f>
        <v>0</v>
      </c>
    </row>
    <row r="37" spans="1:12" ht="19.5" thickBot="1">
      <c r="A37" s="7" t="str">
        <f>'Название и список группы'!A3</f>
        <v>Дауд</v>
      </c>
      <c r="B37" s="86" t="str">
        <f>'Название и список группы'!B3</f>
        <v>Мохамед Оссама Мохамед Абдраббу</v>
      </c>
      <c r="C37" s="86"/>
      <c r="D37" s="86"/>
      <c r="E37" s="86"/>
      <c r="F37" s="86"/>
      <c r="G37" s="86"/>
      <c r="H37" s="86"/>
      <c r="I37" s="86"/>
      <c r="J37" s="86"/>
    </row>
    <row r="38" spans="1:12" ht="18.75" thickBot="1">
      <c r="A38" s="44" t="str">
        <f>A$2</f>
        <v>Y\Z</v>
      </c>
      <c r="B38" s="22">
        <v>0</v>
      </c>
      <c r="C38" s="23">
        <v>1</v>
      </c>
      <c r="D38" s="23">
        <v>2</v>
      </c>
      <c r="E38" s="23">
        <v>3</v>
      </c>
      <c r="F38" s="23">
        <v>4</v>
      </c>
      <c r="G38" s="24">
        <v>5</v>
      </c>
      <c r="H38" s="25" t="str">
        <f>H$2</f>
        <v>w(Y=yj)</v>
      </c>
      <c r="I38" s="2"/>
      <c r="J38" s="3" t="s">
        <v>3</v>
      </c>
      <c r="L38" s="4" t="str">
        <f>L$2</f>
        <v>10 серий по 5 бросков монеты</v>
      </c>
    </row>
    <row r="39" spans="1:12" ht="18.75">
      <c r="A39" s="43">
        <f>A$3</f>
        <v>0</v>
      </c>
      <c r="B39" s="26">
        <f t="shared" ref="B39:G39" si="21">IF(B53=0,0,B47/$H53)</f>
        <v>0</v>
      </c>
      <c r="C39" s="26">
        <f t="shared" si="21"/>
        <v>0</v>
      </c>
      <c r="D39" s="26">
        <f t="shared" si="21"/>
        <v>0</v>
      </c>
      <c r="E39" s="26">
        <f t="shared" si="21"/>
        <v>0</v>
      </c>
      <c r="F39" s="26">
        <f t="shared" si="21"/>
        <v>0</v>
      </c>
      <c r="G39" s="26">
        <f t="shared" si="21"/>
        <v>0</v>
      </c>
      <c r="H39" s="10"/>
      <c r="I39" s="10"/>
      <c r="J39" s="11">
        <f>IF(SUM(B47:G52)&gt;0,1,10^(-5))</f>
        <v>1.0000000000000001E-5</v>
      </c>
      <c r="L39" s="39" t="str">
        <f>L$3</f>
        <v>Y — номер броска  в серии из</v>
      </c>
    </row>
    <row r="40" spans="1:12" ht="18.75">
      <c r="A40" s="43">
        <f>A$4</f>
        <v>1</v>
      </c>
      <c r="B40" s="6">
        <f t="shared" ref="B40:G40" si="22">IF(B53=0,0,B48/$H53)</f>
        <v>0</v>
      </c>
      <c r="C40" s="6">
        <f t="shared" si="22"/>
        <v>0</v>
      </c>
      <c r="D40" s="6">
        <f t="shared" si="22"/>
        <v>0</v>
      </c>
      <c r="E40" s="6">
        <f t="shared" si="22"/>
        <v>0</v>
      </c>
      <c r="F40" s="6">
        <f t="shared" si="22"/>
        <v>0</v>
      </c>
      <c r="G40" s="6">
        <f t="shared" si="22"/>
        <v>0</v>
      </c>
      <c r="H40" s="10">
        <f t="shared" ref="H40:H45" si="23">SUM(B40:G40)</f>
        <v>0</v>
      </c>
      <c r="I40" s="10"/>
      <c r="L40" s="39" t="str">
        <f>L$4</f>
        <v>5 бросков, когда впервые выпал</v>
      </c>
    </row>
    <row r="41" spans="1:12" ht="18.75">
      <c r="A41" s="43">
        <f>A$5</f>
        <v>2</v>
      </c>
      <c r="B41" s="6">
        <f t="shared" ref="B41:G41" si="24">IF(B53=0,0,B49/$H53)</f>
        <v>0</v>
      </c>
      <c r="C41" s="6">
        <f t="shared" si="24"/>
        <v>0</v>
      </c>
      <c r="D41" s="6">
        <f t="shared" si="24"/>
        <v>0</v>
      </c>
      <c r="E41" s="6">
        <f t="shared" si="24"/>
        <v>0</v>
      </c>
      <c r="F41" s="6">
        <f t="shared" si="24"/>
        <v>0</v>
      </c>
      <c r="G41" s="6">
        <f t="shared" si="24"/>
        <v>0</v>
      </c>
      <c r="H41" s="10">
        <f t="shared" si="23"/>
        <v>0</v>
      </c>
      <c r="I41" s="10"/>
      <c r="L41" s="38" t="str">
        <f>L$5</f>
        <v>орел или 0, если были только</v>
      </c>
    </row>
    <row r="42" spans="1:12" ht="18.75">
      <c r="A42" s="43">
        <f>A$6</f>
        <v>3</v>
      </c>
      <c r="B42" s="6">
        <f t="shared" ref="B42:G42" si="25">IF(B53=0,0,B50/$H53)</f>
        <v>0</v>
      </c>
      <c r="C42" s="6">
        <f t="shared" si="25"/>
        <v>0</v>
      </c>
      <c r="D42" s="6">
        <f t="shared" si="25"/>
        <v>0</v>
      </c>
      <c r="E42" s="6">
        <f t="shared" si="25"/>
        <v>0</v>
      </c>
      <c r="F42" s="6">
        <f t="shared" si="25"/>
        <v>0</v>
      </c>
      <c r="G42" s="6">
        <f t="shared" si="25"/>
        <v>0</v>
      </c>
      <c r="H42" s="10">
        <f t="shared" si="23"/>
        <v>0</v>
      </c>
      <c r="I42" s="12"/>
      <c r="L42" s="38" t="str">
        <f>L$6</f>
        <v>решки</v>
      </c>
    </row>
    <row r="43" spans="1:12" ht="18.75">
      <c r="A43" s="43">
        <f>A$7</f>
        <v>4</v>
      </c>
      <c r="B43" s="6">
        <f t="shared" ref="B43:G43" si="26">IF(B53=0,0,B51/$H53)</f>
        <v>0</v>
      </c>
      <c r="C43" s="6">
        <f t="shared" si="26"/>
        <v>0</v>
      </c>
      <c r="D43" s="6">
        <f t="shared" si="26"/>
        <v>0</v>
      </c>
      <c r="E43" s="6">
        <f t="shared" si="26"/>
        <v>0</v>
      </c>
      <c r="F43" s="6">
        <f t="shared" si="26"/>
        <v>0</v>
      </c>
      <c r="G43" s="6">
        <f t="shared" si="26"/>
        <v>0</v>
      </c>
      <c r="H43" s="10">
        <f t="shared" si="23"/>
        <v>0</v>
      </c>
      <c r="I43" s="12"/>
      <c r="L43" s="38" t="str">
        <f>L$7</f>
        <v>Z — модуль разности между</v>
      </c>
    </row>
    <row r="44" spans="1:12" ht="18.75">
      <c r="A44" s="43">
        <f>A$8</f>
        <v>5</v>
      </c>
      <c r="B44" s="29">
        <f t="shared" ref="B44:G44" si="27">IF(B53=0,0,B52/$H53)</f>
        <v>0</v>
      </c>
      <c r="C44" s="29">
        <f t="shared" si="27"/>
        <v>0</v>
      </c>
      <c r="D44" s="29">
        <f t="shared" si="27"/>
        <v>0</v>
      </c>
      <c r="E44" s="29">
        <f t="shared" si="27"/>
        <v>0</v>
      </c>
      <c r="F44" s="29">
        <f t="shared" si="27"/>
        <v>0</v>
      </c>
      <c r="G44" s="29">
        <f t="shared" si="27"/>
        <v>0</v>
      </c>
      <c r="H44" s="10">
        <f t="shared" si="23"/>
        <v>0</v>
      </c>
      <c r="L44" s="38" t="str">
        <f>L$8</f>
        <v>числом выпавших орлов и</v>
      </c>
    </row>
    <row r="45" spans="1:12" ht="18.75">
      <c r="A45" s="42" t="str">
        <f>A$9</f>
        <v>w(Z=zk)</v>
      </c>
      <c r="B45" s="28">
        <f t="shared" ref="B45:G45" si="28">SUM(B39:B44)</f>
        <v>0</v>
      </c>
      <c r="C45" s="28">
        <f t="shared" si="28"/>
        <v>0</v>
      </c>
      <c r="D45" s="28">
        <f t="shared" si="28"/>
        <v>0</v>
      </c>
      <c r="E45" s="28">
        <f t="shared" si="28"/>
        <v>0</v>
      </c>
      <c r="F45" s="28">
        <f t="shared" si="28"/>
        <v>0</v>
      </c>
      <c r="G45" s="28">
        <f t="shared" si="28"/>
        <v>0</v>
      </c>
      <c r="H45" s="10">
        <f t="shared" si="23"/>
        <v>0</v>
      </c>
      <c r="L45" s="1" t="str">
        <f>L$9</f>
        <v>решек в серии из 5 бросков</v>
      </c>
    </row>
    <row r="46" spans="1:12" ht="19.5" thickBot="1">
      <c r="A46" s="44" t="str">
        <f>A$10</f>
        <v>Y\Z</v>
      </c>
      <c r="B46" s="36">
        <v>0</v>
      </c>
      <c r="C46" s="33">
        <v>1</v>
      </c>
      <c r="D46" s="33">
        <v>2</v>
      </c>
      <c r="E46" s="33">
        <v>3</v>
      </c>
      <c r="F46" s="33">
        <v>4</v>
      </c>
      <c r="G46" s="34">
        <v>5</v>
      </c>
      <c r="H46" s="10"/>
      <c r="L46" s="1">
        <f>L$10</f>
        <v>0</v>
      </c>
    </row>
    <row r="47" spans="1:12" ht="18.75">
      <c r="A47" s="43">
        <f>A$11</f>
        <v>0</v>
      </c>
      <c r="B47" s="30"/>
      <c r="C47" s="30"/>
      <c r="D47" s="30"/>
      <c r="E47" s="30"/>
      <c r="F47" s="30"/>
      <c r="G47" s="30"/>
      <c r="H47" s="10">
        <f t="shared" ref="H47:H53" si="29">SUM(B47:G47)</f>
        <v>0</v>
      </c>
      <c r="L47" s="1">
        <f>L$11</f>
        <v>0</v>
      </c>
    </row>
    <row r="48" spans="1:12" ht="18.75">
      <c r="A48" s="43">
        <f>A$12</f>
        <v>1</v>
      </c>
      <c r="B48" s="35"/>
      <c r="C48" s="35"/>
      <c r="D48" s="35"/>
      <c r="E48" s="35"/>
      <c r="F48" s="35"/>
      <c r="G48" s="35"/>
      <c r="H48" s="10">
        <f t="shared" si="29"/>
        <v>0</v>
      </c>
      <c r="L48" s="1">
        <f>L$12</f>
        <v>0</v>
      </c>
    </row>
    <row r="49" spans="1:12" ht="18.75">
      <c r="A49" s="43">
        <f>A$13</f>
        <v>2</v>
      </c>
      <c r="B49" s="35"/>
      <c r="C49" s="35"/>
      <c r="D49" s="35"/>
      <c r="E49" s="35"/>
      <c r="F49" s="35"/>
      <c r="G49" s="35"/>
      <c r="H49" s="10">
        <f t="shared" si="29"/>
        <v>0</v>
      </c>
      <c r="L49" s="1">
        <f>L$13</f>
        <v>0</v>
      </c>
    </row>
    <row r="50" spans="1:12" ht="18.75">
      <c r="A50" s="43">
        <f>A$14</f>
        <v>3</v>
      </c>
      <c r="B50" s="35"/>
      <c r="C50" s="35"/>
      <c r="D50" s="35"/>
      <c r="E50" s="35"/>
      <c r="F50" s="35"/>
      <c r="G50" s="35"/>
      <c r="H50" s="10">
        <f t="shared" si="29"/>
        <v>0</v>
      </c>
      <c r="L50" s="1">
        <f>L$14</f>
        <v>0</v>
      </c>
    </row>
    <row r="51" spans="1:12" ht="18.75">
      <c r="A51" s="43">
        <f>A$15</f>
        <v>4</v>
      </c>
      <c r="B51" s="35"/>
      <c r="C51" s="35"/>
      <c r="D51" s="35"/>
      <c r="E51" s="35"/>
      <c r="F51" s="35"/>
      <c r="G51" s="35"/>
      <c r="H51" s="10">
        <f t="shared" si="29"/>
        <v>0</v>
      </c>
      <c r="L51" s="1">
        <f>L$15</f>
        <v>0</v>
      </c>
    </row>
    <row r="52" spans="1:12" ht="19.5" thickBot="1">
      <c r="A52" s="46">
        <f>A$16</f>
        <v>5</v>
      </c>
      <c r="B52" s="37"/>
      <c r="C52" s="37"/>
      <c r="D52" s="37"/>
      <c r="E52" s="37"/>
      <c r="F52" s="37"/>
      <c r="G52" s="37"/>
      <c r="H52" s="10">
        <f t="shared" si="29"/>
        <v>0</v>
      </c>
      <c r="L52" s="1">
        <f>L$16</f>
        <v>0</v>
      </c>
    </row>
    <row r="53" spans="1:12" ht="19.5" thickTop="1">
      <c r="A53" s="42" t="str">
        <f>A$17</f>
        <v>n(Z=zk)</v>
      </c>
      <c r="B53" s="32">
        <f>SUM(B47:B52)</f>
        <v>0</v>
      </c>
      <c r="C53" s="32">
        <f t="shared" ref="C53" si="30">SUM(C47:C52)</f>
        <v>0</v>
      </c>
      <c r="D53" s="32">
        <f t="shared" ref="D53" si="31">SUM(D47:D52)</f>
        <v>0</v>
      </c>
      <c r="E53" s="32">
        <f t="shared" ref="E53" si="32">SUM(E47:E52)</f>
        <v>0</v>
      </c>
      <c r="F53" s="32">
        <f t="shared" ref="F53" si="33">SUM(F47:F52)</f>
        <v>0</v>
      </c>
      <c r="G53" s="32">
        <f t="shared" ref="G53" si="34">SUM(G47:G52)</f>
        <v>0</v>
      </c>
      <c r="H53" s="10">
        <f t="shared" si="29"/>
        <v>0</v>
      </c>
      <c r="L53" s="1">
        <f>L$17</f>
        <v>0</v>
      </c>
    </row>
    <row r="55" spans="1:12" ht="19.5" thickBot="1">
      <c r="A55" s="7" t="str">
        <f>'Название и список группы'!A4</f>
        <v>Дехиби</v>
      </c>
      <c r="B55" s="86" t="str">
        <f>'Название и список группы'!B4</f>
        <v>Хишем</v>
      </c>
      <c r="C55" s="86"/>
      <c r="D55" s="86"/>
      <c r="E55" s="86"/>
      <c r="F55" s="86"/>
      <c r="G55" s="86"/>
      <c r="H55" s="86"/>
      <c r="I55" s="86"/>
      <c r="J55" s="86"/>
    </row>
    <row r="56" spans="1:12" ht="18.75" thickBot="1">
      <c r="A56" s="44" t="str">
        <f>A$2</f>
        <v>Y\Z</v>
      </c>
      <c r="B56" s="22">
        <v>0</v>
      </c>
      <c r="C56" s="23">
        <v>1</v>
      </c>
      <c r="D56" s="23">
        <v>2</v>
      </c>
      <c r="E56" s="23">
        <v>3</v>
      </c>
      <c r="F56" s="23">
        <v>4</v>
      </c>
      <c r="G56" s="24">
        <v>5</v>
      </c>
      <c r="H56" s="25" t="str">
        <f>H$2</f>
        <v>w(Y=yj)</v>
      </c>
      <c r="I56" s="2"/>
      <c r="J56" s="3" t="s">
        <v>3</v>
      </c>
      <c r="L56" s="4" t="str">
        <f>L$2</f>
        <v>10 серий по 5 бросков монеты</v>
      </c>
    </row>
    <row r="57" spans="1:12" ht="18.75">
      <c r="A57" s="43">
        <f>A$3</f>
        <v>0</v>
      </c>
      <c r="B57" s="26">
        <f t="shared" ref="B57:G57" si="35">IF(B71=0,0,B65/$H71)</f>
        <v>0</v>
      </c>
      <c r="C57" s="26">
        <f t="shared" si="35"/>
        <v>0</v>
      </c>
      <c r="D57" s="26">
        <f t="shared" si="35"/>
        <v>0</v>
      </c>
      <c r="E57" s="26">
        <f t="shared" si="35"/>
        <v>0</v>
      </c>
      <c r="F57" s="26">
        <f t="shared" si="35"/>
        <v>0</v>
      </c>
      <c r="G57" s="26">
        <f t="shared" si="35"/>
        <v>0</v>
      </c>
      <c r="H57" s="10"/>
      <c r="I57" s="10"/>
      <c r="J57" s="11">
        <f>IF(SUM(B65:G70)&gt;0,1,10^(-5))</f>
        <v>1.0000000000000001E-5</v>
      </c>
      <c r="L57" s="39" t="str">
        <f>L$3</f>
        <v>Y — номер броска  в серии из</v>
      </c>
    </row>
    <row r="58" spans="1:12" ht="18.75">
      <c r="A58" s="43">
        <f>A$4</f>
        <v>1</v>
      </c>
      <c r="B58" s="6">
        <f t="shared" ref="B58:G58" si="36">IF(B71=0,0,B66/$H71)</f>
        <v>0</v>
      </c>
      <c r="C58" s="6">
        <f t="shared" si="36"/>
        <v>0</v>
      </c>
      <c r="D58" s="6">
        <f t="shared" si="36"/>
        <v>0</v>
      </c>
      <c r="E58" s="6">
        <f t="shared" si="36"/>
        <v>0</v>
      </c>
      <c r="F58" s="6">
        <f t="shared" si="36"/>
        <v>0</v>
      </c>
      <c r="G58" s="6">
        <f t="shared" si="36"/>
        <v>0</v>
      </c>
      <c r="H58" s="10">
        <f t="shared" ref="H58:H63" si="37">SUM(B58:G58)</f>
        <v>0</v>
      </c>
      <c r="I58" s="10"/>
      <c r="L58" s="39" t="str">
        <f>L$4</f>
        <v>5 бросков, когда впервые выпал</v>
      </c>
    </row>
    <row r="59" spans="1:12" ht="18.75">
      <c r="A59" s="43">
        <f>A$5</f>
        <v>2</v>
      </c>
      <c r="B59" s="6">
        <f t="shared" ref="B59:G59" si="38">IF(B71=0,0,B67/$H71)</f>
        <v>0</v>
      </c>
      <c r="C59" s="6">
        <f t="shared" si="38"/>
        <v>0</v>
      </c>
      <c r="D59" s="6">
        <f t="shared" si="38"/>
        <v>0</v>
      </c>
      <c r="E59" s="6">
        <f t="shared" si="38"/>
        <v>0</v>
      </c>
      <c r="F59" s="6">
        <f t="shared" si="38"/>
        <v>0</v>
      </c>
      <c r="G59" s="6">
        <f t="shared" si="38"/>
        <v>0</v>
      </c>
      <c r="H59" s="10">
        <f t="shared" si="37"/>
        <v>0</v>
      </c>
      <c r="I59" s="10"/>
      <c r="L59" s="38" t="str">
        <f>L$5</f>
        <v>орел или 0, если были только</v>
      </c>
    </row>
    <row r="60" spans="1:12" ht="18.75">
      <c r="A60" s="43">
        <f>A$6</f>
        <v>3</v>
      </c>
      <c r="B60" s="6">
        <f t="shared" ref="B60:G60" si="39">IF(B71=0,0,B68/$H71)</f>
        <v>0</v>
      </c>
      <c r="C60" s="6">
        <f t="shared" si="39"/>
        <v>0</v>
      </c>
      <c r="D60" s="6">
        <f t="shared" si="39"/>
        <v>0</v>
      </c>
      <c r="E60" s="6">
        <f t="shared" si="39"/>
        <v>0</v>
      </c>
      <c r="F60" s="6">
        <f t="shared" si="39"/>
        <v>0</v>
      </c>
      <c r="G60" s="6">
        <f t="shared" si="39"/>
        <v>0</v>
      </c>
      <c r="H60" s="10">
        <f t="shared" si="37"/>
        <v>0</v>
      </c>
      <c r="I60" s="12"/>
      <c r="L60" s="38" t="str">
        <f>L$6</f>
        <v>решки</v>
      </c>
    </row>
    <row r="61" spans="1:12" ht="18.75">
      <c r="A61" s="43">
        <f>A$7</f>
        <v>4</v>
      </c>
      <c r="B61" s="6">
        <f t="shared" ref="B61:G61" si="40">IF(B71=0,0,B69/$H71)</f>
        <v>0</v>
      </c>
      <c r="C61" s="6">
        <f t="shared" si="40"/>
        <v>0</v>
      </c>
      <c r="D61" s="6">
        <f t="shared" si="40"/>
        <v>0</v>
      </c>
      <c r="E61" s="6">
        <f t="shared" si="40"/>
        <v>0</v>
      </c>
      <c r="F61" s="6">
        <f t="shared" si="40"/>
        <v>0</v>
      </c>
      <c r="G61" s="6">
        <f t="shared" si="40"/>
        <v>0</v>
      </c>
      <c r="H61" s="10">
        <f t="shared" si="37"/>
        <v>0</v>
      </c>
      <c r="I61" s="12"/>
      <c r="L61" s="38" t="str">
        <f>L$7</f>
        <v>Z — модуль разности между</v>
      </c>
    </row>
    <row r="62" spans="1:12" ht="18.75">
      <c r="A62" s="43">
        <f>A$8</f>
        <v>5</v>
      </c>
      <c r="B62" s="29">
        <f t="shared" ref="B62:G62" si="41">IF(B71=0,0,B70/$H71)</f>
        <v>0</v>
      </c>
      <c r="C62" s="29">
        <f t="shared" si="41"/>
        <v>0</v>
      </c>
      <c r="D62" s="29">
        <f t="shared" si="41"/>
        <v>0</v>
      </c>
      <c r="E62" s="29">
        <f t="shared" si="41"/>
        <v>0</v>
      </c>
      <c r="F62" s="29">
        <f t="shared" si="41"/>
        <v>0</v>
      </c>
      <c r="G62" s="29">
        <f t="shared" si="41"/>
        <v>0</v>
      </c>
      <c r="H62" s="10">
        <f t="shared" si="37"/>
        <v>0</v>
      </c>
      <c r="L62" s="38" t="str">
        <f>L$8</f>
        <v>числом выпавших орлов и</v>
      </c>
    </row>
    <row r="63" spans="1:12" ht="18.75">
      <c r="A63" s="42" t="str">
        <f>A$9</f>
        <v>w(Z=zk)</v>
      </c>
      <c r="B63" s="28">
        <f t="shared" ref="B63:G63" si="42">SUM(B57:B62)</f>
        <v>0</v>
      </c>
      <c r="C63" s="28">
        <f t="shared" si="42"/>
        <v>0</v>
      </c>
      <c r="D63" s="28">
        <f t="shared" si="42"/>
        <v>0</v>
      </c>
      <c r="E63" s="28">
        <f t="shared" si="42"/>
        <v>0</v>
      </c>
      <c r="F63" s="28">
        <f t="shared" si="42"/>
        <v>0</v>
      </c>
      <c r="G63" s="28">
        <f t="shared" si="42"/>
        <v>0</v>
      </c>
      <c r="H63" s="10">
        <f t="shared" si="37"/>
        <v>0</v>
      </c>
      <c r="L63" s="1" t="str">
        <f>L$9</f>
        <v>решек в серии из 5 бросков</v>
      </c>
    </row>
    <row r="64" spans="1:12" ht="19.5" thickBot="1">
      <c r="A64" s="44" t="str">
        <f>A$10</f>
        <v>Y\Z</v>
      </c>
      <c r="B64" s="36">
        <v>0</v>
      </c>
      <c r="C64" s="33">
        <v>1</v>
      </c>
      <c r="D64" s="33">
        <v>2</v>
      </c>
      <c r="E64" s="33">
        <v>3</v>
      </c>
      <c r="F64" s="33">
        <v>4</v>
      </c>
      <c r="G64" s="34">
        <v>5</v>
      </c>
      <c r="H64" s="10"/>
      <c r="L64" s="1">
        <f>L$10</f>
        <v>0</v>
      </c>
    </row>
    <row r="65" spans="1:12" ht="18.75">
      <c r="A65" s="43">
        <f>A$11</f>
        <v>0</v>
      </c>
      <c r="B65" s="30"/>
      <c r="C65" s="30"/>
      <c r="D65" s="30"/>
      <c r="E65" s="30"/>
      <c r="F65" s="30"/>
      <c r="G65" s="30"/>
      <c r="H65" s="10">
        <f t="shared" ref="H65:H71" si="43">SUM(B65:G65)</f>
        <v>0</v>
      </c>
      <c r="L65" s="1">
        <f>L$11</f>
        <v>0</v>
      </c>
    </row>
    <row r="66" spans="1:12" ht="18.75">
      <c r="A66" s="43">
        <f>A$12</f>
        <v>1</v>
      </c>
      <c r="B66" s="35"/>
      <c r="C66" s="35"/>
      <c r="D66" s="35"/>
      <c r="E66" s="35"/>
      <c r="F66" s="35"/>
      <c r="G66" s="35"/>
      <c r="H66" s="10">
        <f t="shared" si="43"/>
        <v>0</v>
      </c>
      <c r="L66" s="1">
        <f>L$12</f>
        <v>0</v>
      </c>
    </row>
    <row r="67" spans="1:12" ht="18.75">
      <c r="A67" s="43">
        <f>A$13</f>
        <v>2</v>
      </c>
      <c r="B67" s="35"/>
      <c r="C67" s="35"/>
      <c r="D67" s="35"/>
      <c r="E67" s="35"/>
      <c r="F67" s="35"/>
      <c r="G67" s="35"/>
      <c r="H67" s="10">
        <f t="shared" si="43"/>
        <v>0</v>
      </c>
      <c r="L67" s="1">
        <f>L$13</f>
        <v>0</v>
      </c>
    </row>
    <row r="68" spans="1:12" ht="18.75">
      <c r="A68" s="43">
        <f>A$14</f>
        <v>3</v>
      </c>
      <c r="B68" s="35"/>
      <c r="C68" s="35"/>
      <c r="D68" s="35"/>
      <c r="E68" s="35"/>
      <c r="F68" s="35"/>
      <c r="G68" s="35"/>
      <c r="H68" s="10">
        <f t="shared" si="43"/>
        <v>0</v>
      </c>
      <c r="L68" s="1">
        <f>L$14</f>
        <v>0</v>
      </c>
    </row>
    <row r="69" spans="1:12" ht="18.75">
      <c r="A69" s="43">
        <f>A$15</f>
        <v>4</v>
      </c>
      <c r="B69" s="35"/>
      <c r="C69" s="35"/>
      <c r="D69" s="35"/>
      <c r="E69" s="35"/>
      <c r="F69" s="35"/>
      <c r="G69" s="35"/>
      <c r="H69" s="10">
        <f t="shared" si="43"/>
        <v>0</v>
      </c>
      <c r="L69" s="1">
        <f>L$15</f>
        <v>0</v>
      </c>
    </row>
    <row r="70" spans="1:12" ht="19.5" thickBot="1">
      <c r="A70" s="46">
        <f>A$16</f>
        <v>5</v>
      </c>
      <c r="B70" s="37"/>
      <c r="C70" s="37"/>
      <c r="D70" s="37"/>
      <c r="E70" s="37"/>
      <c r="F70" s="37"/>
      <c r="G70" s="37"/>
      <c r="H70" s="10">
        <f t="shared" si="43"/>
        <v>0</v>
      </c>
      <c r="L70" s="1">
        <f>L$16</f>
        <v>0</v>
      </c>
    </row>
    <row r="71" spans="1:12" ht="19.5" thickTop="1">
      <c r="A71" s="42" t="str">
        <f>A$17</f>
        <v>n(Z=zk)</v>
      </c>
      <c r="B71" s="32">
        <f>SUM(B65:B70)</f>
        <v>0</v>
      </c>
      <c r="C71" s="32">
        <f t="shared" ref="C71" si="44">SUM(C65:C70)</f>
        <v>0</v>
      </c>
      <c r="D71" s="32">
        <f t="shared" ref="D71" si="45">SUM(D65:D70)</f>
        <v>0</v>
      </c>
      <c r="E71" s="32">
        <f t="shared" ref="E71" si="46">SUM(E65:E70)</f>
        <v>0</v>
      </c>
      <c r="F71" s="32">
        <f t="shared" ref="F71" si="47">SUM(F65:F70)</f>
        <v>0</v>
      </c>
      <c r="G71" s="32">
        <f t="shared" ref="G71" si="48">SUM(G65:G70)</f>
        <v>0</v>
      </c>
      <c r="H71" s="10">
        <f t="shared" si="43"/>
        <v>0</v>
      </c>
      <c r="L71" s="1">
        <f>L$17</f>
        <v>0</v>
      </c>
    </row>
    <row r="73" spans="1:12" ht="19.5" thickBot="1">
      <c r="A73" s="7" t="str">
        <f>'Название и список группы'!A5</f>
        <v>Исмаили</v>
      </c>
      <c r="B73" s="86" t="str">
        <f>'Название и список группы'!B5</f>
        <v>Исмаил</v>
      </c>
      <c r="C73" s="86"/>
      <c r="D73" s="86"/>
      <c r="E73" s="86"/>
      <c r="F73" s="86"/>
      <c r="G73" s="86"/>
      <c r="H73" s="86"/>
      <c r="I73" s="86"/>
      <c r="J73" s="86"/>
    </row>
    <row r="74" spans="1:12" ht="18.75" thickBot="1">
      <c r="A74" s="44" t="str">
        <f>A$2</f>
        <v>Y\Z</v>
      </c>
      <c r="B74" s="22">
        <v>0</v>
      </c>
      <c r="C74" s="23">
        <v>1</v>
      </c>
      <c r="D74" s="23">
        <v>2</v>
      </c>
      <c r="E74" s="23">
        <v>3</v>
      </c>
      <c r="F74" s="23">
        <v>4</v>
      </c>
      <c r="G74" s="24">
        <v>5</v>
      </c>
      <c r="H74" s="25" t="str">
        <f>H$2</f>
        <v>w(Y=yj)</v>
      </c>
      <c r="I74" s="2"/>
      <c r="J74" s="3" t="s">
        <v>3</v>
      </c>
      <c r="L74" s="4" t="str">
        <f>L$2</f>
        <v>10 серий по 5 бросков монеты</v>
      </c>
    </row>
    <row r="75" spans="1:12" ht="18.75">
      <c r="A75" s="43">
        <f>A$3</f>
        <v>0</v>
      </c>
      <c r="B75" s="26">
        <f t="shared" ref="B75:G75" si="49">IF(B89=0,0,B83/$H89)</f>
        <v>0</v>
      </c>
      <c r="C75" s="26">
        <f t="shared" si="49"/>
        <v>0</v>
      </c>
      <c r="D75" s="26">
        <f t="shared" si="49"/>
        <v>0</v>
      </c>
      <c r="E75" s="26">
        <f t="shared" si="49"/>
        <v>0</v>
      </c>
      <c r="F75" s="26">
        <f t="shared" si="49"/>
        <v>0</v>
      </c>
      <c r="G75" s="26">
        <f t="shared" si="49"/>
        <v>0</v>
      </c>
      <c r="H75" s="10"/>
      <c r="I75" s="10"/>
      <c r="J75" s="11">
        <f>IF(SUM(B83:G88)&gt;0,1,10^(-5))</f>
        <v>1.0000000000000001E-5</v>
      </c>
      <c r="L75" s="39" t="str">
        <f>L$3</f>
        <v>Y — номер броска  в серии из</v>
      </c>
    </row>
    <row r="76" spans="1:12" ht="18.75">
      <c r="A76" s="43">
        <f>A$4</f>
        <v>1</v>
      </c>
      <c r="B76" s="6">
        <f t="shared" ref="B76:G76" si="50">IF(B89=0,0,B84/$H89)</f>
        <v>0</v>
      </c>
      <c r="C76" s="6">
        <f t="shared" si="50"/>
        <v>0</v>
      </c>
      <c r="D76" s="6">
        <f t="shared" si="50"/>
        <v>0</v>
      </c>
      <c r="E76" s="6">
        <f t="shared" si="50"/>
        <v>0</v>
      </c>
      <c r="F76" s="6">
        <f t="shared" si="50"/>
        <v>0</v>
      </c>
      <c r="G76" s="6">
        <f t="shared" si="50"/>
        <v>0</v>
      </c>
      <c r="H76" s="10">
        <f t="shared" ref="H76:H81" si="51">SUM(B76:G76)</f>
        <v>0</v>
      </c>
      <c r="I76" s="10"/>
      <c r="L76" s="39" t="str">
        <f>L$4</f>
        <v>5 бросков, когда впервые выпал</v>
      </c>
    </row>
    <row r="77" spans="1:12" ht="18.75">
      <c r="A77" s="43">
        <f>A$5</f>
        <v>2</v>
      </c>
      <c r="B77" s="6">
        <f t="shared" ref="B77:G77" si="52">IF(B89=0,0,B85/$H89)</f>
        <v>0</v>
      </c>
      <c r="C77" s="6">
        <f t="shared" si="52"/>
        <v>0</v>
      </c>
      <c r="D77" s="6">
        <f t="shared" si="52"/>
        <v>0</v>
      </c>
      <c r="E77" s="6">
        <f t="shared" si="52"/>
        <v>0</v>
      </c>
      <c r="F77" s="6">
        <f t="shared" si="52"/>
        <v>0</v>
      </c>
      <c r="G77" s="6">
        <f t="shared" si="52"/>
        <v>0</v>
      </c>
      <c r="H77" s="10">
        <f t="shared" si="51"/>
        <v>0</v>
      </c>
      <c r="I77" s="10"/>
      <c r="L77" s="38" t="str">
        <f>L$5</f>
        <v>орел или 0, если были только</v>
      </c>
    </row>
    <row r="78" spans="1:12" ht="18.75">
      <c r="A78" s="43">
        <f>A$6</f>
        <v>3</v>
      </c>
      <c r="B78" s="6">
        <f t="shared" ref="B78:G78" si="53">IF(B89=0,0,B86/$H89)</f>
        <v>0</v>
      </c>
      <c r="C78" s="6">
        <f t="shared" si="53"/>
        <v>0</v>
      </c>
      <c r="D78" s="6">
        <f t="shared" si="53"/>
        <v>0</v>
      </c>
      <c r="E78" s="6">
        <f t="shared" si="53"/>
        <v>0</v>
      </c>
      <c r="F78" s="6">
        <f t="shared" si="53"/>
        <v>0</v>
      </c>
      <c r="G78" s="6">
        <f t="shared" si="53"/>
        <v>0</v>
      </c>
      <c r="H78" s="10">
        <f t="shared" si="51"/>
        <v>0</v>
      </c>
      <c r="I78" s="12"/>
      <c r="L78" s="38" t="str">
        <f>L$6</f>
        <v>решки</v>
      </c>
    </row>
    <row r="79" spans="1:12" ht="18.75">
      <c r="A79" s="43">
        <f>A$7</f>
        <v>4</v>
      </c>
      <c r="B79" s="6">
        <f t="shared" ref="B79:G79" si="54">IF(B89=0,0,B87/$H89)</f>
        <v>0</v>
      </c>
      <c r="C79" s="6">
        <f t="shared" si="54"/>
        <v>0</v>
      </c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10">
        <f t="shared" si="51"/>
        <v>0</v>
      </c>
      <c r="I79" s="12"/>
      <c r="L79" s="38" t="str">
        <f>L$7</f>
        <v>Z — модуль разности между</v>
      </c>
    </row>
    <row r="80" spans="1:12" ht="18.75">
      <c r="A80" s="43">
        <f>A$8</f>
        <v>5</v>
      </c>
      <c r="B80" s="29">
        <f t="shared" ref="B80:G80" si="55">IF(B89=0,0,B88/$H89)</f>
        <v>0</v>
      </c>
      <c r="C80" s="29">
        <f t="shared" si="55"/>
        <v>0</v>
      </c>
      <c r="D80" s="29">
        <f t="shared" si="55"/>
        <v>0</v>
      </c>
      <c r="E80" s="29">
        <f t="shared" si="55"/>
        <v>0</v>
      </c>
      <c r="F80" s="29">
        <f t="shared" si="55"/>
        <v>0</v>
      </c>
      <c r="G80" s="29">
        <f t="shared" si="55"/>
        <v>0</v>
      </c>
      <c r="H80" s="10">
        <f t="shared" si="51"/>
        <v>0</v>
      </c>
      <c r="L80" s="38" t="str">
        <f>L$8</f>
        <v>числом выпавших орлов и</v>
      </c>
    </row>
    <row r="81" spans="1:12" ht="18.75">
      <c r="A81" s="42" t="str">
        <f>A$9</f>
        <v>w(Z=zk)</v>
      </c>
      <c r="B81" s="28">
        <f t="shared" ref="B81:G81" si="56">SUM(B75:B80)</f>
        <v>0</v>
      </c>
      <c r="C81" s="28">
        <f t="shared" si="56"/>
        <v>0</v>
      </c>
      <c r="D81" s="28">
        <f t="shared" si="56"/>
        <v>0</v>
      </c>
      <c r="E81" s="28">
        <f t="shared" si="56"/>
        <v>0</v>
      </c>
      <c r="F81" s="28">
        <f t="shared" si="56"/>
        <v>0</v>
      </c>
      <c r="G81" s="28">
        <f t="shared" si="56"/>
        <v>0</v>
      </c>
      <c r="H81" s="10">
        <f t="shared" si="51"/>
        <v>0</v>
      </c>
      <c r="L81" s="1" t="str">
        <f>L$9</f>
        <v>решек в серии из 5 бросков</v>
      </c>
    </row>
    <row r="82" spans="1:12" ht="19.5" thickBot="1">
      <c r="A82" s="44" t="str">
        <f>A$10</f>
        <v>Y\Z</v>
      </c>
      <c r="B82" s="36">
        <v>0</v>
      </c>
      <c r="C82" s="33">
        <v>1</v>
      </c>
      <c r="D82" s="33">
        <v>2</v>
      </c>
      <c r="E82" s="33">
        <v>3</v>
      </c>
      <c r="F82" s="33">
        <v>4</v>
      </c>
      <c r="G82" s="34">
        <v>5</v>
      </c>
      <c r="H82" s="10"/>
      <c r="L82" s="1">
        <f>L$10</f>
        <v>0</v>
      </c>
    </row>
    <row r="83" spans="1:12" ht="18.75">
      <c r="A83" s="43">
        <f>A$11</f>
        <v>0</v>
      </c>
      <c r="B83" s="30"/>
      <c r="C83" s="30"/>
      <c r="D83" s="30"/>
      <c r="E83" s="30"/>
      <c r="F83" s="30"/>
      <c r="G83" s="30"/>
      <c r="H83" s="10">
        <f t="shared" ref="H83:H89" si="57">SUM(B83:G83)</f>
        <v>0</v>
      </c>
      <c r="L83" s="1">
        <f>L$11</f>
        <v>0</v>
      </c>
    </row>
    <row r="84" spans="1:12" ht="18.75">
      <c r="A84" s="43">
        <f>A$12</f>
        <v>1</v>
      </c>
      <c r="B84" s="35"/>
      <c r="C84" s="35"/>
      <c r="D84" s="35"/>
      <c r="E84" s="35"/>
      <c r="F84" s="35"/>
      <c r="G84" s="35"/>
      <c r="H84" s="10">
        <f t="shared" si="57"/>
        <v>0</v>
      </c>
      <c r="L84" s="1">
        <f>L$12</f>
        <v>0</v>
      </c>
    </row>
    <row r="85" spans="1:12" ht="18.75">
      <c r="A85" s="43">
        <f>A$13</f>
        <v>2</v>
      </c>
      <c r="B85" s="35"/>
      <c r="C85" s="35"/>
      <c r="D85" s="35"/>
      <c r="E85" s="35"/>
      <c r="F85" s="35"/>
      <c r="G85" s="35"/>
      <c r="H85" s="10">
        <f t="shared" si="57"/>
        <v>0</v>
      </c>
      <c r="L85" s="1">
        <f>L$13</f>
        <v>0</v>
      </c>
    </row>
    <row r="86" spans="1:12" ht="18.75">
      <c r="A86" s="43">
        <f>A$14</f>
        <v>3</v>
      </c>
      <c r="B86" s="35"/>
      <c r="C86" s="35"/>
      <c r="D86" s="35"/>
      <c r="E86" s="35"/>
      <c r="F86" s="35"/>
      <c r="G86" s="35"/>
      <c r="H86" s="10">
        <f t="shared" si="57"/>
        <v>0</v>
      </c>
      <c r="L86" s="1">
        <f>L$14</f>
        <v>0</v>
      </c>
    </row>
    <row r="87" spans="1:12" ht="18.75">
      <c r="A87" s="43">
        <f>A$15</f>
        <v>4</v>
      </c>
      <c r="B87" s="35"/>
      <c r="C87" s="35"/>
      <c r="D87" s="35"/>
      <c r="E87" s="35"/>
      <c r="F87" s="35"/>
      <c r="G87" s="35"/>
      <c r="H87" s="10">
        <f t="shared" si="57"/>
        <v>0</v>
      </c>
      <c r="L87" s="1">
        <f>L$15</f>
        <v>0</v>
      </c>
    </row>
    <row r="88" spans="1:12" ht="19.5" thickBot="1">
      <c r="A88" s="46">
        <f>A$16</f>
        <v>5</v>
      </c>
      <c r="B88" s="37"/>
      <c r="C88" s="37"/>
      <c r="D88" s="37"/>
      <c r="E88" s="37"/>
      <c r="F88" s="37"/>
      <c r="G88" s="37"/>
      <c r="H88" s="10">
        <f t="shared" si="57"/>
        <v>0</v>
      </c>
      <c r="L88" s="1">
        <f>L$16</f>
        <v>0</v>
      </c>
    </row>
    <row r="89" spans="1:12" ht="19.5" thickTop="1">
      <c r="A89" s="42" t="str">
        <f>A$17</f>
        <v>n(Z=zk)</v>
      </c>
      <c r="B89" s="32">
        <f>SUM(B83:B88)</f>
        <v>0</v>
      </c>
      <c r="C89" s="32">
        <f t="shared" ref="C89" si="58">SUM(C83:C88)</f>
        <v>0</v>
      </c>
      <c r="D89" s="32">
        <f t="shared" ref="D89" si="59">SUM(D83:D88)</f>
        <v>0</v>
      </c>
      <c r="E89" s="32">
        <f t="shared" ref="E89" si="60">SUM(E83:E88)</f>
        <v>0</v>
      </c>
      <c r="F89" s="32">
        <f t="shared" ref="F89" si="61">SUM(F83:F88)</f>
        <v>0</v>
      </c>
      <c r="G89" s="32">
        <f t="shared" ref="G89" si="62">SUM(G83:G88)</f>
        <v>0</v>
      </c>
      <c r="H89" s="10">
        <f t="shared" si="57"/>
        <v>0</v>
      </c>
      <c r="L89" s="1">
        <f>L$17</f>
        <v>0</v>
      </c>
    </row>
    <row r="91" spans="1:12" ht="19.5" thickBot="1">
      <c r="A91" s="7" t="str">
        <f>'Название и список группы'!A6</f>
        <v>Камалов</v>
      </c>
      <c r="B91" s="86" t="str">
        <f>'Название и список группы'!B6</f>
        <v>Владислав Валерьевич</v>
      </c>
      <c r="C91" s="86"/>
      <c r="D91" s="86"/>
      <c r="E91" s="86"/>
      <c r="F91" s="86"/>
      <c r="G91" s="86"/>
      <c r="H91" s="86"/>
      <c r="I91" s="86"/>
      <c r="J91" s="86"/>
    </row>
    <row r="92" spans="1:12" ht="18.75" thickBot="1">
      <c r="A92" s="44" t="str">
        <f>A$2</f>
        <v>Y\Z</v>
      </c>
      <c r="B92" s="22">
        <v>0</v>
      </c>
      <c r="C92" s="23">
        <v>1</v>
      </c>
      <c r="D92" s="23">
        <v>2</v>
      </c>
      <c r="E92" s="23">
        <v>3</v>
      </c>
      <c r="F92" s="23">
        <v>4</v>
      </c>
      <c r="G92" s="24">
        <v>5</v>
      </c>
      <c r="H92" s="25" t="str">
        <f>H$2</f>
        <v>w(Y=yj)</v>
      </c>
      <c r="I92" s="2"/>
      <c r="J92" s="3" t="s">
        <v>3</v>
      </c>
      <c r="L92" s="4" t="str">
        <f>L$2</f>
        <v>10 серий по 5 бросков монеты</v>
      </c>
    </row>
    <row r="93" spans="1:12" ht="18.75">
      <c r="A93" s="43">
        <f>A$3</f>
        <v>0</v>
      </c>
      <c r="B93" s="26">
        <f t="shared" ref="B93:G93" si="63">IF(B107=0,0,B101/$H107)</f>
        <v>0</v>
      </c>
      <c r="C93" s="26">
        <f t="shared" si="63"/>
        <v>0</v>
      </c>
      <c r="D93" s="26">
        <f t="shared" si="63"/>
        <v>0</v>
      </c>
      <c r="E93" s="26">
        <f t="shared" si="63"/>
        <v>0</v>
      </c>
      <c r="F93" s="26">
        <f t="shared" si="63"/>
        <v>0</v>
      </c>
      <c r="G93" s="26">
        <f t="shared" si="63"/>
        <v>0</v>
      </c>
      <c r="H93" s="10"/>
      <c r="I93" s="10"/>
      <c r="J93" s="11">
        <f>IF(SUM(B101:G106)&gt;0,1,10^(-5))</f>
        <v>1.0000000000000001E-5</v>
      </c>
      <c r="L93" s="39" t="str">
        <f>L$3</f>
        <v>Y — номер броска  в серии из</v>
      </c>
    </row>
    <row r="94" spans="1:12" ht="18.75">
      <c r="A94" s="43">
        <f>A$4</f>
        <v>1</v>
      </c>
      <c r="B94" s="6">
        <f t="shared" ref="B94:G94" si="64">IF(B107=0,0,B102/$H107)</f>
        <v>0</v>
      </c>
      <c r="C94" s="6">
        <f t="shared" si="64"/>
        <v>0</v>
      </c>
      <c r="D94" s="6">
        <f t="shared" si="64"/>
        <v>0</v>
      </c>
      <c r="E94" s="6">
        <f t="shared" si="64"/>
        <v>0</v>
      </c>
      <c r="F94" s="6">
        <f t="shared" si="64"/>
        <v>0</v>
      </c>
      <c r="G94" s="6">
        <f t="shared" si="64"/>
        <v>0</v>
      </c>
      <c r="H94" s="10">
        <f t="shared" ref="H94:H99" si="65">SUM(B94:G94)</f>
        <v>0</v>
      </c>
      <c r="I94" s="10"/>
      <c r="L94" s="39" t="str">
        <f>L$4</f>
        <v>5 бросков, когда впервые выпал</v>
      </c>
    </row>
    <row r="95" spans="1:12" ht="18.75">
      <c r="A95" s="43">
        <f>A$5</f>
        <v>2</v>
      </c>
      <c r="B95" s="6">
        <f t="shared" ref="B95:G95" si="66">IF(B107=0,0,B103/$H107)</f>
        <v>0</v>
      </c>
      <c r="C95" s="6">
        <f t="shared" si="66"/>
        <v>0</v>
      </c>
      <c r="D95" s="6">
        <f t="shared" si="66"/>
        <v>0</v>
      </c>
      <c r="E95" s="6">
        <f t="shared" si="66"/>
        <v>0</v>
      </c>
      <c r="F95" s="6">
        <f t="shared" si="66"/>
        <v>0</v>
      </c>
      <c r="G95" s="6">
        <f t="shared" si="66"/>
        <v>0</v>
      </c>
      <c r="H95" s="10">
        <f t="shared" si="65"/>
        <v>0</v>
      </c>
      <c r="I95" s="10"/>
      <c r="L95" s="38" t="str">
        <f>L$5</f>
        <v>орел или 0, если были только</v>
      </c>
    </row>
    <row r="96" spans="1:12" ht="18.75">
      <c r="A96" s="43">
        <f>A$6</f>
        <v>3</v>
      </c>
      <c r="B96" s="6">
        <f t="shared" ref="B96:G96" si="67">IF(B107=0,0,B104/$H107)</f>
        <v>0</v>
      </c>
      <c r="C96" s="6">
        <f t="shared" si="67"/>
        <v>0</v>
      </c>
      <c r="D96" s="6">
        <f t="shared" si="67"/>
        <v>0</v>
      </c>
      <c r="E96" s="6">
        <f t="shared" si="67"/>
        <v>0</v>
      </c>
      <c r="F96" s="6">
        <f t="shared" si="67"/>
        <v>0</v>
      </c>
      <c r="G96" s="6">
        <f t="shared" si="67"/>
        <v>0</v>
      </c>
      <c r="H96" s="10">
        <f t="shared" si="65"/>
        <v>0</v>
      </c>
      <c r="I96" s="12"/>
      <c r="L96" s="38" t="str">
        <f>L$6</f>
        <v>решки</v>
      </c>
    </row>
    <row r="97" spans="1:12" ht="18.75">
      <c r="A97" s="43">
        <f>A$7</f>
        <v>4</v>
      </c>
      <c r="B97" s="6">
        <f t="shared" ref="B97:G97" si="68">IF(B107=0,0,B105/$H107)</f>
        <v>0</v>
      </c>
      <c r="C97" s="6">
        <f t="shared" si="68"/>
        <v>0</v>
      </c>
      <c r="D97" s="6">
        <f t="shared" si="68"/>
        <v>0</v>
      </c>
      <c r="E97" s="6">
        <f t="shared" si="68"/>
        <v>0</v>
      </c>
      <c r="F97" s="6">
        <f t="shared" si="68"/>
        <v>0</v>
      </c>
      <c r="G97" s="6">
        <f t="shared" si="68"/>
        <v>0</v>
      </c>
      <c r="H97" s="10">
        <f t="shared" si="65"/>
        <v>0</v>
      </c>
      <c r="I97" s="12"/>
      <c r="L97" s="38" t="str">
        <f>L$7</f>
        <v>Z — модуль разности между</v>
      </c>
    </row>
    <row r="98" spans="1:12" ht="18.75">
      <c r="A98" s="43">
        <f>A$8</f>
        <v>5</v>
      </c>
      <c r="B98" s="29">
        <f t="shared" ref="B98:G98" si="69">IF(B107=0,0,B106/$H107)</f>
        <v>0</v>
      </c>
      <c r="C98" s="29">
        <f t="shared" si="69"/>
        <v>0</v>
      </c>
      <c r="D98" s="29">
        <f t="shared" si="69"/>
        <v>0</v>
      </c>
      <c r="E98" s="29">
        <f t="shared" si="69"/>
        <v>0</v>
      </c>
      <c r="F98" s="29">
        <f t="shared" si="69"/>
        <v>0</v>
      </c>
      <c r="G98" s="29">
        <f t="shared" si="69"/>
        <v>0</v>
      </c>
      <c r="H98" s="10">
        <f t="shared" si="65"/>
        <v>0</v>
      </c>
      <c r="L98" s="38" t="str">
        <f>L$8</f>
        <v>числом выпавших орлов и</v>
      </c>
    </row>
    <row r="99" spans="1:12" ht="18.75">
      <c r="A99" s="42" t="str">
        <f>A$9</f>
        <v>w(Z=zk)</v>
      </c>
      <c r="B99" s="28">
        <f t="shared" ref="B99:G99" si="70">SUM(B93:B98)</f>
        <v>0</v>
      </c>
      <c r="C99" s="28">
        <f t="shared" si="70"/>
        <v>0</v>
      </c>
      <c r="D99" s="28">
        <f t="shared" si="70"/>
        <v>0</v>
      </c>
      <c r="E99" s="28">
        <f t="shared" si="70"/>
        <v>0</v>
      </c>
      <c r="F99" s="28">
        <f t="shared" si="70"/>
        <v>0</v>
      </c>
      <c r="G99" s="28">
        <f t="shared" si="70"/>
        <v>0</v>
      </c>
      <c r="H99" s="10">
        <f t="shared" si="65"/>
        <v>0</v>
      </c>
      <c r="L99" s="1" t="str">
        <f>L$9</f>
        <v>решек в серии из 5 бросков</v>
      </c>
    </row>
    <row r="100" spans="1:12" ht="19.5" thickBot="1">
      <c r="A100" s="44" t="str">
        <f>A$10</f>
        <v>Y\Z</v>
      </c>
      <c r="B100" s="36">
        <v>0</v>
      </c>
      <c r="C100" s="33">
        <v>1</v>
      </c>
      <c r="D100" s="33">
        <v>2</v>
      </c>
      <c r="E100" s="33">
        <v>3</v>
      </c>
      <c r="F100" s="33">
        <v>4</v>
      </c>
      <c r="G100" s="34">
        <v>5</v>
      </c>
      <c r="H100" s="10"/>
      <c r="L100" s="1">
        <f>L$10</f>
        <v>0</v>
      </c>
    </row>
    <row r="101" spans="1:12" ht="18.75">
      <c r="A101" s="43">
        <f>A$11</f>
        <v>0</v>
      </c>
      <c r="B101" s="30"/>
      <c r="C101" s="30"/>
      <c r="D101" s="30"/>
      <c r="E101" s="30"/>
      <c r="F101" s="30"/>
      <c r="G101" s="30"/>
      <c r="H101" s="10">
        <f t="shared" ref="H101:H107" si="71">SUM(B101:G101)</f>
        <v>0</v>
      </c>
      <c r="L101" s="1">
        <f>L$11</f>
        <v>0</v>
      </c>
    </row>
    <row r="102" spans="1:12" ht="18.75">
      <c r="A102" s="43">
        <f>A$12</f>
        <v>1</v>
      </c>
      <c r="B102" s="35"/>
      <c r="C102" s="35"/>
      <c r="D102" s="35"/>
      <c r="E102" s="35"/>
      <c r="F102" s="35"/>
      <c r="G102" s="35"/>
      <c r="H102" s="10">
        <f t="shared" si="71"/>
        <v>0</v>
      </c>
      <c r="L102" s="1">
        <f>L$12</f>
        <v>0</v>
      </c>
    </row>
    <row r="103" spans="1:12" ht="18.75">
      <c r="A103" s="43">
        <f>A$13</f>
        <v>2</v>
      </c>
      <c r="B103" s="35"/>
      <c r="C103" s="35"/>
      <c r="D103" s="35"/>
      <c r="E103" s="35"/>
      <c r="F103" s="35"/>
      <c r="G103" s="35"/>
      <c r="H103" s="10">
        <f t="shared" si="71"/>
        <v>0</v>
      </c>
      <c r="L103" s="1">
        <f>L$13</f>
        <v>0</v>
      </c>
    </row>
    <row r="104" spans="1:12" ht="18.75">
      <c r="A104" s="43">
        <f>A$14</f>
        <v>3</v>
      </c>
      <c r="B104" s="35"/>
      <c r="C104" s="35"/>
      <c r="D104" s="35"/>
      <c r="E104" s="35"/>
      <c r="F104" s="35"/>
      <c r="G104" s="35"/>
      <c r="H104" s="10">
        <f t="shared" si="71"/>
        <v>0</v>
      </c>
      <c r="L104" s="1">
        <f>L$14</f>
        <v>0</v>
      </c>
    </row>
    <row r="105" spans="1:12" ht="18.75">
      <c r="A105" s="43">
        <f>A$15</f>
        <v>4</v>
      </c>
      <c r="B105" s="35"/>
      <c r="C105" s="35"/>
      <c r="D105" s="35"/>
      <c r="E105" s="35"/>
      <c r="F105" s="35"/>
      <c r="G105" s="35"/>
      <c r="H105" s="10">
        <f t="shared" si="71"/>
        <v>0</v>
      </c>
      <c r="L105" s="1">
        <f>L$15</f>
        <v>0</v>
      </c>
    </row>
    <row r="106" spans="1:12" ht="19.5" thickBot="1">
      <c r="A106" s="46">
        <f>A$16</f>
        <v>5</v>
      </c>
      <c r="B106" s="37"/>
      <c r="C106" s="37"/>
      <c r="D106" s="37"/>
      <c r="E106" s="37"/>
      <c r="F106" s="37"/>
      <c r="G106" s="37"/>
      <c r="H106" s="10">
        <f t="shared" si="71"/>
        <v>0</v>
      </c>
      <c r="L106" s="1">
        <f>L$16</f>
        <v>0</v>
      </c>
    </row>
    <row r="107" spans="1:12" ht="19.5" thickTop="1">
      <c r="A107" s="42" t="str">
        <f>A$17</f>
        <v>n(Z=zk)</v>
      </c>
      <c r="B107" s="32">
        <f>SUM(B101:B106)</f>
        <v>0</v>
      </c>
      <c r="C107" s="32">
        <f t="shared" ref="C107" si="72">SUM(C101:C106)</f>
        <v>0</v>
      </c>
      <c r="D107" s="32">
        <f t="shared" ref="D107" si="73">SUM(D101:D106)</f>
        <v>0</v>
      </c>
      <c r="E107" s="32">
        <f t="shared" ref="E107" si="74">SUM(E101:E106)</f>
        <v>0</v>
      </c>
      <c r="F107" s="32">
        <f t="shared" ref="F107" si="75">SUM(F101:F106)</f>
        <v>0</v>
      </c>
      <c r="G107" s="32">
        <f t="shared" ref="G107" si="76">SUM(G101:G106)</f>
        <v>0</v>
      </c>
      <c r="H107" s="10">
        <f t="shared" si="71"/>
        <v>0</v>
      </c>
      <c r="L107" s="1">
        <f>L$17</f>
        <v>0</v>
      </c>
    </row>
    <row r="109" spans="1:12" ht="19.5" thickBot="1">
      <c r="A109" s="7" t="str">
        <f>'Название и список группы'!A7</f>
        <v>Касымов</v>
      </c>
      <c r="B109" s="86" t="str">
        <f>'Название и список группы'!B7</f>
        <v>Мухаммад Анварджонович</v>
      </c>
      <c r="C109" s="86"/>
      <c r="D109" s="86"/>
      <c r="E109" s="86"/>
      <c r="F109" s="86"/>
      <c r="G109" s="86"/>
      <c r="H109" s="86"/>
      <c r="I109" s="86"/>
      <c r="J109" s="86"/>
    </row>
    <row r="110" spans="1:12" ht="18.75" thickBot="1">
      <c r="A110" s="44" t="str">
        <f>A$2</f>
        <v>Y\Z</v>
      </c>
      <c r="B110" s="22">
        <v>0</v>
      </c>
      <c r="C110" s="23">
        <v>1</v>
      </c>
      <c r="D110" s="23">
        <v>2</v>
      </c>
      <c r="E110" s="23">
        <v>3</v>
      </c>
      <c r="F110" s="23">
        <v>4</v>
      </c>
      <c r="G110" s="24">
        <v>5</v>
      </c>
      <c r="H110" s="25" t="str">
        <f>H$2</f>
        <v>w(Y=yj)</v>
      </c>
      <c r="I110" s="2"/>
      <c r="J110" s="3" t="s">
        <v>3</v>
      </c>
      <c r="L110" s="4" t="str">
        <f>L$2</f>
        <v>10 серий по 5 бросков монеты</v>
      </c>
    </row>
    <row r="111" spans="1:12" ht="18.75">
      <c r="A111" s="43">
        <f>A$3</f>
        <v>0</v>
      </c>
      <c r="B111" s="26">
        <f t="shared" ref="B111:G111" si="77">IF(B125=0,0,B119/$H125)</f>
        <v>0</v>
      </c>
      <c r="C111" s="26">
        <f t="shared" si="77"/>
        <v>0</v>
      </c>
      <c r="D111" s="26">
        <f t="shared" si="77"/>
        <v>0</v>
      </c>
      <c r="E111" s="26">
        <f t="shared" si="77"/>
        <v>0</v>
      </c>
      <c r="F111" s="26">
        <f t="shared" si="77"/>
        <v>0</v>
      </c>
      <c r="G111" s="26">
        <f t="shared" si="77"/>
        <v>0</v>
      </c>
      <c r="H111" s="10"/>
      <c r="I111" s="10"/>
      <c r="J111" s="11">
        <f>IF(SUM(B119:G124)&gt;0,1,10^(-5))</f>
        <v>1.0000000000000001E-5</v>
      </c>
      <c r="L111" s="39" t="str">
        <f>L$3</f>
        <v>Y — номер броска  в серии из</v>
      </c>
    </row>
    <row r="112" spans="1:12" ht="18.75">
      <c r="A112" s="43">
        <f>A$4</f>
        <v>1</v>
      </c>
      <c r="B112" s="6">
        <f t="shared" ref="B112:G112" si="78">IF(B125=0,0,B120/$H125)</f>
        <v>0</v>
      </c>
      <c r="C112" s="6">
        <f t="shared" si="78"/>
        <v>0</v>
      </c>
      <c r="D112" s="6">
        <f t="shared" si="78"/>
        <v>0</v>
      </c>
      <c r="E112" s="6">
        <f t="shared" si="78"/>
        <v>0</v>
      </c>
      <c r="F112" s="6">
        <f t="shared" si="78"/>
        <v>0</v>
      </c>
      <c r="G112" s="6">
        <f t="shared" si="78"/>
        <v>0</v>
      </c>
      <c r="H112" s="10">
        <f t="shared" ref="H112:H117" si="79">SUM(B112:G112)</f>
        <v>0</v>
      </c>
      <c r="I112" s="10"/>
      <c r="L112" s="39" t="str">
        <f>L$4</f>
        <v>5 бросков, когда впервые выпал</v>
      </c>
    </row>
    <row r="113" spans="1:12" ht="18.75">
      <c r="A113" s="43">
        <f>A$5</f>
        <v>2</v>
      </c>
      <c r="B113" s="6">
        <f t="shared" ref="B113:G113" si="80">IF(B125=0,0,B121/$H125)</f>
        <v>0</v>
      </c>
      <c r="C113" s="6">
        <f t="shared" si="80"/>
        <v>0</v>
      </c>
      <c r="D113" s="6">
        <f t="shared" si="80"/>
        <v>0</v>
      </c>
      <c r="E113" s="6">
        <f t="shared" si="80"/>
        <v>0</v>
      </c>
      <c r="F113" s="6">
        <f t="shared" si="80"/>
        <v>0</v>
      </c>
      <c r="G113" s="6">
        <f t="shared" si="80"/>
        <v>0</v>
      </c>
      <c r="H113" s="10">
        <f t="shared" si="79"/>
        <v>0</v>
      </c>
      <c r="I113" s="10"/>
      <c r="L113" s="38" t="str">
        <f>L$5</f>
        <v>орел или 0, если были только</v>
      </c>
    </row>
    <row r="114" spans="1:12" ht="18.75">
      <c r="A114" s="43">
        <f>A$6</f>
        <v>3</v>
      </c>
      <c r="B114" s="6">
        <f t="shared" ref="B114:G114" si="81">IF(B125=0,0,B122/$H125)</f>
        <v>0</v>
      </c>
      <c r="C114" s="6">
        <f t="shared" si="81"/>
        <v>0</v>
      </c>
      <c r="D114" s="6">
        <f t="shared" si="81"/>
        <v>0</v>
      </c>
      <c r="E114" s="6">
        <f t="shared" si="81"/>
        <v>0</v>
      </c>
      <c r="F114" s="6">
        <f t="shared" si="81"/>
        <v>0</v>
      </c>
      <c r="G114" s="6">
        <f t="shared" si="81"/>
        <v>0</v>
      </c>
      <c r="H114" s="10">
        <f t="shared" si="79"/>
        <v>0</v>
      </c>
      <c r="I114" s="12"/>
      <c r="L114" s="38" t="str">
        <f>L$6</f>
        <v>решки</v>
      </c>
    </row>
    <row r="115" spans="1:12" ht="18.75">
      <c r="A115" s="43">
        <f>A$7</f>
        <v>4</v>
      </c>
      <c r="B115" s="6">
        <f t="shared" ref="B115:G115" si="82">IF(B125=0,0,B123/$H125)</f>
        <v>0</v>
      </c>
      <c r="C115" s="6">
        <f t="shared" si="82"/>
        <v>0</v>
      </c>
      <c r="D115" s="6">
        <f t="shared" si="82"/>
        <v>0</v>
      </c>
      <c r="E115" s="6">
        <f t="shared" si="82"/>
        <v>0</v>
      </c>
      <c r="F115" s="6">
        <f t="shared" si="82"/>
        <v>0</v>
      </c>
      <c r="G115" s="6">
        <f t="shared" si="82"/>
        <v>0</v>
      </c>
      <c r="H115" s="10">
        <f t="shared" si="79"/>
        <v>0</v>
      </c>
      <c r="I115" s="12"/>
      <c r="L115" s="38" t="str">
        <f>L$7</f>
        <v>Z — модуль разности между</v>
      </c>
    </row>
    <row r="116" spans="1:12" ht="18.75">
      <c r="A116" s="43">
        <f>A$8</f>
        <v>5</v>
      </c>
      <c r="B116" s="29">
        <f t="shared" ref="B116:G116" si="83">IF(B125=0,0,B124/$H125)</f>
        <v>0</v>
      </c>
      <c r="C116" s="29">
        <f t="shared" si="83"/>
        <v>0</v>
      </c>
      <c r="D116" s="29">
        <f t="shared" si="83"/>
        <v>0</v>
      </c>
      <c r="E116" s="29">
        <f t="shared" si="83"/>
        <v>0</v>
      </c>
      <c r="F116" s="29">
        <f t="shared" si="83"/>
        <v>0</v>
      </c>
      <c r="G116" s="29">
        <f t="shared" si="83"/>
        <v>0</v>
      </c>
      <c r="H116" s="10">
        <f t="shared" si="79"/>
        <v>0</v>
      </c>
      <c r="L116" s="38" t="str">
        <f>L$8</f>
        <v>числом выпавших орлов и</v>
      </c>
    </row>
    <row r="117" spans="1:12" ht="18.75">
      <c r="A117" s="42" t="str">
        <f>A$9</f>
        <v>w(Z=zk)</v>
      </c>
      <c r="B117" s="28">
        <f t="shared" ref="B117:G117" si="84">SUM(B111:B116)</f>
        <v>0</v>
      </c>
      <c r="C117" s="28">
        <f t="shared" si="84"/>
        <v>0</v>
      </c>
      <c r="D117" s="28">
        <f t="shared" si="84"/>
        <v>0</v>
      </c>
      <c r="E117" s="28">
        <f t="shared" si="84"/>
        <v>0</v>
      </c>
      <c r="F117" s="28">
        <f t="shared" si="84"/>
        <v>0</v>
      </c>
      <c r="G117" s="28">
        <f t="shared" si="84"/>
        <v>0</v>
      </c>
      <c r="H117" s="10">
        <f t="shared" si="79"/>
        <v>0</v>
      </c>
      <c r="L117" s="1" t="str">
        <f>L$9</f>
        <v>решек в серии из 5 бросков</v>
      </c>
    </row>
    <row r="118" spans="1:12" ht="19.5" thickBot="1">
      <c r="A118" s="44" t="str">
        <f>A$10</f>
        <v>Y\Z</v>
      </c>
      <c r="B118" s="36">
        <v>0</v>
      </c>
      <c r="C118" s="33">
        <v>1</v>
      </c>
      <c r="D118" s="33">
        <v>2</v>
      </c>
      <c r="E118" s="33">
        <v>3</v>
      </c>
      <c r="F118" s="33">
        <v>4</v>
      </c>
      <c r="G118" s="34">
        <v>5</v>
      </c>
      <c r="H118" s="10"/>
      <c r="L118" s="1">
        <f>L$10</f>
        <v>0</v>
      </c>
    </row>
    <row r="119" spans="1:12" ht="18.75">
      <c r="A119" s="43">
        <f>A$11</f>
        <v>0</v>
      </c>
      <c r="B119" s="30"/>
      <c r="C119" s="30"/>
      <c r="D119" s="30"/>
      <c r="E119" s="30"/>
      <c r="F119" s="30"/>
      <c r="G119" s="30"/>
      <c r="H119" s="10">
        <f t="shared" ref="H119:H125" si="85">SUM(B119:G119)</f>
        <v>0</v>
      </c>
      <c r="L119" s="1">
        <f>L$11</f>
        <v>0</v>
      </c>
    </row>
    <row r="120" spans="1:12" ht="18.75">
      <c r="A120" s="43">
        <f>A$12</f>
        <v>1</v>
      </c>
      <c r="B120" s="35"/>
      <c r="C120" s="35"/>
      <c r="D120" s="35"/>
      <c r="E120" s="35"/>
      <c r="F120" s="35"/>
      <c r="G120" s="35"/>
      <c r="H120" s="10">
        <f t="shared" si="85"/>
        <v>0</v>
      </c>
      <c r="L120" s="1">
        <f>L$12</f>
        <v>0</v>
      </c>
    </row>
    <row r="121" spans="1:12" ht="18.75">
      <c r="A121" s="43">
        <f>A$13</f>
        <v>2</v>
      </c>
      <c r="B121" s="35"/>
      <c r="C121" s="35"/>
      <c r="D121" s="35"/>
      <c r="E121" s="35"/>
      <c r="F121" s="35"/>
      <c r="G121" s="35"/>
      <c r="H121" s="10">
        <f t="shared" si="85"/>
        <v>0</v>
      </c>
      <c r="L121" s="1">
        <f>L$13</f>
        <v>0</v>
      </c>
    </row>
    <row r="122" spans="1:12" ht="18.75">
      <c r="A122" s="43">
        <f>A$14</f>
        <v>3</v>
      </c>
      <c r="B122" s="35"/>
      <c r="C122" s="35"/>
      <c r="D122" s="35"/>
      <c r="E122" s="35"/>
      <c r="F122" s="35"/>
      <c r="G122" s="35"/>
      <c r="H122" s="10">
        <f t="shared" si="85"/>
        <v>0</v>
      </c>
      <c r="L122" s="1">
        <f>L$14</f>
        <v>0</v>
      </c>
    </row>
    <row r="123" spans="1:12" ht="18.75">
      <c r="A123" s="43">
        <f>A$15</f>
        <v>4</v>
      </c>
      <c r="B123" s="35"/>
      <c r="C123" s="35"/>
      <c r="D123" s="35"/>
      <c r="E123" s="35"/>
      <c r="F123" s="35"/>
      <c r="G123" s="35"/>
      <c r="H123" s="10">
        <f t="shared" si="85"/>
        <v>0</v>
      </c>
      <c r="L123" s="1">
        <f>L$15</f>
        <v>0</v>
      </c>
    </row>
    <row r="124" spans="1:12" ht="19.5" thickBot="1">
      <c r="A124" s="46">
        <f>A$16</f>
        <v>5</v>
      </c>
      <c r="B124" s="37"/>
      <c r="C124" s="37"/>
      <c r="D124" s="37"/>
      <c r="E124" s="37"/>
      <c r="F124" s="37"/>
      <c r="G124" s="37"/>
      <c r="H124" s="10">
        <f t="shared" si="85"/>
        <v>0</v>
      </c>
      <c r="L124" s="1">
        <f>L$16</f>
        <v>0</v>
      </c>
    </row>
    <row r="125" spans="1:12" ht="19.5" thickTop="1">
      <c r="A125" s="42" t="str">
        <f>A$17</f>
        <v>n(Z=zk)</v>
      </c>
      <c r="B125" s="32">
        <f>SUM(B119:B124)</f>
        <v>0</v>
      </c>
      <c r="C125" s="32">
        <f t="shared" ref="C125" si="86">SUM(C119:C124)</f>
        <v>0</v>
      </c>
      <c r="D125" s="32">
        <f t="shared" ref="D125" si="87">SUM(D119:D124)</f>
        <v>0</v>
      </c>
      <c r="E125" s="32">
        <f t="shared" ref="E125" si="88">SUM(E119:E124)</f>
        <v>0</v>
      </c>
      <c r="F125" s="32">
        <f t="shared" ref="F125" si="89">SUM(F119:F124)</f>
        <v>0</v>
      </c>
      <c r="G125" s="32">
        <f t="shared" ref="G125" si="90">SUM(G119:G124)</f>
        <v>0</v>
      </c>
      <c r="H125" s="10">
        <f t="shared" si="85"/>
        <v>0</v>
      </c>
      <c r="L125" s="1">
        <f>L$17</f>
        <v>0</v>
      </c>
    </row>
    <row r="127" spans="1:12" ht="19.5" thickBot="1">
      <c r="A127" s="7" t="str">
        <f>'Название и список группы'!A8</f>
        <v>Лотфи</v>
      </c>
      <c r="B127" s="86" t="str">
        <f>'Название и список группы'!B8</f>
        <v>Мохамед</v>
      </c>
      <c r="C127" s="86"/>
      <c r="D127" s="86"/>
      <c r="E127" s="86"/>
      <c r="F127" s="86"/>
      <c r="G127" s="86"/>
      <c r="H127" s="86"/>
      <c r="I127" s="86"/>
      <c r="J127" s="86"/>
    </row>
    <row r="128" spans="1:12" ht="18.75" thickBot="1">
      <c r="A128" s="44" t="str">
        <f>A$2</f>
        <v>Y\Z</v>
      </c>
      <c r="B128" s="22">
        <v>0</v>
      </c>
      <c r="C128" s="23">
        <v>1</v>
      </c>
      <c r="D128" s="23">
        <v>2</v>
      </c>
      <c r="E128" s="23">
        <v>3</v>
      </c>
      <c r="F128" s="23">
        <v>4</v>
      </c>
      <c r="G128" s="24">
        <v>5</v>
      </c>
      <c r="H128" s="25" t="str">
        <f>H$2</f>
        <v>w(Y=yj)</v>
      </c>
      <c r="I128" s="2"/>
      <c r="J128" s="3" t="s">
        <v>3</v>
      </c>
      <c r="L128" s="4" t="str">
        <f>L$2</f>
        <v>10 серий по 5 бросков монеты</v>
      </c>
    </row>
    <row r="129" spans="1:12" ht="18.75">
      <c r="A129" s="43">
        <f>A$3</f>
        <v>0</v>
      </c>
      <c r="B129" s="26">
        <f t="shared" ref="B129:G129" si="91">IF(B143=0,0,B137/$H143)</f>
        <v>0</v>
      </c>
      <c r="C129" s="26">
        <f t="shared" si="91"/>
        <v>0</v>
      </c>
      <c r="D129" s="26">
        <f t="shared" si="91"/>
        <v>0</v>
      </c>
      <c r="E129" s="26">
        <f t="shared" si="91"/>
        <v>0</v>
      </c>
      <c r="F129" s="26">
        <f t="shared" si="91"/>
        <v>0</v>
      </c>
      <c r="G129" s="26">
        <f t="shared" si="91"/>
        <v>0</v>
      </c>
      <c r="H129" s="10"/>
      <c r="I129" s="10"/>
      <c r="J129" s="11">
        <f>IF(SUM(B137:G142)&gt;0,1,10^(-5))</f>
        <v>1.0000000000000001E-5</v>
      </c>
      <c r="L129" s="39" t="str">
        <f>L$3</f>
        <v>Y — номер броска  в серии из</v>
      </c>
    </row>
    <row r="130" spans="1:12" ht="18.75">
      <c r="A130" s="43">
        <f>A$4</f>
        <v>1</v>
      </c>
      <c r="B130" s="6">
        <f t="shared" ref="B130:G130" si="92">IF(B143=0,0,B138/$H143)</f>
        <v>0</v>
      </c>
      <c r="C130" s="6">
        <f t="shared" si="92"/>
        <v>0</v>
      </c>
      <c r="D130" s="6">
        <f t="shared" si="92"/>
        <v>0</v>
      </c>
      <c r="E130" s="6">
        <f t="shared" si="92"/>
        <v>0</v>
      </c>
      <c r="F130" s="6">
        <f t="shared" si="92"/>
        <v>0</v>
      </c>
      <c r="G130" s="6">
        <f t="shared" si="92"/>
        <v>0</v>
      </c>
      <c r="H130" s="10">
        <f t="shared" ref="H130:H135" si="93">SUM(B130:G130)</f>
        <v>0</v>
      </c>
      <c r="I130" s="10"/>
      <c r="L130" s="39" t="str">
        <f>L$4</f>
        <v>5 бросков, когда впервые выпал</v>
      </c>
    </row>
    <row r="131" spans="1:12" ht="18.75">
      <c r="A131" s="43">
        <f>A$5</f>
        <v>2</v>
      </c>
      <c r="B131" s="6">
        <f t="shared" ref="B131:G131" si="94">IF(B143=0,0,B139/$H143)</f>
        <v>0</v>
      </c>
      <c r="C131" s="6">
        <f t="shared" si="94"/>
        <v>0</v>
      </c>
      <c r="D131" s="6">
        <f t="shared" si="94"/>
        <v>0</v>
      </c>
      <c r="E131" s="6">
        <f t="shared" si="94"/>
        <v>0</v>
      </c>
      <c r="F131" s="6">
        <f t="shared" si="94"/>
        <v>0</v>
      </c>
      <c r="G131" s="6">
        <f t="shared" si="94"/>
        <v>0</v>
      </c>
      <c r="H131" s="10">
        <f t="shared" si="93"/>
        <v>0</v>
      </c>
      <c r="I131" s="10"/>
      <c r="L131" s="38" t="str">
        <f>L$5</f>
        <v>орел или 0, если были только</v>
      </c>
    </row>
    <row r="132" spans="1:12" ht="18.75">
      <c r="A132" s="43">
        <f>A$6</f>
        <v>3</v>
      </c>
      <c r="B132" s="6">
        <f t="shared" ref="B132:G132" si="95">IF(B143=0,0,B140/$H143)</f>
        <v>0</v>
      </c>
      <c r="C132" s="6">
        <f t="shared" si="95"/>
        <v>0</v>
      </c>
      <c r="D132" s="6">
        <f t="shared" si="95"/>
        <v>0</v>
      </c>
      <c r="E132" s="6">
        <f t="shared" si="95"/>
        <v>0</v>
      </c>
      <c r="F132" s="6">
        <f t="shared" si="95"/>
        <v>0</v>
      </c>
      <c r="G132" s="6">
        <f t="shared" si="95"/>
        <v>0</v>
      </c>
      <c r="H132" s="10">
        <f t="shared" si="93"/>
        <v>0</v>
      </c>
      <c r="I132" s="12"/>
      <c r="L132" s="38" t="str">
        <f>L$6</f>
        <v>решки</v>
      </c>
    </row>
    <row r="133" spans="1:12" ht="18.75">
      <c r="A133" s="43">
        <f>A$7</f>
        <v>4</v>
      </c>
      <c r="B133" s="6">
        <f t="shared" ref="B133:G133" si="96">IF(B143=0,0,B141/$H143)</f>
        <v>0</v>
      </c>
      <c r="C133" s="6">
        <f t="shared" si="96"/>
        <v>0</v>
      </c>
      <c r="D133" s="6">
        <f t="shared" si="96"/>
        <v>0</v>
      </c>
      <c r="E133" s="6">
        <f t="shared" si="96"/>
        <v>0</v>
      </c>
      <c r="F133" s="6">
        <f t="shared" si="96"/>
        <v>0</v>
      </c>
      <c r="G133" s="6">
        <f t="shared" si="96"/>
        <v>0</v>
      </c>
      <c r="H133" s="10">
        <f t="shared" si="93"/>
        <v>0</v>
      </c>
      <c r="I133" s="12"/>
      <c r="L133" s="38" t="str">
        <f>L$7</f>
        <v>Z — модуль разности между</v>
      </c>
    </row>
    <row r="134" spans="1:12" ht="18.75">
      <c r="A134" s="43">
        <f>A$8</f>
        <v>5</v>
      </c>
      <c r="B134" s="29">
        <f t="shared" ref="B134:G134" si="97">IF(B143=0,0,B142/$H143)</f>
        <v>0</v>
      </c>
      <c r="C134" s="29">
        <f t="shared" si="97"/>
        <v>0</v>
      </c>
      <c r="D134" s="29">
        <f t="shared" si="97"/>
        <v>0</v>
      </c>
      <c r="E134" s="29">
        <f t="shared" si="97"/>
        <v>0</v>
      </c>
      <c r="F134" s="29">
        <f t="shared" si="97"/>
        <v>0</v>
      </c>
      <c r="G134" s="29">
        <f t="shared" si="97"/>
        <v>0</v>
      </c>
      <c r="H134" s="10">
        <f t="shared" si="93"/>
        <v>0</v>
      </c>
      <c r="L134" s="38" t="str">
        <f>L$8</f>
        <v>числом выпавших орлов и</v>
      </c>
    </row>
    <row r="135" spans="1:12" ht="18.75">
      <c r="A135" s="42" t="str">
        <f>A$9</f>
        <v>w(Z=zk)</v>
      </c>
      <c r="B135" s="28">
        <f t="shared" ref="B135:G135" si="98">SUM(B129:B134)</f>
        <v>0</v>
      </c>
      <c r="C135" s="28">
        <f t="shared" si="98"/>
        <v>0</v>
      </c>
      <c r="D135" s="28">
        <f t="shared" si="98"/>
        <v>0</v>
      </c>
      <c r="E135" s="28">
        <f t="shared" si="98"/>
        <v>0</v>
      </c>
      <c r="F135" s="28">
        <f t="shared" si="98"/>
        <v>0</v>
      </c>
      <c r="G135" s="28">
        <f t="shared" si="98"/>
        <v>0</v>
      </c>
      <c r="H135" s="10">
        <f t="shared" si="93"/>
        <v>0</v>
      </c>
      <c r="L135" s="1" t="str">
        <f>L$9</f>
        <v>решек в серии из 5 бросков</v>
      </c>
    </row>
    <row r="136" spans="1:12" ht="19.5" thickBot="1">
      <c r="A136" s="44" t="str">
        <f>A$10</f>
        <v>Y\Z</v>
      </c>
      <c r="B136" s="36">
        <v>0</v>
      </c>
      <c r="C136" s="33">
        <v>1</v>
      </c>
      <c r="D136" s="33">
        <v>2</v>
      </c>
      <c r="E136" s="33">
        <v>3</v>
      </c>
      <c r="F136" s="33">
        <v>4</v>
      </c>
      <c r="G136" s="34">
        <v>5</v>
      </c>
      <c r="H136" s="10"/>
      <c r="L136" s="1">
        <f>L$10</f>
        <v>0</v>
      </c>
    </row>
    <row r="137" spans="1:12" ht="18.75">
      <c r="A137" s="43">
        <f>A$11</f>
        <v>0</v>
      </c>
      <c r="B137" s="30"/>
      <c r="C137" s="30"/>
      <c r="D137" s="30"/>
      <c r="E137" s="30"/>
      <c r="F137" s="30"/>
      <c r="G137" s="30"/>
      <c r="H137" s="10">
        <f t="shared" ref="H137:H143" si="99">SUM(B137:G137)</f>
        <v>0</v>
      </c>
      <c r="L137" s="1">
        <f>L$11</f>
        <v>0</v>
      </c>
    </row>
    <row r="138" spans="1:12" ht="18.75">
      <c r="A138" s="43">
        <f>A$12</f>
        <v>1</v>
      </c>
      <c r="B138" s="35"/>
      <c r="C138" s="35"/>
      <c r="D138" s="35"/>
      <c r="E138" s="35"/>
      <c r="F138" s="35"/>
      <c r="G138" s="35"/>
      <c r="H138" s="10">
        <f t="shared" si="99"/>
        <v>0</v>
      </c>
      <c r="L138" s="1">
        <f>L$12</f>
        <v>0</v>
      </c>
    </row>
    <row r="139" spans="1:12" ht="18.75">
      <c r="A139" s="43">
        <f>A$13</f>
        <v>2</v>
      </c>
      <c r="B139" s="35"/>
      <c r="C139" s="35"/>
      <c r="D139" s="35"/>
      <c r="E139" s="35"/>
      <c r="F139" s="35"/>
      <c r="G139" s="35"/>
      <c r="H139" s="10">
        <f t="shared" si="99"/>
        <v>0</v>
      </c>
      <c r="L139" s="1">
        <f>L$13</f>
        <v>0</v>
      </c>
    </row>
    <row r="140" spans="1:12" ht="18.75">
      <c r="A140" s="43">
        <f>A$14</f>
        <v>3</v>
      </c>
      <c r="B140" s="35"/>
      <c r="C140" s="35"/>
      <c r="D140" s="35"/>
      <c r="E140" s="35"/>
      <c r="F140" s="35"/>
      <c r="G140" s="35"/>
      <c r="H140" s="10">
        <f t="shared" si="99"/>
        <v>0</v>
      </c>
      <c r="L140" s="1">
        <f>L$14</f>
        <v>0</v>
      </c>
    </row>
    <row r="141" spans="1:12" ht="18.75">
      <c r="A141" s="43">
        <f>A$15</f>
        <v>4</v>
      </c>
      <c r="B141" s="35"/>
      <c r="C141" s="35"/>
      <c r="D141" s="35"/>
      <c r="E141" s="35"/>
      <c r="F141" s="35"/>
      <c r="G141" s="35"/>
      <c r="H141" s="10">
        <f t="shared" si="99"/>
        <v>0</v>
      </c>
      <c r="L141" s="1">
        <f>L$15</f>
        <v>0</v>
      </c>
    </row>
    <row r="142" spans="1:12" ht="19.5" thickBot="1">
      <c r="A142" s="46">
        <f>A$16</f>
        <v>5</v>
      </c>
      <c r="B142" s="37"/>
      <c r="C142" s="37"/>
      <c r="D142" s="37"/>
      <c r="E142" s="37"/>
      <c r="F142" s="37"/>
      <c r="G142" s="37"/>
      <c r="H142" s="10">
        <f t="shared" si="99"/>
        <v>0</v>
      </c>
      <c r="L142" s="1">
        <f>L$16</f>
        <v>0</v>
      </c>
    </row>
    <row r="143" spans="1:12" ht="19.5" thickTop="1">
      <c r="A143" s="42" t="str">
        <f>A$17</f>
        <v>n(Z=zk)</v>
      </c>
      <c r="B143" s="32">
        <f>SUM(B137:B142)</f>
        <v>0</v>
      </c>
      <c r="C143" s="32">
        <f t="shared" ref="C143" si="100">SUM(C137:C142)</f>
        <v>0</v>
      </c>
      <c r="D143" s="32">
        <f t="shared" ref="D143" si="101">SUM(D137:D142)</f>
        <v>0</v>
      </c>
      <c r="E143" s="32">
        <f t="shared" ref="E143" si="102">SUM(E137:E142)</f>
        <v>0</v>
      </c>
      <c r="F143" s="32">
        <f t="shared" ref="F143" si="103">SUM(F137:F142)</f>
        <v>0</v>
      </c>
      <c r="G143" s="32">
        <f t="shared" ref="G143" si="104">SUM(G137:G142)</f>
        <v>0</v>
      </c>
      <c r="H143" s="10">
        <f t="shared" si="99"/>
        <v>0</v>
      </c>
      <c r="L143" s="1">
        <f>L$17</f>
        <v>0</v>
      </c>
    </row>
    <row r="145" spans="1:12" ht="19.5" thickBot="1">
      <c r="A145" s="7" t="str">
        <f>'Название и список группы'!A9</f>
        <v>Мохамед Ахмед Нурелдин Саид</v>
      </c>
      <c r="B145" s="86" t="str">
        <f>'Название и список группы'!B9</f>
        <v>Махмуд Ахмед Нурелдин</v>
      </c>
      <c r="C145" s="86"/>
      <c r="D145" s="86"/>
      <c r="E145" s="86"/>
      <c r="F145" s="86"/>
      <c r="G145" s="86"/>
      <c r="H145" s="86"/>
      <c r="I145" s="86"/>
      <c r="J145" s="86"/>
    </row>
    <row r="146" spans="1:12" ht="18.75" thickBot="1">
      <c r="A146" s="44" t="str">
        <f>A$2</f>
        <v>Y\Z</v>
      </c>
      <c r="B146" s="22">
        <v>0</v>
      </c>
      <c r="C146" s="23">
        <v>1</v>
      </c>
      <c r="D146" s="23">
        <v>2</v>
      </c>
      <c r="E146" s="23">
        <v>3</v>
      </c>
      <c r="F146" s="23">
        <v>4</v>
      </c>
      <c r="G146" s="24">
        <v>5</v>
      </c>
      <c r="H146" s="25" t="str">
        <f>H$2</f>
        <v>w(Y=yj)</v>
      </c>
      <c r="I146" s="2"/>
      <c r="J146" s="3" t="s">
        <v>3</v>
      </c>
      <c r="L146" s="4" t="str">
        <f>L$2</f>
        <v>10 серий по 5 бросков монеты</v>
      </c>
    </row>
    <row r="147" spans="1:12" ht="18.75">
      <c r="A147" s="43">
        <f>A$3</f>
        <v>0</v>
      </c>
      <c r="B147" s="26">
        <f t="shared" ref="B147:G147" si="105">IF(B161=0,0,B155/$H161)</f>
        <v>0</v>
      </c>
      <c r="C147" s="26">
        <f t="shared" si="105"/>
        <v>0</v>
      </c>
      <c r="D147" s="26">
        <f t="shared" si="105"/>
        <v>0</v>
      </c>
      <c r="E147" s="26">
        <f t="shared" si="105"/>
        <v>0</v>
      </c>
      <c r="F147" s="26">
        <f t="shared" si="105"/>
        <v>0</v>
      </c>
      <c r="G147" s="26">
        <f t="shared" si="105"/>
        <v>0</v>
      </c>
      <c r="H147" s="10"/>
      <c r="I147" s="10"/>
      <c r="J147" s="11">
        <f>IF(SUM(B155:G160)&gt;0,1,10^(-5))</f>
        <v>1.0000000000000001E-5</v>
      </c>
      <c r="L147" s="39" t="str">
        <f>L$3</f>
        <v>Y — номер броска  в серии из</v>
      </c>
    </row>
    <row r="148" spans="1:12" ht="18.75">
      <c r="A148" s="43">
        <f>A$4</f>
        <v>1</v>
      </c>
      <c r="B148" s="6">
        <f t="shared" ref="B148:G148" si="106">IF(B161=0,0,B156/$H161)</f>
        <v>0</v>
      </c>
      <c r="C148" s="6">
        <f t="shared" si="106"/>
        <v>0</v>
      </c>
      <c r="D148" s="6">
        <f t="shared" si="106"/>
        <v>0</v>
      </c>
      <c r="E148" s="6">
        <f t="shared" si="106"/>
        <v>0</v>
      </c>
      <c r="F148" s="6">
        <f t="shared" si="106"/>
        <v>0</v>
      </c>
      <c r="G148" s="6">
        <f t="shared" si="106"/>
        <v>0</v>
      </c>
      <c r="H148" s="10">
        <f t="shared" ref="H148:H153" si="107">SUM(B148:G148)</f>
        <v>0</v>
      </c>
      <c r="I148" s="10"/>
      <c r="L148" s="39" t="str">
        <f>L$4</f>
        <v>5 бросков, когда впервые выпал</v>
      </c>
    </row>
    <row r="149" spans="1:12" ht="18.75">
      <c r="A149" s="43">
        <f>A$5</f>
        <v>2</v>
      </c>
      <c r="B149" s="6">
        <f t="shared" ref="B149:G149" si="108">IF(B161=0,0,B157/$H161)</f>
        <v>0</v>
      </c>
      <c r="C149" s="6">
        <f t="shared" si="108"/>
        <v>0</v>
      </c>
      <c r="D149" s="6">
        <f t="shared" si="108"/>
        <v>0</v>
      </c>
      <c r="E149" s="6">
        <f t="shared" si="108"/>
        <v>0</v>
      </c>
      <c r="F149" s="6">
        <f t="shared" si="108"/>
        <v>0</v>
      </c>
      <c r="G149" s="6">
        <f t="shared" si="108"/>
        <v>0</v>
      </c>
      <c r="H149" s="10">
        <f t="shared" si="107"/>
        <v>0</v>
      </c>
      <c r="I149" s="10"/>
      <c r="L149" s="38" t="str">
        <f>L$5</f>
        <v>орел или 0, если были только</v>
      </c>
    </row>
    <row r="150" spans="1:12" ht="18.75">
      <c r="A150" s="43">
        <f>A$6</f>
        <v>3</v>
      </c>
      <c r="B150" s="6">
        <f t="shared" ref="B150:G150" si="109">IF(B161=0,0,B158/$H161)</f>
        <v>0</v>
      </c>
      <c r="C150" s="6">
        <f t="shared" si="109"/>
        <v>0</v>
      </c>
      <c r="D150" s="6">
        <f t="shared" si="109"/>
        <v>0</v>
      </c>
      <c r="E150" s="6">
        <f t="shared" si="109"/>
        <v>0</v>
      </c>
      <c r="F150" s="6">
        <f t="shared" si="109"/>
        <v>0</v>
      </c>
      <c r="G150" s="6">
        <f t="shared" si="109"/>
        <v>0</v>
      </c>
      <c r="H150" s="10">
        <f t="shared" si="107"/>
        <v>0</v>
      </c>
      <c r="I150" s="12"/>
      <c r="L150" s="38" t="str">
        <f>L$6</f>
        <v>решки</v>
      </c>
    </row>
    <row r="151" spans="1:12" ht="18.75">
      <c r="A151" s="43">
        <f>A$7</f>
        <v>4</v>
      </c>
      <c r="B151" s="6">
        <f t="shared" ref="B151:G151" si="110">IF(B161=0,0,B159/$H161)</f>
        <v>0</v>
      </c>
      <c r="C151" s="6">
        <f t="shared" si="110"/>
        <v>0</v>
      </c>
      <c r="D151" s="6">
        <f t="shared" si="110"/>
        <v>0</v>
      </c>
      <c r="E151" s="6">
        <f t="shared" si="110"/>
        <v>0</v>
      </c>
      <c r="F151" s="6">
        <f t="shared" si="110"/>
        <v>0</v>
      </c>
      <c r="G151" s="6">
        <f t="shared" si="110"/>
        <v>0</v>
      </c>
      <c r="H151" s="10">
        <f t="shared" si="107"/>
        <v>0</v>
      </c>
      <c r="I151" s="12"/>
      <c r="L151" s="38" t="str">
        <f>L$7</f>
        <v>Z — модуль разности между</v>
      </c>
    </row>
    <row r="152" spans="1:12" ht="18.75">
      <c r="A152" s="43">
        <f>A$8</f>
        <v>5</v>
      </c>
      <c r="B152" s="29">
        <f t="shared" ref="B152:G152" si="111">IF(B161=0,0,B160/$H161)</f>
        <v>0</v>
      </c>
      <c r="C152" s="29">
        <f t="shared" si="111"/>
        <v>0</v>
      </c>
      <c r="D152" s="29">
        <f t="shared" si="111"/>
        <v>0</v>
      </c>
      <c r="E152" s="29">
        <f t="shared" si="111"/>
        <v>0</v>
      </c>
      <c r="F152" s="29">
        <f t="shared" si="111"/>
        <v>0</v>
      </c>
      <c r="G152" s="29">
        <f t="shared" si="111"/>
        <v>0</v>
      </c>
      <c r="H152" s="10">
        <f t="shared" si="107"/>
        <v>0</v>
      </c>
      <c r="L152" s="38" t="str">
        <f>L$8</f>
        <v>числом выпавших орлов и</v>
      </c>
    </row>
    <row r="153" spans="1:12" ht="18.75">
      <c r="A153" s="42" t="str">
        <f>A$9</f>
        <v>w(Z=zk)</v>
      </c>
      <c r="B153" s="28">
        <f t="shared" ref="B153:G153" si="112">SUM(B147:B152)</f>
        <v>0</v>
      </c>
      <c r="C153" s="28">
        <f t="shared" si="112"/>
        <v>0</v>
      </c>
      <c r="D153" s="28">
        <f t="shared" si="112"/>
        <v>0</v>
      </c>
      <c r="E153" s="28">
        <f t="shared" si="112"/>
        <v>0</v>
      </c>
      <c r="F153" s="28">
        <f t="shared" si="112"/>
        <v>0</v>
      </c>
      <c r="G153" s="28">
        <f t="shared" si="112"/>
        <v>0</v>
      </c>
      <c r="H153" s="10">
        <f t="shared" si="107"/>
        <v>0</v>
      </c>
      <c r="L153" s="1" t="str">
        <f>L$9</f>
        <v>решек в серии из 5 бросков</v>
      </c>
    </row>
    <row r="154" spans="1:12" ht="19.5" thickBot="1">
      <c r="A154" s="44" t="str">
        <f>A$10</f>
        <v>Y\Z</v>
      </c>
      <c r="B154" s="36">
        <v>0</v>
      </c>
      <c r="C154" s="33">
        <v>1</v>
      </c>
      <c r="D154" s="33">
        <v>2</v>
      </c>
      <c r="E154" s="33">
        <v>3</v>
      </c>
      <c r="F154" s="33">
        <v>4</v>
      </c>
      <c r="G154" s="34">
        <v>5</v>
      </c>
      <c r="H154" s="10"/>
      <c r="L154" s="1">
        <f>L$10</f>
        <v>0</v>
      </c>
    </row>
    <row r="155" spans="1:12" ht="18.75">
      <c r="A155" s="43">
        <f>A$11</f>
        <v>0</v>
      </c>
      <c r="B155" s="30"/>
      <c r="C155" s="30"/>
      <c r="D155" s="30"/>
      <c r="E155" s="30"/>
      <c r="F155" s="30"/>
      <c r="G155" s="30"/>
      <c r="H155" s="10">
        <f t="shared" ref="H155:H161" si="113">SUM(B155:G155)</f>
        <v>0</v>
      </c>
      <c r="L155" s="1">
        <f>L$11</f>
        <v>0</v>
      </c>
    </row>
    <row r="156" spans="1:12" ht="18.75">
      <c r="A156" s="43">
        <f>A$12</f>
        <v>1</v>
      </c>
      <c r="B156" s="35"/>
      <c r="C156" s="35"/>
      <c r="D156" s="35"/>
      <c r="E156" s="35"/>
      <c r="F156" s="35"/>
      <c r="G156" s="35"/>
      <c r="H156" s="10">
        <f t="shared" si="113"/>
        <v>0</v>
      </c>
      <c r="L156" s="1">
        <f>L$12</f>
        <v>0</v>
      </c>
    </row>
    <row r="157" spans="1:12" ht="18.75">
      <c r="A157" s="43">
        <f>A$13</f>
        <v>2</v>
      </c>
      <c r="B157" s="35"/>
      <c r="C157" s="35"/>
      <c r="D157" s="35"/>
      <c r="E157" s="35"/>
      <c r="F157" s="35"/>
      <c r="G157" s="35"/>
      <c r="H157" s="10">
        <f t="shared" si="113"/>
        <v>0</v>
      </c>
      <c r="L157" s="1">
        <f>L$13</f>
        <v>0</v>
      </c>
    </row>
    <row r="158" spans="1:12" ht="18.75">
      <c r="A158" s="43">
        <f>A$14</f>
        <v>3</v>
      </c>
      <c r="B158" s="35"/>
      <c r="C158" s="35"/>
      <c r="D158" s="35"/>
      <c r="E158" s="35"/>
      <c r="F158" s="35"/>
      <c r="G158" s="35"/>
      <c r="H158" s="10">
        <f t="shared" si="113"/>
        <v>0</v>
      </c>
      <c r="L158" s="1">
        <f>L$14</f>
        <v>0</v>
      </c>
    </row>
    <row r="159" spans="1:12" ht="18.75">
      <c r="A159" s="43">
        <f>A$15</f>
        <v>4</v>
      </c>
      <c r="B159" s="35"/>
      <c r="C159" s="35"/>
      <c r="D159" s="35"/>
      <c r="E159" s="35"/>
      <c r="F159" s="35"/>
      <c r="G159" s="35"/>
      <c r="H159" s="10">
        <f t="shared" si="113"/>
        <v>0</v>
      </c>
      <c r="L159" s="1">
        <f>L$15</f>
        <v>0</v>
      </c>
    </row>
    <row r="160" spans="1:12" ht="19.5" thickBot="1">
      <c r="A160" s="46">
        <f>A$16</f>
        <v>5</v>
      </c>
      <c r="B160" s="37"/>
      <c r="C160" s="37"/>
      <c r="D160" s="37"/>
      <c r="E160" s="37"/>
      <c r="F160" s="37"/>
      <c r="G160" s="37"/>
      <c r="H160" s="10">
        <f t="shared" si="113"/>
        <v>0</v>
      </c>
      <c r="L160" s="1">
        <f>L$16</f>
        <v>0</v>
      </c>
    </row>
    <row r="161" spans="1:12" ht="19.5" thickTop="1">
      <c r="A161" s="42" t="str">
        <f>A$17</f>
        <v>n(Z=zk)</v>
      </c>
      <c r="B161" s="32">
        <f>SUM(B155:B160)</f>
        <v>0</v>
      </c>
      <c r="C161" s="32">
        <f t="shared" ref="C161" si="114">SUM(C155:C160)</f>
        <v>0</v>
      </c>
      <c r="D161" s="32">
        <f t="shared" ref="D161" si="115">SUM(D155:D160)</f>
        <v>0</v>
      </c>
      <c r="E161" s="32">
        <f t="shared" ref="E161" si="116">SUM(E155:E160)</f>
        <v>0</v>
      </c>
      <c r="F161" s="32">
        <f t="shared" ref="F161" si="117">SUM(F155:F160)</f>
        <v>0</v>
      </c>
      <c r="G161" s="32">
        <f t="shared" ref="G161" si="118">SUM(G155:G160)</f>
        <v>0</v>
      </c>
      <c r="H161" s="10">
        <f t="shared" si="113"/>
        <v>0</v>
      </c>
      <c r="L161" s="1">
        <f>L$17</f>
        <v>0</v>
      </c>
    </row>
    <row r="163" spans="1:12" ht="19.5" thickBot="1">
      <c r="A163" s="7" t="str">
        <f>'Название и список группы'!A10</f>
        <v>Петрова</v>
      </c>
      <c r="B163" s="86" t="str">
        <f>'Название и список группы'!B10</f>
        <v>Ольга Александровна</v>
      </c>
      <c r="C163" s="86"/>
      <c r="D163" s="86"/>
      <c r="E163" s="86"/>
      <c r="F163" s="86"/>
      <c r="G163" s="86"/>
      <c r="H163" s="86"/>
      <c r="I163" s="86"/>
      <c r="J163" s="86"/>
    </row>
    <row r="164" spans="1:12" ht="18.75" thickBot="1">
      <c r="A164" s="44" t="str">
        <f>A$2</f>
        <v>Y\Z</v>
      </c>
      <c r="B164" s="22">
        <v>0</v>
      </c>
      <c r="C164" s="23">
        <v>1</v>
      </c>
      <c r="D164" s="23">
        <v>2</v>
      </c>
      <c r="E164" s="23">
        <v>3</v>
      </c>
      <c r="F164" s="23">
        <v>4</v>
      </c>
      <c r="G164" s="24">
        <v>5</v>
      </c>
      <c r="H164" s="25" t="str">
        <f>H$2</f>
        <v>w(Y=yj)</v>
      </c>
      <c r="I164" s="2"/>
      <c r="J164" s="3" t="s">
        <v>3</v>
      </c>
      <c r="L164" s="4" t="str">
        <f>L$2</f>
        <v>10 серий по 5 бросков монеты</v>
      </c>
    </row>
    <row r="165" spans="1:12" ht="18.75">
      <c r="A165" s="43">
        <f>A$3</f>
        <v>0</v>
      </c>
      <c r="B165" s="26">
        <f t="shared" ref="B165:G165" si="119">IF(B179=0,0,B173/$H179)</f>
        <v>0</v>
      </c>
      <c r="C165" s="26">
        <f t="shared" si="119"/>
        <v>0</v>
      </c>
      <c r="D165" s="26">
        <f t="shared" si="119"/>
        <v>0</v>
      </c>
      <c r="E165" s="26">
        <f t="shared" si="119"/>
        <v>0</v>
      </c>
      <c r="F165" s="26">
        <f t="shared" si="119"/>
        <v>0</v>
      </c>
      <c r="G165" s="26">
        <f t="shared" si="119"/>
        <v>0</v>
      </c>
      <c r="H165" s="10"/>
      <c r="I165" s="10"/>
      <c r="J165" s="11">
        <f>IF(SUM(B173:G178)&gt;0,1,10^(-5))</f>
        <v>1.0000000000000001E-5</v>
      </c>
      <c r="L165" s="39" t="str">
        <f>L$3</f>
        <v>Y — номер броска  в серии из</v>
      </c>
    </row>
    <row r="166" spans="1:12" ht="18.75">
      <c r="A166" s="43">
        <f>A$4</f>
        <v>1</v>
      </c>
      <c r="B166" s="6">
        <f t="shared" ref="B166:G166" si="120">IF(B179=0,0,B174/$H179)</f>
        <v>0</v>
      </c>
      <c r="C166" s="6">
        <f t="shared" si="120"/>
        <v>0</v>
      </c>
      <c r="D166" s="6">
        <f t="shared" si="120"/>
        <v>0</v>
      </c>
      <c r="E166" s="6">
        <f t="shared" si="120"/>
        <v>0</v>
      </c>
      <c r="F166" s="6">
        <f t="shared" si="120"/>
        <v>0</v>
      </c>
      <c r="G166" s="6">
        <f t="shared" si="120"/>
        <v>0</v>
      </c>
      <c r="H166" s="10">
        <f t="shared" ref="H166:H171" si="121">SUM(B166:G166)</f>
        <v>0</v>
      </c>
      <c r="I166" s="10"/>
      <c r="L166" s="39" t="str">
        <f>L$4</f>
        <v>5 бросков, когда впервые выпал</v>
      </c>
    </row>
    <row r="167" spans="1:12" ht="18.75">
      <c r="A167" s="43">
        <f>A$5</f>
        <v>2</v>
      </c>
      <c r="B167" s="6">
        <f t="shared" ref="B167:G167" si="122">IF(B179=0,0,B175/$H179)</f>
        <v>0</v>
      </c>
      <c r="C167" s="6">
        <f t="shared" si="122"/>
        <v>0</v>
      </c>
      <c r="D167" s="6">
        <f t="shared" si="122"/>
        <v>0</v>
      </c>
      <c r="E167" s="6">
        <f t="shared" si="122"/>
        <v>0</v>
      </c>
      <c r="F167" s="6">
        <f t="shared" si="122"/>
        <v>0</v>
      </c>
      <c r="G167" s="6">
        <f t="shared" si="122"/>
        <v>0</v>
      </c>
      <c r="H167" s="10">
        <f t="shared" si="121"/>
        <v>0</v>
      </c>
      <c r="I167" s="10"/>
      <c r="L167" s="38" t="str">
        <f>L$5</f>
        <v>орел или 0, если были только</v>
      </c>
    </row>
    <row r="168" spans="1:12" ht="18.75">
      <c r="A168" s="43">
        <f>A$6</f>
        <v>3</v>
      </c>
      <c r="B168" s="6">
        <f t="shared" ref="B168:G168" si="123">IF(B179=0,0,B176/$H179)</f>
        <v>0</v>
      </c>
      <c r="C168" s="6">
        <f t="shared" si="123"/>
        <v>0</v>
      </c>
      <c r="D168" s="6">
        <f t="shared" si="123"/>
        <v>0</v>
      </c>
      <c r="E168" s="6">
        <f t="shared" si="123"/>
        <v>0</v>
      </c>
      <c r="F168" s="6">
        <f t="shared" si="123"/>
        <v>0</v>
      </c>
      <c r="G168" s="6">
        <f t="shared" si="123"/>
        <v>0</v>
      </c>
      <c r="H168" s="10">
        <f t="shared" si="121"/>
        <v>0</v>
      </c>
      <c r="I168" s="12"/>
      <c r="L168" s="38" t="str">
        <f>L$6</f>
        <v>решки</v>
      </c>
    </row>
    <row r="169" spans="1:12" ht="18.75">
      <c r="A169" s="43">
        <f>A$7</f>
        <v>4</v>
      </c>
      <c r="B169" s="6">
        <f t="shared" ref="B169:G169" si="124">IF(B179=0,0,B177/$H179)</f>
        <v>0</v>
      </c>
      <c r="C169" s="6">
        <f t="shared" si="124"/>
        <v>0</v>
      </c>
      <c r="D169" s="6">
        <f t="shared" si="124"/>
        <v>0</v>
      </c>
      <c r="E169" s="6">
        <f t="shared" si="124"/>
        <v>0</v>
      </c>
      <c r="F169" s="6">
        <f t="shared" si="124"/>
        <v>0</v>
      </c>
      <c r="G169" s="6">
        <f t="shared" si="124"/>
        <v>0</v>
      </c>
      <c r="H169" s="10">
        <f t="shared" si="121"/>
        <v>0</v>
      </c>
      <c r="I169" s="12"/>
      <c r="L169" s="38" t="str">
        <f>L$7</f>
        <v>Z — модуль разности между</v>
      </c>
    </row>
    <row r="170" spans="1:12" ht="18.75">
      <c r="A170" s="43">
        <f>A$8</f>
        <v>5</v>
      </c>
      <c r="B170" s="29">
        <f t="shared" ref="B170:G170" si="125">IF(B179=0,0,B178/$H179)</f>
        <v>0</v>
      </c>
      <c r="C170" s="29">
        <f t="shared" si="125"/>
        <v>0</v>
      </c>
      <c r="D170" s="29">
        <f t="shared" si="125"/>
        <v>0</v>
      </c>
      <c r="E170" s="29">
        <f t="shared" si="125"/>
        <v>0</v>
      </c>
      <c r="F170" s="29">
        <f t="shared" si="125"/>
        <v>0</v>
      </c>
      <c r="G170" s="29">
        <f t="shared" si="125"/>
        <v>0</v>
      </c>
      <c r="H170" s="10">
        <f t="shared" si="121"/>
        <v>0</v>
      </c>
      <c r="L170" s="38" t="str">
        <f>L$8</f>
        <v>числом выпавших орлов и</v>
      </c>
    </row>
    <row r="171" spans="1:12" ht="18.75">
      <c r="A171" s="42" t="str">
        <f>A$9</f>
        <v>w(Z=zk)</v>
      </c>
      <c r="B171" s="28">
        <f t="shared" ref="B171:G171" si="126">SUM(B165:B170)</f>
        <v>0</v>
      </c>
      <c r="C171" s="28">
        <f t="shared" si="126"/>
        <v>0</v>
      </c>
      <c r="D171" s="28">
        <f t="shared" si="126"/>
        <v>0</v>
      </c>
      <c r="E171" s="28">
        <f t="shared" si="126"/>
        <v>0</v>
      </c>
      <c r="F171" s="28">
        <f t="shared" si="126"/>
        <v>0</v>
      </c>
      <c r="G171" s="28">
        <f t="shared" si="126"/>
        <v>0</v>
      </c>
      <c r="H171" s="10">
        <f t="shared" si="121"/>
        <v>0</v>
      </c>
      <c r="L171" s="1" t="str">
        <f>L$9</f>
        <v>решек в серии из 5 бросков</v>
      </c>
    </row>
    <row r="172" spans="1:12" ht="19.5" thickBot="1">
      <c r="A172" s="44" t="str">
        <f>A$10</f>
        <v>Y\Z</v>
      </c>
      <c r="B172" s="36">
        <v>0</v>
      </c>
      <c r="C172" s="33">
        <v>1</v>
      </c>
      <c r="D172" s="33">
        <v>2</v>
      </c>
      <c r="E172" s="33">
        <v>3</v>
      </c>
      <c r="F172" s="33">
        <v>4</v>
      </c>
      <c r="G172" s="34">
        <v>5</v>
      </c>
      <c r="H172" s="10"/>
      <c r="L172" s="1">
        <f>L$10</f>
        <v>0</v>
      </c>
    </row>
    <row r="173" spans="1:12" ht="18.75">
      <c r="A173" s="43">
        <f>A$11</f>
        <v>0</v>
      </c>
      <c r="B173" s="30"/>
      <c r="C173" s="30"/>
      <c r="D173" s="30"/>
      <c r="E173" s="30"/>
      <c r="F173" s="30"/>
      <c r="G173" s="30"/>
      <c r="H173" s="10">
        <f t="shared" ref="H173:H179" si="127">SUM(B173:G173)</f>
        <v>0</v>
      </c>
      <c r="L173" s="1">
        <f>L$11</f>
        <v>0</v>
      </c>
    </row>
    <row r="174" spans="1:12" ht="18.75">
      <c r="A174" s="43">
        <f>A$12</f>
        <v>1</v>
      </c>
      <c r="B174" s="35"/>
      <c r="C174" s="35"/>
      <c r="D174" s="35"/>
      <c r="E174" s="35"/>
      <c r="F174" s="35"/>
      <c r="G174" s="35"/>
      <c r="H174" s="10">
        <f t="shared" si="127"/>
        <v>0</v>
      </c>
      <c r="L174" s="1">
        <f>L$12</f>
        <v>0</v>
      </c>
    </row>
    <row r="175" spans="1:12" ht="18.75">
      <c r="A175" s="43">
        <f>A$13</f>
        <v>2</v>
      </c>
      <c r="B175" s="35"/>
      <c r="C175" s="35"/>
      <c r="D175" s="35"/>
      <c r="E175" s="35"/>
      <c r="F175" s="35"/>
      <c r="G175" s="35"/>
      <c r="H175" s="10">
        <f t="shared" si="127"/>
        <v>0</v>
      </c>
      <c r="L175" s="1">
        <f>L$13</f>
        <v>0</v>
      </c>
    </row>
    <row r="176" spans="1:12" ht="18.75">
      <c r="A176" s="43">
        <f>A$14</f>
        <v>3</v>
      </c>
      <c r="B176" s="35"/>
      <c r="C176" s="35"/>
      <c r="D176" s="35"/>
      <c r="E176" s="35"/>
      <c r="F176" s="35"/>
      <c r="G176" s="35"/>
      <c r="H176" s="10">
        <f t="shared" si="127"/>
        <v>0</v>
      </c>
      <c r="L176" s="1">
        <f>L$14</f>
        <v>0</v>
      </c>
    </row>
    <row r="177" spans="1:12" ht="18.75">
      <c r="A177" s="43">
        <f>A$15</f>
        <v>4</v>
      </c>
      <c r="B177" s="35"/>
      <c r="C177" s="35"/>
      <c r="D177" s="35"/>
      <c r="E177" s="35"/>
      <c r="F177" s="35"/>
      <c r="G177" s="35"/>
      <c r="H177" s="10">
        <f t="shared" si="127"/>
        <v>0</v>
      </c>
      <c r="L177" s="1">
        <f>L$15</f>
        <v>0</v>
      </c>
    </row>
    <row r="178" spans="1:12" ht="19.5" thickBot="1">
      <c r="A178" s="46">
        <f>A$16</f>
        <v>5</v>
      </c>
      <c r="B178" s="37"/>
      <c r="C178" s="37"/>
      <c r="D178" s="37"/>
      <c r="E178" s="37"/>
      <c r="F178" s="37"/>
      <c r="G178" s="37"/>
      <c r="H178" s="10">
        <f t="shared" si="127"/>
        <v>0</v>
      </c>
      <c r="L178" s="1">
        <f>L$16</f>
        <v>0</v>
      </c>
    </row>
    <row r="179" spans="1:12" ht="19.5" thickTop="1">
      <c r="A179" s="42" t="str">
        <f>A$17</f>
        <v>n(Z=zk)</v>
      </c>
      <c r="B179" s="32">
        <f>SUM(B173:B178)</f>
        <v>0</v>
      </c>
      <c r="C179" s="32">
        <f t="shared" ref="C179" si="128">SUM(C173:C178)</f>
        <v>0</v>
      </c>
      <c r="D179" s="32">
        <f t="shared" ref="D179" si="129">SUM(D173:D178)</f>
        <v>0</v>
      </c>
      <c r="E179" s="32">
        <f t="shared" ref="E179" si="130">SUM(E173:E178)</f>
        <v>0</v>
      </c>
      <c r="F179" s="32">
        <f t="shared" ref="F179" si="131">SUM(F173:F178)</f>
        <v>0</v>
      </c>
      <c r="G179" s="32">
        <f t="shared" ref="G179" si="132">SUM(G173:G178)</f>
        <v>0</v>
      </c>
      <c r="H179" s="10">
        <f t="shared" si="127"/>
        <v>0</v>
      </c>
      <c r="L179" s="1">
        <f>L$17</f>
        <v>0</v>
      </c>
    </row>
    <row r="181" spans="1:12" ht="19.5" thickBot="1">
      <c r="A181" s="7" t="str">
        <f>'Название и список группы'!A11</f>
        <v>Подшивалов</v>
      </c>
      <c r="B181" s="86" t="str">
        <f>'Название и список группы'!B11</f>
        <v>Данил Дмитриевич</v>
      </c>
      <c r="C181" s="86"/>
      <c r="D181" s="86"/>
      <c r="E181" s="86"/>
      <c r="F181" s="86"/>
      <c r="G181" s="86"/>
      <c r="H181" s="86"/>
      <c r="I181" s="86"/>
      <c r="J181" s="86"/>
    </row>
    <row r="182" spans="1:12" ht="18.75" thickBot="1">
      <c r="A182" s="44" t="str">
        <f>A$2</f>
        <v>Y\Z</v>
      </c>
      <c r="B182" s="22">
        <v>0</v>
      </c>
      <c r="C182" s="23">
        <v>1</v>
      </c>
      <c r="D182" s="23">
        <v>2</v>
      </c>
      <c r="E182" s="23">
        <v>3</v>
      </c>
      <c r="F182" s="23">
        <v>4</v>
      </c>
      <c r="G182" s="24">
        <v>5</v>
      </c>
      <c r="H182" s="25" t="str">
        <f>H$2</f>
        <v>w(Y=yj)</v>
      </c>
      <c r="I182" s="2"/>
      <c r="J182" s="3" t="s">
        <v>3</v>
      </c>
      <c r="L182" s="4" t="str">
        <f>L$2</f>
        <v>10 серий по 5 бросков монеты</v>
      </c>
    </row>
    <row r="183" spans="1:12" ht="18.75">
      <c r="A183" s="43">
        <f>A$3</f>
        <v>0</v>
      </c>
      <c r="B183" s="26">
        <f t="shared" ref="B183:G183" si="133">IF(B197=0,0,B191/$H197)</f>
        <v>0</v>
      </c>
      <c r="C183" s="26">
        <f t="shared" si="133"/>
        <v>0</v>
      </c>
      <c r="D183" s="26">
        <f t="shared" si="133"/>
        <v>0</v>
      </c>
      <c r="E183" s="26">
        <f t="shared" si="133"/>
        <v>0</v>
      </c>
      <c r="F183" s="26">
        <f t="shared" si="133"/>
        <v>0</v>
      </c>
      <c r="G183" s="26">
        <f t="shared" si="133"/>
        <v>0</v>
      </c>
      <c r="H183" s="10"/>
      <c r="I183" s="10"/>
      <c r="J183" s="11">
        <f>IF(SUM(B191:G196)&gt;0,1,10^(-5))</f>
        <v>1.0000000000000001E-5</v>
      </c>
      <c r="L183" s="39" t="str">
        <f>L$3</f>
        <v>Y — номер броска  в серии из</v>
      </c>
    </row>
    <row r="184" spans="1:12" ht="18.75">
      <c r="A184" s="43">
        <f>A$4</f>
        <v>1</v>
      </c>
      <c r="B184" s="6">
        <f t="shared" ref="B184:G184" si="134">IF(B197=0,0,B192/$H197)</f>
        <v>0</v>
      </c>
      <c r="C184" s="6">
        <f t="shared" si="134"/>
        <v>0</v>
      </c>
      <c r="D184" s="6">
        <f t="shared" si="134"/>
        <v>0</v>
      </c>
      <c r="E184" s="6">
        <f t="shared" si="134"/>
        <v>0</v>
      </c>
      <c r="F184" s="6">
        <f t="shared" si="134"/>
        <v>0</v>
      </c>
      <c r="G184" s="6">
        <f t="shared" si="134"/>
        <v>0</v>
      </c>
      <c r="H184" s="10">
        <f t="shared" ref="H184:H189" si="135">SUM(B184:G184)</f>
        <v>0</v>
      </c>
      <c r="I184" s="10"/>
      <c r="L184" s="39" t="str">
        <f>L$4</f>
        <v>5 бросков, когда впервые выпал</v>
      </c>
    </row>
    <row r="185" spans="1:12" ht="18.75">
      <c r="A185" s="43">
        <f>A$5</f>
        <v>2</v>
      </c>
      <c r="B185" s="6">
        <f t="shared" ref="B185:G185" si="136">IF(B197=0,0,B193/$H197)</f>
        <v>0</v>
      </c>
      <c r="C185" s="6">
        <f t="shared" si="136"/>
        <v>0</v>
      </c>
      <c r="D185" s="6">
        <f t="shared" si="136"/>
        <v>0</v>
      </c>
      <c r="E185" s="6">
        <f t="shared" si="136"/>
        <v>0</v>
      </c>
      <c r="F185" s="6">
        <f t="shared" si="136"/>
        <v>0</v>
      </c>
      <c r="G185" s="6">
        <f t="shared" si="136"/>
        <v>0</v>
      </c>
      <c r="H185" s="10">
        <f t="shared" si="135"/>
        <v>0</v>
      </c>
      <c r="I185" s="10"/>
      <c r="L185" s="38" t="str">
        <f>L$5</f>
        <v>орел или 0, если были только</v>
      </c>
    </row>
    <row r="186" spans="1:12" ht="18.75">
      <c r="A186" s="43">
        <f>A$6</f>
        <v>3</v>
      </c>
      <c r="B186" s="6">
        <f t="shared" ref="B186:G186" si="137">IF(B197=0,0,B194/$H197)</f>
        <v>0</v>
      </c>
      <c r="C186" s="6">
        <f t="shared" si="137"/>
        <v>0</v>
      </c>
      <c r="D186" s="6">
        <f t="shared" si="137"/>
        <v>0</v>
      </c>
      <c r="E186" s="6">
        <f t="shared" si="137"/>
        <v>0</v>
      </c>
      <c r="F186" s="6">
        <f t="shared" si="137"/>
        <v>0</v>
      </c>
      <c r="G186" s="6">
        <f t="shared" si="137"/>
        <v>0</v>
      </c>
      <c r="H186" s="10">
        <f t="shared" si="135"/>
        <v>0</v>
      </c>
      <c r="I186" s="12"/>
      <c r="L186" s="38" t="str">
        <f>L$6</f>
        <v>решки</v>
      </c>
    </row>
    <row r="187" spans="1:12" ht="18.75">
      <c r="A187" s="43">
        <f>A$7</f>
        <v>4</v>
      </c>
      <c r="B187" s="6">
        <f t="shared" ref="B187:G187" si="138">IF(B197=0,0,B195/$H197)</f>
        <v>0</v>
      </c>
      <c r="C187" s="6">
        <f t="shared" si="138"/>
        <v>0</v>
      </c>
      <c r="D187" s="6">
        <f t="shared" si="138"/>
        <v>0</v>
      </c>
      <c r="E187" s="6">
        <f t="shared" si="138"/>
        <v>0</v>
      </c>
      <c r="F187" s="6">
        <f t="shared" si="138"/>
        <v>0</v>
      </c>
      <c r="G187" s="6">
        <f t="shared" si="138"/>
        <v>0</v>
      </c>
      <c r="H187" s="10">
        <f t="shared" si="135"/>
        <v>0</v>
      </c>
      <c r="I187" s="12"/>
      <c r="L187" s="38" t="str">
        <f>L$7</f>
        <v>Z — модуль разности между</v>
      </c>
    </row>
    <row r="188" spans="1:12" ht="18.75">
      <c r="A188" s="43">
        <f>A$8</f>
        <v>5</v>
      </c>
      <c r="B188" s="29">
        <f t="shared" ref="B188:G188" si="139">IF(B197=0,0,B196/$H197)</f>
        <v>0</v>
      </c>
      <c r="C188" s="29">
        <f t="shared" si="139"/>
        <v>0</v>
      </c>
      <c r="D188" s="29">
        <f t="shared" si="139"/>
        <v>0</v>
      </c>
      <c r="E188" s="29">
        <f t="shared" si="139"/>
        <v>0</v>
      </c>
      <c r="F188" s="29">
        <f t="shared" si="139"/>
        <v>0</v>
      </c>
      <c r="G188" s="29">
        <f t="shared" si="139"/>
        <v>0</v>
      </c>
      <c r="H188" s="10">
        <f t="shared" si="135"/>
        <v>0</v>
      </c>
      <c r="L188" s="38" t="str">
        <f>L$8</f>
        <v>числом выпавших орлов и</v>
      </c>
    </row>
    <row r="189" spans="1:12" ht="18.75">
      <c r="A189" s="42" t="str">
        <f>A$9</f>
        <v>w(Z=zk)</v>
      </c>
      <c r="B189" s="28">
        <f t="shared" ref="B189:G189" si="140">SUM(B183:B188)</f>
        <v>0</v>
      </c>
      <c r="C189" s="28">
        <f t="shared" si="140"/>
        <v>0</v>
      </c>
      <c r="D189" s="28">
        <f t="shared" si="140"/>
        <v>0</v>
      </c>
      <c r="E189" s="28">
        <f t="shared" si="140"/>
        <v>0</v>
      </c>
      <c r="F189" s="28">
        <f t="shared" si="140"/>
        <v>0</v>
      </c>
      <c r="G189" s="28">
        <f t="shared" si="140"/>
        <v>0</v>
      </c>
      <c r="H189" s="10">
        <f t="shared" si="135"/>
        <v>0</v>
      </c>
      <c r="L189" s="1" t="str">
        <f>L$9</f>
        <v>решек в серии из 5 бросков</v>
      </c>
    </row>
    <row r="190" spans="1:12" ht="19.5" thickBot="1">
      <c r="A190" s="44" t="str">
        <f>A$10</f>
        <v>Y\Z</v>
      </c>
      <c r="B190" s="36">
        <v>0</v>
      </c>
      <c r="C190" s="33">
        <v>1</v>
      </c>
      <c r="D190" s="33">
        <v>2</v>
      </c>
      <c r="E190" s="33">
        <v>3</v>
      </c>
      <c r="F190" s="33">
        <v>4</v>
      </c>
      <c r="G190" s="34">
        <v>5</v>
      </c>
      <c r="H190" s="10"/>
      <c r="L190" s="1">
        <f>L$10</f>
        <v>0</v>
      </c>
    </row>
    <row r="191" spans="1:12" ht="18.75">
      <c r="A191" s="43">
        <f>A$11</f>
        <v>0</v>
      </c>
      <c r="B191" s="30"/>
      <c r="C191" s="30"/>
      <c r="D191" s="30"/>
      <c r="E191" s="30"/>
      <c r="F191" s="30"/>
      <c r="G191" s="30"/>
      <c r="H191" s="10">
        <f t="shared" ref="H191:H197" si="141">SUM(B191:G191)</f>
        <v>0</v>
      </c>
      <c r="L191" s="1">
        <f>L$11</f>
        <v>0</v>
      </c>
    </row>
    <row r="192" spans="1:12" ht="18.75">
      <c r="A192" s="43">
        <f>A$12</f>
        <v>1</v>
      </c>
      <c r="B192" s="35"/>
      <c r="C192" s="35"/>
      <c r="D192" s="35"/>
      <c r="E192" s="35"/>
      <c r="F192" s="35"/>
      <c r="G192" s="35"/>
      <c r="H192" s="10">
        <f t="shared" si="141"/>
        <v>0</v>
      </c>
      <c r="L192" s="1">
        <f>L$12</f>
        <v>0</v>
      </c>
    </row>
    <row r="193" spans="1:12" ht="18.75">
      <c r="A193" s="43">
        <f>A$13</f>
        <v>2</v>
      </c>
      <c r="B193" s="35"/>
      <c r="C193" s="35"/>
      <c r="D193" s="35"/>
      <c r="E193" s="35"/>
      <c r="F193" s="35"/>
      <c r="G193" s="35"/>
      <c r="H193" s="10">
        <f t="shared" si="141"/>
        <v>0</v>
      </c>
      <c r="L193" s="1">
        <f>L$13</f>
        <v>0</v>
      </c>
    </row>
    <row r="194" spans="1:12" ht="18.75">
      <c r="A194" s="43">
        <f>A$14</f>
        <v>3</v>
      </c>
      <c r="B194" s="35"/>
      <c r="C194" s="35"/>
      <c r="D194" s="35"/>
      <c r="E194" s="35"/>
      <c r="F194" s="35"/>
      <c r="G194" s="35"/>
      <c r="H194" s="10">
        <f t="shared" si="141"/>
        <v>0</v>
      </c>
      <c r="L194" s="1">
        <f>L$14</f>
        <v>0</v>
      </c>
    </row>
    <row r="195" spans="1:12" ht="18.75">
      <c r="A195" s="43">
        <f>A$15</f>
        <v>4</v>
      </c>
      <c r="B195" s="35"/>
      <c r="C195" s="35"/>
      <c r="D195" s="35"/>
      <c r="E195" s="35"/>
      <c r="F195" s="35"/>
      <c r="G195" s="35"/>
      <c r="H195" s="10">
        <f t="shared" si="141"/>
        <v>0</v>
      </c>
      <c r="L195" s="1">
        <f>L$15</f>
        <v>0</v>
      </c>
    </row>
    <row r="196" spans="1:12" ht="19.5" thickBot="1">
      <c r="A196" s="46">
        <f>A$16</f>
        <v>5</v>
      </c>
      <c r="B196" s="37"/>
      <c r="C196" s="37"/>
      <c r="D196" s="37"/>
      <c r="E196" s="37"/>
      <c r="F196" s="37"/>
      <c r="G196" s="37"/>
      <c r="H196" s="10">
        <f t="shared" si="141"/>
        <v>0</v>
      </c>
      <c r="L196" s="1">
        <f>L$16</f>
        <v>0</v>
      </c>
    </row>
    <row r="197" spans="1:12" ht="19.5" thickTop="1">
      <c r="A197" s="42" t="str">
        <f>A$17</f>
        <v>n(Z=zk)</v>
      </c>
      <c r="B197" s="32">
        <f>SUM(B191:B196)</f>
        <v>0</v>
      </c>
      <c r="C197" s="32">
        <f t="shared" ref="C197" si="142">SUM(C191:C196)</f>
        <v>0</v>
      </c>
      <c r="D197" s="32">
        <f t="shared" ref="D197" si="143">SUM(D191:D196)</f>
        <v>0</v>
      </c>
      <c r="E197" s="32">
        <f t="shared" ref="E197" si="144">SUM(E191:E196)</f>
        <v>0</v>
      </c>
      <c r="F197" s="32">
        <f t="shared" ref="F197" si="145">SUM(F191:F196)</f>
        <v>0</v>
      </c>
      <c r="G197" s="32">
        <f t="shared" ref="G197" si="146">SUM(G191:G196)</f>
        <v>0</v>
      </c>
      <c r="H197" s="10">
        <f t="shared" si="141"/>
        <v>0</v>
      </c>
      <c r="L197" s="1">
        <f>L$17</f>
        <v>0</v>
      </c>
    </row>
    <row r="199" spans="1:12" ht="19.5" thickBot="1">
      <c r="A199" s="7" t="str">
        <f>'Название и список группы'!A12</f>
        <v>Потапов</v>
      </c>
      <c r="B199" s="86" t="str">
        <f>'Название и список группы'!B12</f>
        <v>Иван Николаевич</v>
      </c>
      <c r="C199" s="86"/>
      <c r="D199" s="86"/>
      <c r="E199" s="86"/>
      <c r="F199" s="86"/>
      <c r="G199" s="86"/>
      <c r="H199" s="86"/>
      <c r="I199" s="86"/>
      <c r="J199" s="86"/>
    </row>
    <row r="200" spans="1:12" ht="18.75" thickBot="1">
      <c r="A200" s="44" t="str">
        <f>A$2</f>
        <v>Y\Z</v>
      </c>
      <c r="B200" s="22">
        <v>0</v>
      </c>
      <c r="C200" s="23">
        <v>1</v>
      </c>
      <c r="D200" s="23">
        <v>2</v>
      </c>
      <c r="E200" s="23">
        <v>3</v>
      </c>
      <c r="F200" s="23">
        <v>4</v>
      </c>
      <c r="G200" s="24">
        <v>5</v>
      </c>
      <c r="H200" s="25" t="str">
        <f>H$2</f>
        <v>w(Y=yj)</v>
      </c>
      <c r="I200" s="2"/>
      <c r="J200" s="3" t="s">
        <v>3</v>
      </c>
      <c r="L200" s="4" t="str">
        <f>L$2</f>
        <v>10 серий по 5 бросков монеты</v>
      </c>
    </row>
    <row r="201" spans="1:12" ht="18.75">
      <c r="A201" s="43">
        <f>A$3</f>
        <v>0</v>
      </c>
      <c r="B201" s="26">
        <f t="shared" ref="B201:G201" si="147">IF(B215=0,0,B209/$H215)</f>
        <v>0</v>
      </c>
      <c r="C201" s="26">
        <f t="shared" si="147"/>
        <v>0</v>
      </c>
      <c r="D201" s="26">
        <f t="shared" si="147"/>
        <v>0</v>
      </c>
      <c r="E201" s="26">
        <f t="shared" si="147"/>
        <v>0</v>
      </c>
      <c r="F201" s="26">
        <f t="shared" si="147"/>
        <v>0</v>
      </c>
      <c r="G201" s="26">
        <f t="shared" si="147"/>
        <v>0</v>
      </c>
      <c r="H201" s="10"/>
      <c r="I201" s="10"/>
      <c r="J201" s="11">
        <f>IF(SUM(B209:G214)&gt;0,1,10^(-5))</f>
        <v>1.0000000000000001E-5</v>
      </c>
      <c r="L201" s="39" t="str">
        <f>L$3</f>
        <v>Y — номер броска  в серии из</v>
      </c>
    </row>
    <row r="202" spans="1:12" ht="18.75">
      <c r="A202" s="43">
        <f>A$4</f>
        <v>1</v>
      </c>
      <c r="B202" s="6">
        <f t="shared" ref="B202:G202" si="148">IF(B215=0,0,B210/$H215)</f>
        <v>0</v>
      </c>
      <c r="C202" s="6">
        <f t="shared" si="148"/>
        <v>0</v>
      </c>
      <c r="D202" s="6">
        <f t="shared" si="148"/>
        <v>0</v>
      </c>
      <c r="E202" s="6">
        <f t="shared" si="148"/>
        <v>0</v>
      </c>
      <c r="F202" s="6">
        <f t="shared" si="148"/>
        <v>0</v>
      </c>
      <c r="G202" s="6">
        <f t="shared" si="148"/>
        <v>0</v>
      </c>
      <c r="H202" s="10">
        <f t="shared" ref="H202:H207" si="149">SUM(B202:G202)</f>
        <v>0</v>
      </c>
      <c r="I202" s="10"/>
      <c r="L202" s="39" t="str">
        <f>L$4</f>
        <v>5 бросков, когда впервые выпал</v>
      </c>
    </row>
    <row r="203" spans="1:12" ht="18.75">
      <c r="A203" s="43">
        <f>A$5</f>
        <v>2</v>
      </c>
      <c r="B203" s="6">
        <f t="shared" ref="B203:G203" si="150">IF(B215=0,0,B211/$H215)</f>
        <v>0</v>
      </c>
      <c r="C203" s="6">
        <f t="shared" si="150"/>
        <v>0</v>
      </c>
      <c r="D203" s="6">
        <f t="shared" si="150"/>
        <v>0</v>
      </c>
      <c r="E203" s="6">
        <f t="shared" si="150"/>
        <v>0</v>
      </c>
      <c r="F203" s="6">
        <f t="shared" si="150"/>
        <v>0</v>
      </c>
      <c r="G203" s="6">
        <f t="shared" si="150"/>
        <v>0</v>
      </c>
      <c r="H203" s="10">
        <f t="shared" si="149"/>
        <v>0</v>
      </c>
      <c r="I203" s="10"/>
      <c r="L203" s="38" t="str">
        <f>L$5</f>
        <v>орел или 0, если были только</v>
      </c>
    </row>
    <row r="204" spans="1:12" ht="18.75">
      <c r="A204" s="43">
        <f>A$6</f>
        <v>3</v>
      </c>
      <c r="B204" s="6">
        <f t="shared" ref="B204:G204" si="151">IF(B215=0,0,B212/$H215)</f>
        <v>0</v>
      </c>
      <c r="C204" s="6">
        <f t="shared" si="151"/>
        <v>0</v>
      </c>
      <c r="D204" s="6">
        <f t="shared" si="151"/>
        <v>0</v>
      </c>
      <c r="E204" s="6">
        <f t="shared" si="151"/>
        <v>0</v>
      </c>
      <c r="F204" s="6">
        <f t="shared" si="151"/>
        <v>0</v>
      </c>
      <c r="G204" s="6">
        <f t="shared" si="151"/>
        <v>0</v>
      </c>
      <c r="H204" s="10">
        <f t="shared" si="149"/>
        <v>0</v>
      </c>
      <c r="I204" s="12"/>
      <c r="L204" s="38" t="str">
        <f>L$6</f>
        <v>решки</v>
      </c>
    </row>
    <row r="205" spans="1:12" ht="18.75">
      <c r="A205" s="43">
        <f>A$7</f>
        <v>4</v>
      </c>
      <c r="B205" s="6">
        <f t="shared" ref="B205:G205" si="152">IF(B215=0,0,B213/$H215)</f>
        <v>0</v>
      </c>
      <c r="C205" s="6">
        <f t="shared" si="152"/>
        <v>0</v>
      </c>
      <c r="D205" s="6">
        <f t="shared" si="152"/>
        <v>0</v>
      </c>
      <c r="E205" s="6">
        <f t="shared" si="152"/>
        <v>0</v>
      </c>
      <c r="F205" s="6">
        <f t="shared" si="152"/>
        <v>0</v>
      </c>
      <c r="G205" s="6">
        <f t="shared" si="152"/>
        <v>0</v>
      </c>
      <c r="H205" s="10">
        <f t="shared" si="149"/>
        <v>0</v>
      </c>
      <c r="I205" s="12"/>
      <c r="L205" s="38" t="str">
        <f>L$7</f>
        <v>Z — модуль разности между</v>
      </c>
    </row>
    <row r="206" spans="1:12" ht="18.75">
      <c r="A206" s="43">
        <f>A$8</f>
        <v>5</v>
      </c>
      <c r="B206" s="29">
        <f t="shared" ref="B206:G206" si="153">IF(B215=0,0,B214/$H215)</f>
        <v>0</v>
      </c>
      <c r="C206" s="29">
        <f t="shared" si="153"/>
        <v>0</v>
      </c>
      <c r="D206" s="29">
        <f t="shared" si="153"/>
        <v>0</v>
      </c>
      <c r="E206" s="29">
        <f t="shared" si="153"/>
        <v>0</v>
      </c>
      <c r="F206" s="29">
        <f t="shared" si="153"/>
        <v>0</v>
      </c>
      <c r="G206" s="29">
        <f t="shared" si="153"/>
        <v>0</v>
      </c>
      <c r="H206" s="10">
        <f t="shared" si="149"/>
        <v>0</v>
      </c>
      <c r="L206" s="38" t="str">
        <f>L$8</f>
        <v>числом выпавших орлов и</v>
      </c>
    </row>
    <row r="207" spans="1:12" ht="18.75">
      <c r="A207" s="42" t="str">
        <f>A$9</f>
        <v>w(Z=zk)</v>
      </c>
      <c r="B207" s="28">
        <f t="shared" ref="B207:G207" si="154">SUM(B201:B206)</f>
        <v>0</v>
      </c>
      <c r="C207" s="28">
        <f t="shared" si="154"/>
        <v>0</v>
      </c>
      <c r="D207" s="28">
        <f t="shared" si="154"/>
        <v>0</v>
      </c>
      <c r="E207" s="28">
        <f t="shared" si="154"/>
        <v>0</v>
      </c>
      <c r="F207" s="28">
        <f t="shared" si="154"/>
        <v>0</v>
      </c>
      <c r="G207" s="28">
        <f t="shared" si="154"/>
        <v>0</v>
      </c>
      <c r="H207" s="10">
        <f t="shared" si="149"/>
        <v>0</v>
      </c>
      <c r="L207" s="1" t="str">
        <f>L$9</f>
        <v>решек в серии из 5 бросков</v>
      </c>
    </row>
    <row r="208" spans="1:12" ht="19.5" thickBot="1">
      <c r="A208" s="44" t="str">
        <f>A$10</f>
        <v>Y\Z</v>
      </c>
      <c r="B208" s="36">
        <v>0</v>
      </c>
      <c r="C208" s="33">
        <v>1</v>
      </c>
      <c r="D208" s="33">
        <v>2</v>
      </c>
      <c r="E208" s="33">
        <v>3</v>
      </c>
      <c r="F208" s="33">
        <v>4</v>
      </c>
      <c r="G208" s="34">
        <v>5</v>
      </c>
      <c r="H208" s="10"/>
      <c r="L208" s="1">
        <f>L$10</f>
        <v>0</v>
      </c>
    </row>
    <row r="209" spans="1:12" ht="18.75">
      <c r="A209" s="43">
        <f>A$11</f>
        <v>0</v>
      </c>
      <c r="B209" s="30"/>
      <c r="C209" s="30"/>
      <c r="D209" s="30"/>
      <c r="E209" s="30"/>
      <c r="F209" s="30"/>
      <c r="G209" s="30"/>
      <c r="H209" s="10">
        <f t="shared" ref="H209:H215" si="155">SUM(B209:G209)</f>
        <v>0</v>
      </c>
      <c r="L209" s="1">
        <f>L$11</f>
        <v>0</v>
      </c>
    </row>
    <row r="210" spans="1:12" ht="18.75">
      <c r="A210" s="43">
        <f>A$12</f>
        <v>1</v>
      </c>
      <c r="B210" s="35"/>
      <c r="C210" s="35"/>
      <c r="D210" s="35"/>
      <c r="E210" s="35"/>
      <c r="F210" s="35"/>
      <c r="G210" s="35"/>
      <c r="H210" s="10">
        <f t="shared" si="155"/>
        <v>0</v>
      </c>
      <c r="L210" s="1">
        <f>L$12</f>
        <v>0</v>
      </c>
    </row>
    <row r="211" spans="1:12" ht="18.75">
      <c r="A211" s="43">
        <f>A$13</f>
        <v>2</v>
      </c>
      <c r="B211" s="35"/>
      <c r="C211" s="35"/>
      <c r="D211" s="35"/>
      <c r="E211" s="35"/>
      <c r="F211" s="35"/>
      <c r="G211" s="35"/>
      <c r="H211" s="10">
        <f t="shared" si="155"/>
        <v>0</v>
      </c>
      <c r="L211" s="1">
        <f>L$13</f>
        <v>0</v>
      </c>
    </row>
    <row r="212" spans="1:12" ht="18.75">
      <c r="A212" s="43">
        <f>A$14</f>
        <v>3</v>
      </c>
      <c r="B212" s="35"/>
      <c r="C212" s="35"/>
      <c r="D212" s="35"/>
      <c r="E212" s="35"/>
      <c r="F212" s="35"/>
      <c r="G212" s="35"/>
      <c r="H212" s="10">
        <f t="shared" si="155"/>
        <v>0</v>
      </c>
      <c r="L212" s="1">
        <f>L$14</f>
        <v>0</v>
      </c>
    </row>
    <row r="213" spans="1:12" ht="18.75">
      <c r="A213" s="43">
        <f>A$15</f>
        <v>4</v>
      </c>
      <c r="B213" s="35"/>
      <c r="C213" s="35"/>
      <c r="D213" s="35"/>
      <c r="E213" s="35"/>
      <c r="F213" s="35"/>
      <c r="G213" s="35"/>
      <c r="H213" s="10">
        <f t="shared" si="155"/>
        <v>0</v>
      </c>
      <c r="L213" s="1">
        <f>L$15</f>
        <v>0</v>
      </c>
    </row>
    <row r="214" spans="1:12" ht="19.5" thickBot="1">
      <c r="A214" s="46">
        <f>A$16</f>
        <v>5</v>
      </c>
      <c r="B214" s="37"/>
      <c r="C214" s="37"/>
      <c r="D214" s="37"/>
      <c r="E214" s="37"/>
      <c r="F214" s="37"/>
      <c r="G214" s="37"/>
      <c r="H214" s="10">
        <f t="shared" si="155"/>
        <v>0</v>
      </c>
      <c r="L214" s="1">
        <f>L$16</f>
        <v>0</v>
      </c>
    </row>
    <row r="215" spans="1:12" ht="19.5" thickTop="1">
      <c r="A215" s="42" t="str">
        <f>A$17</f>
        <v>n(Z=zk)</v>
      </c>
      <c r="B215" s="32">
        <f>SUM(B209:B214)</f>
        <v>0</v>
      </c>
      <c r="C215" s="32">
        <f t="shared" ref="C215" si="156">SUM(C209:C214)</f>
        <v>0</v>
      </c>
      <c r="D215" s="32">
        <f t="shared" ref="D215" si="157">SUM(D209:D214)</f>
        <v>0</v>
      </c>
      <c r="E215" s="32">
        <f t="shared" ref="E215" si="158">SUM(E209:E214)</f>
        <v>0</v>
      </c>
      <c r="F215" s="32">
        <f t="shared" ref="F215" si="159">SUM(F209:F214)</f>
        <v>0</v>
      </c>
      <c r="G215" s="32">
        <f t="shared" ref="G215" si="160">SUM(G209:G214)</f>
        <v>0</v>
      </c>
      <c r="H215" s="10">
        <f t="shared" si="155"/>
        <v>0</v>
      </c>
      <c r="L215" s="1">
        <f>L$17</f>
        <v>0</v>
      </c>
    </row>
    <row r="217" spans="1:12" ht="19.5" thickBot="1">
      <c r="A217" s="7" t="str">
        <f>'Название и список группы'!A13</f>
        <v>Романцов</v>
      </c>
      <c r="B217" s="86" t="str">
        <f>'Название и список группы'!B13</f>
        <v>Павел Петрович</v>
      </c>
      <c r="C217" s="86"/>
      <c r="D217" s="86"/>
      <c r="E217" s="86"/>
      <c r="F217" s="86"/>
      <c r="G217" s="86"/>
      <c r="H217" s="86"/>
      <c r="I217" s="86"/>
      <c r="J217" s="86"/>
    </row>
    <row r="218" spans="1:12" ht="18.75" thickBot="1">
      <c r="A218" s="44" t="str">
        <f>A$2</f>
        <v>Y\Z</v>
      </c>
      <c r="B218" s="22">
        <v>0</v>
      </c>
      <c r="C218" s="23">
        <v>1</v>
      </c>
      <c r="D218" s="23">
        <v>2</v>
      </c>
      <c r="E218" s="23">
        <v>3</v>
      </c>
      <c r="F218" s="23">
        <v>4</v>
      </c>
      <c r="G218" s="24">
        <v>5</v>
      </c>
      <c r="H218" s="25" t="str">
        <f>H$2</f>
        <v>w(Y=yj)</v>
      </c>
      <c r="I218" s="2"/>
      <c r="J218" s="3" t="s">
        <v>3</v>
      </c>
      <c r="L218" s="4" t="str">
        <f>L$2</f>
        <v>10 серий по 5 бросков монеты</v>
      </c>
    </row>
    <row r="219" spans="1:12" ht="18.75">
      <c r="A219" s="43">
        <f>A$3</f>
        <v>0</v>
      </c>
      <c r="B219" s="26">
        <f t="shared" ref="B219:G219" si="161">IF(B233=0,0,B227/$H233)</f>
        <v>0</v>
      </c>
      <c r="C219" s="26">
        <f t="shared" si="161"/>
        <v>0</v>
      </c>
      <c r="D219" s="26">
        <f t="shared" si="161"/>
        <v>0</v>
      </c>
      <c r="E219" s="26">
        <f t="shared" si="161"/>
        <v>0</v>
      </c>
      <c r="F219" s="26">
        <f t="shared" si="161"/>
        <v>0</v>
      </c>
      <c r="G219" s="26">
        <f t="shared" si="161"/>
        <v>0</v>
      </c>
      <c r="H219" s="10"/>
      <c r="I219" s="10"/>
      <c r="J219" s="11">
        <f>IF(SUM(B227:G232)&gt;0,1,10^(-5))</f>
        <v>1.0000000000000001E-5</v>
      </c>
      <c r="L219" s="39" t="str">
        <f>L$3</f>
        <v>Y — номер броска  в серии из</v>
      </c>
    </row>
    <row r="220" spans="1:12" ht="18.75">
      <c r="A220" s="43">
        <f>A$4</f>
        <v>1</v>
      </c>
      <c r="B220" s="6">
        <f t="shared" ref="B220:G220" si="162">IF(B233=0,0,B228/$H233)</f>
        <v>0</v>
      </c>
      <c r="C220" s="6">
        <f t="shared" si="162"/>
        <v>0</v>
      </c>
      <c r="D220" s="6">
        <f t="shared" si="162"/>
        <v>0</v>
      </c>
      <c r="E220" s="6">
        <f t="shared" si="162"/>
        <v>0</v>
      </c>
      <c r="F220" s="6">
        <f t="shared" si="162"/>
        <v>0</v>
      </c>
      <c r="G220" s="6">
        <f t="shared" si="162"/>
        <v>0</v>
      </c>
      <c r="H220" s="10">
        <f t="shared" ref="H220:H225" si="163">SUM(B220:G220)</f>
        <v>0</v>
      </c>
      <c r="I220" s="10"/>
      <c r="L220" s="39" t="str">
        <f>L$4</f>
        <v>5 бросков, когда впервые выпал</v>
      </c>
    </row>
    <row r="221" spans="1:12" ht="18.75">
      <c r="A221" s="43">
        <f>A$5</f>
        <v>2</v>
      </c>
      <c r="B221" s="6">
        <f t="shared" ref="B221:G221" si="164">IF(B233=0,0,B229/$H233)</f>
        <v>0</v>
      </c>
      <c r="C221" s="6">
        <f t="shared" si="164"/>
        <v>0</v>
      </c>
      <c r="D221" s="6">
        <f t="shared" si="164"/>
        <v>0</v>
      </c>
      <c r="E221" s="6">
        <f t="shared" si="164"/>
        <v>0</v>
      </c>
      <c r="F221" s="6">
        <f t="shared" si="164"/>
        <v>0</v>
      </c>
      <c r="G221" s="6">
        <f t="shared" si="164"/>
        <v>0</v>
      </c>
      <c r="H221" s="10">
        <f t="shared" si="163"/>
        <v>0</v>
      </c>
      <c r="I221" s="10"/>
      <c r="L221" s="38" t="str">
        <f>L$5</f>
        <v>орел или 0, если были только</v>
      </c>
    </row>
    <row r="222" spans="1:12" ht="18.75">
      <c r="A222" s="43">
        <f>A$6</f>
        <v>3</v>
      </c>
      <c r="B222" s="6">
        <f t="shared" ref="B222:G222" si="165">IF(B233=0,0,B230/$H233)</f>
        <v>0</v>
      </c>
      <c r="C222" s="6">
        <f t="shared" si="165"/>
        <v>0</v>
      </c>
      <c r="D222" s="6">
        <f t="shared" si="165"/>
        <v>0</v>
      </c>
      <c r="E222" s="6">
        <f t="shared" si="165"/>
        <v>0</v>
      </c>
      <c r="F222" s="6">
        <f t="shared" si="165"/>
        <v>0</v>
      </c>
      <c r="G222" s="6">
        <f t="shared" si="165"/>
        <v>0</v>
      </c>
      <c r="H222" s="10">
        <f t="shared" si="163"/>
        <v>0</v>
      </c>
      <c r="I222" s="12"/>
      <c r="L222" s="38" t="str">
        <f>L$6</f>
        <v>решки</v>
      </c>
    </row>
    <row r="223" spans="1:12" ht="18.75">
      <c r="A223" s="43">
        <f>A$7</f>
        <v>4</v>
      </c>
      <c r="B223" s="6">
        <f t="shared" ref="B223:G223" si="166">IF(B233=0,0,B231/$H233)</f>
        <v>0</v>
      </c>
      <c r="C223" s="6">
        <f t="shared" si="166"/>
        <v>0</v>
      </c>
      <c r="D223" s="6">
        <f t="shared" si="166"/>
        <v>0</v>
      </c>
      <c r="E223" s="6">
        <f t="shared" si="166"/>
        <v>0</v>
      </c>
      <c r="F223" s="6">
        <f t="shared" si="166"/>
        <v>0</v>
      </c>
      <c r="G223" s="6">
        <f t="shared" si="166"/>
        <v>0</v>
      </c>
      <c r="H223" s="10">
        <f t="shared" si="163"/>
        <v>0</v>
      </c>
      <c r="I223" s="12"/>
      <c r="L223" s="38" t="str">
        <f>L$7</f>
        <v>Z — модуль разности между</v>
      </c>
    </row>
    <row r="224" spans="1:12" ht="18.75">
      <c r="A224" s="43">
        <f>A$8</f>
        <v>5</v>
      </c>
      <c r="B224" s="29">
        <f t="shared" ref="B224:G224" si="167">IF(B233=0,0,B232/$H233)</f>
        <v>0</v>
      </c>
      <c r="C224" s="29">
        <f t="shared" si="167"/>
        <v>0</v>
      </c>
      <c r="D224" s="29">
        <f t="shared" si="167"/>
        <v>0</v>
      </c>
      <c r="E224" s="29">
        <f t="shared" si="167"/>
        <v>0</v>
      </c>
      <c r="F224" s="29">
        <f t="shared" si="167"/>
        <v>0</v>
      </c>
      <c r="G224" s="29">
        <f t="shared" si="167"/>
        <v>0</v>
      </c>
      <c r="H224" s="10">
        <f t="shared" si="163"/>
        <v>0</v>
      </c>
      <c r="L224" s="38" t="str">
        <f>L$8</f>
        <v>числом выпавших орлов и</v>
      </c>
    </row>
    <row r="225" spans="1:12" ht="18.75">
      <c r="A225" s="42" t="str">
        <f>A$9</f>
        <v>w(Z=zk)</v>
      </c>
      <c r="B225" s="28">
        <f t="shared" ref="B225:G225" si="168">SUM(B219:B224)</f>
        <v>0</v>
      </c>
      <c r="C225" s="28">
        <f t="shared" si="168"/>
        <v>0</v>
      </c>
      <c r="D225" s="28">
        <f t="shared" si="168"/>
        <v>0</v>
      </c>
      <c r="E225" s="28">
        <f t="shared" si="168"/>
        <v>0</v>
      </c>
      <c r="F225" s="28">
        <f t="shared" si="168"/>
        <v>0</v>
      </c>
      <c r="G225" s="28">
        <f t="shared" si="168"/>
        <v>0</v>
      </c>
      <c r="H225" s="10">
        <f t="shared" si="163"/>
        <v>0</v>
      </c>
      <c r="L225" s="1" t="str">
        <f>L$9</f>
        <v>решек в серии из 5 бросков</v>
      </c>
    </row>
    <row r="226" spans="1:12" ht="19.5" thickBot="1">
      <c r="A226" s="44" t="str">
        <f>A$10</f>
        <v>Y\Z</v>
      </c>
      <c r="B226" s="36">
        <v>0</v>
      </c>
      <c r="C226" s="33">
        <v>1</v>
      </c>
      <c r="D226" s="33">
        <v>2</v>
      </c>
      <c r="E226" s="33">
        <v>3</v>
      </c>
      <c r="F226" s="33">
        <v>4</v>
      </c>
      <c r="G226" s="34">
        <v>5</v>
      </c>
      <c r="H226" s="10"/>
      <c r="L226" s="1">
        <f>L$10</f>
        <v>0</v>
      </c>
    </row>
    <row r="227" spans="1:12" ht="18.75">
      <c r="A227" s="43">
        <f>A$11</f>
        <v>0</v>
      </c>
      <c r="B227" s="30"/>
      <c r="C227" s="30"/>
      <c r="D227" s="30"/>
      <c r="E227" s="30"/>
      <c r="F227" s="30"/>
      <c r="G227" s="30"/>
      <c r="H227" s="10">
        <f t="shared" ref="H227:H233" si="169">SUM(B227:G227)</f>
        <v>0</v>
      </c>
      <c r="L227" s="1">
        <f>L$11</f>
        <v>0</v>
      </c>
    </row>
    <row r="228" spans="1:12" ht="18.75">
      <c r="A228" s="43">
        <f>A$12</f>
        <v>1</v>
      </c>
      <c r="B228" s="35"/>
      <c r="C228" s="35"/>
      <c r="D228" s="35"/>
      <c r="E228" s="35"/>
      <c r="F228" s="35"/>
      <c r="G228" s="35"/>
      <c r="H228" s="10">
        <f t="shared" si="169"/>
        <v>0</v>
      </c>
      <c r="L228" s="1">
        <f>L$12</f>
        <v>0</v>
      </c>
    </row>
    <row r="229" spans="1:12" ht="18.75">
      <c r="A229" s="43">
        <f>A$13</f>
        <v>2</v>
      </c>
      <c r="B229" s="35"/>
      <c r="C229" s="35"/>
      <c r="D229" s="35"/>
      <c r="E229" s="35"/>
      <c r="F229" s="35"/>
      <c r="G229" s="35"/>
      <c r="H229" s="10">
        <f t="shared" si="169"/>
        <v>0</v>
      </c>
      <c r="L229" s="1">
        <f>L$13</f>
        <v>0</v>
      </c>
    </row>
    <row r="230" spans="1:12" ht="18.75">
      <c r="A230" s="43">
        <f>A$14</f>
        <v>3</v>
      </c>
      <c r="B230" s="35"/>
      <c r="C230" s="35"/>
      <c r="D230" s="35"/>
      <c r="E230" s="35"/>
      <c r="F230" s="35"/>
      <c r="G230" s="35"/>
      <c r="H230" s="10">
        <f t="shared" si="169"/>
        <v>0</v>
      </c>
      <c r="L230" s="1">
        <f>L$14</f>
        <v>0</v>
      </c>
    </row>
    <row r="231" spans="1:12" ht="18.75">
      <c r="A231" s="43">
        <f>A$15</f>
        <v>4</v>
      </c>
      <c r="B231" s="35"/>
      <c r="C231" s="35"/>
      <c r="D231" s="35"/>
      <c r="E231" s="35"/>
      <c r="F231" s="35"/>
      <c r="G231" s="35"/>
      <c r="H231" s="10">
        <f t="shared" si="169"/>
        <v>0</v>
      </c>
      <c r="L231" s="1">
        <f>L$15</f>
        <v>0</v>
      </c>
    </row>
    <row r="232" spans="1:12" ht="19.5" thickBot="1">
      <c r="A232" s="46">
        <f>A$16</f>
        <v>5</v>
      </c>
      <c r="B232" s="37"/>
      <c r="C232" s="37"/>
      <c r="D232" s="37"/>
      <c r="E232" s="37"/>
      <c r="F232" s="37"/>
      <c r="G232" s="37"/>
      <c r="H232" s="10">
        <f t="shared" si="169"/>
        <v>0</v>
      </c>
      <c r="L232" s="1">
        <f>L$16</f>
        <v>0</v>
      </c>
    </row>
    <row r="233" spans="1:12" ht="19.5" thickTop="1">
      <c r="A233" s="42" t="str">
        <f>A$17</f>
        <v>n(Z=zk)</v>
      </c>
      <c r="B233" s="32">
        <f>SUM(B227:B232)</f>
        <v>0</v>
      </c>
      <c r="C233" s="32">
        <f t="shared" ref="C233" si="170">SUM(C227:C232)</f>
        <v>0</v>
      </c>
      <c r="D233" s="32">
        <f t="shared" ref="D233" si="171">SUM(D227:D232)</f>
        <v>0</v>
      </c>
      <c r="E233" s="32">
        <f t="shared" ref="E233" si="172">SUM(E227:E232)</f>
        <v>0</v>
      </c>
      <c r="F233" s="32">
        <f t="shared" ref="F233" si="173">SUM(F227:F232)</f>
        <v>0</v>
      </c>
      <c r="G233" s="32">
        <f t="shared" ref="G233" si="174">SUM(G227:G232)</f>
        <v>0</v>
      </c>
      <c r="H233" s="10">
        <f t="shared" si="169"/>
        <v>0</v>
      </c>
      <c r="L233" s="1">
        <f>L$17</f>
        <v>0</v>
      </c>
    </row>
    <row r="235" spans="1:12" ht="19.5" thickBot="1">
      <c r="A235" s="7" t="str">
        <f>'Название и список группы'!A14</f>
        <v>Рысаев</v>
      </c>
      <c r="B235" s="86" t="str">
        <f>'Название и список группы'!B14</f>
        <v>Дамир Ринатович</v>
      </c>
      <c r="C235" s="86"/>
      <c r="D235" s="86"/>
      <c r="E235" s="86"/>
      <c r="F235" s="86"/>
      <c r="G235" s="86"/>
      <c r="H235" s="86"/>
      <c r="I235" s="86"/>
      <c r="J235" s="86"/>
    </row>
    <row r="236" spans="1:12" ht="18.75" thickBot="1">
      <c r="A236" s="44" t="str">
        <f>A$2</f>
        <v>Y\Z</v>
      </c>
      <c r="B236" s="22">
        <v>0</v>
      </c>
      <c r="C236" s="23">
        <v>1</v>
      </c>
      <c r="D236" s="23">
        <v>2</v>
      </c>
      <c r="E236" s="23">
        <v>3</v>
      </c>
      <c r="F236" s="23">
        <v>4</v>
      </c>
      <c r="G236" s="24">
        <v>5</v>
      </c>
      <c r="H236" s="25" t="str">
        <f>H$2</f>
        <v>w(Y=yj)</v>
      </c>
      <c r="I236" s="2"/>
      <c r="J236" s="3" t="s">
        <v>3</v>
      </c>
      <c r="L236" s="4" t="str">
        <f>L$2</f>
        <v>10 серий по 5 бросков монеты</v>
      </c>
    </row>
    <row r="237" spans="1:12" ht="18.75">
      <c r="A237" s="43">
        <f>A$3</f>
        <v>0</v>
      </c>
      <c r="B237" s="26">
        <f t="shared" ref="B237:G237" si="175">IF(B251=0,0,B245/$H251)</f>
        <v>0</v>
      </c>
      <c r="C237" s="26">
        <f t="shared" si="175"/>
        <v>0</v>
      </c>
      <c r="D237" s="26">
        <f t="shared" si="175"/>
        <v>0</v>
      </c>
      <c r="E237" s="26">
        <f t="shared" si="175"/>
        <v>0</v>
      </c>
      <c r="F237" s="26">
        <f t="shared" si="175"/>
        <v>0</v>
      </c>
      <c r="G237" s="26">
        <f t="shared" si="175"/>
        <v>0</v>
      </c>
      <c r="H237" s="10"/>
      <c r="I237" s="10"/>
      <c r="J237" s="11">
        <f>IF(SUM(B245:G250)&gt;0,1,10^(-5))</f>
        <v>1.0000000000000001E-5</v>
      </c>
      <c r="L237" s="39" t="str">
        <f>L$3</f>
        <v>Y — номер броска  в серии из</v>
      </c>
    </row>
    <row r="238" spans="1:12" ht="18.75">
      <c r="A238" s="43">
        <f>A$4</f>
        <v>1</v>
      </c>
      <c r="B238" s="6">
        <f t="shared" ref="B238:G238" si="176">IF(B251=0,0,B246/$H251)</f>
        <v>0</v>
      </c>
      <c r="C238" s="6">
        <f t="shared" si="176"/>
        <v>0</v>
      </c>
      <c r="D238" s="6">
        <f t="shared" si="176"/>
        <v>0</v>
      </c>
      <c r="E238" s="6">
        <f t="shared" si="176"/>
        <v>0</v>
      </c>
      <c r="F238" s="6">
        <f t="shared" si="176"/>
        <v>0</v>
      </c>
      <c r="G238" s="6">
        <f t="shared" si="176"/>
        <v>0</v>
      </c>
      <c r="H238" s="10">
        <f t="shared" ref="H238:H243" si="177">SUM(B238:G238)</f>
        <v>0</v>
      </c>
      <c r="I238" s="10"/>
      <c r="L238" s="39" t="str">
        <f>L$4</f>
        <v>5 бросков, когда впервые выпал</v>
      </c>
    </row>
    <row r="239" spans="1:12" ht="18.75">
      <c r="A239" s="43">
        <f>A$5</f>
        <v>2</v>
      </c>
      <c r="B239" s="6">
        <f t="shared" ref="B239:G239" si="178">IF(B251=0,0,B247/$H251)</f>
        <v>0</v>
      </c>
      <c r="C239" s="6">
        <f t="shared" si="178"/>
        <v>0</v>
      </c>
      <c r="D239" s="6">
        <f t="shared" si="178"/>
        <v>0</v>
      </c>
      <c r="E239" s="6">
        <f t="shared" si="178"/>
        <v>0</v>
      </c>
      <c r="F239" s="6">
        <f t="shared" si="178"/>
        <v>0</v>
      </c>
      <c r="G239" s="6">
        <f t="shared" si="178"/>
        <v>0</v>
      </c>
      <c r="H239" s="10">
        <f t="shared" si="177"/>
        <v>0</v>
      </c>
      <c r="I239" s="10"/>
      <c r="L239" s="38" t="str">
        <f>L$5</f>
        <v>орел или 0, если были только</v>
      </c>
    </row>
    <row r="240" spans="1:12" ht="18.75">
      <c r="A240" s="43">
        <f>A$6</f>
        <v>3</v>
      </c>
      <c r="B240" s="6">
        <f t="shared" ref="B240:G240" si="179">IF(B251=0,0,B248/$H251)</f>
        <v>0</v>
      </c>
      <c r="C240" s="6">
        <f t="shared" si="179"/>
        <v>0</v>
      </c>
      <c r="D240" s="6">
        <f t="shared" si="179"/>
        <v>0</v>
      </c>
      <c r="E240" s="6">
        <f t="shared" si="179"/>
        <v>0</v>
      </c>
      <c r="F240" s="6">
        <f t="shared" si="179"/>
        <v>0</v>
      </c>
      <c r="G240" s="6">
        <f t="shared" si="179"/>
        <v>0</v>
      </c>
      <c r="H240" s="10">
        <f t="shared" si="177"/>
        <v>0</v>
      </c>
      <c r="I240" s="12"/>
      <c r="L240" s="38" t="str">
        <f>L$6</f>
        <v>решки</v>
      </c>
    </row>
    <row r="241" spans="1:12" ht="18.75">
      <c r="A241" s="43">
        <f>A$7</f>
        <v>4</v>
      </c>
      <c r="B241" s="6">
        <f t="shared" ref="B241:G241" si="180">IF(B251=0,0,B249/$H251)</f>
        <v>0</v>
      </c>
      <c r="C241" s="6">
        <f t="shared" si="180"/>
        <v>0</v>
      </c>
      <c r="D241" s="6">
        <f t="shared" si="180"/>
        <v>0</v>
      </c>
      <c r="E241" s="6">
        <f t="shared" si="180"/>
        <v>0</v>
      </c>
      <c r="F241" s="6">
        <f t="shared" si="180"/>
        <v>0</v>
      </c>
      <c r="G241" s="6">
        <f t="shared" si="180"/>
        <v>0</v>
      </c>
      <c r="H241" s="10">
        <f t="shared" si="177"/>
        <v>0</v>
      </c>
      <c r="I241" s="12"/>
      <c r="L241" s="38" t="str">
        <f>L$7</f>
        <v>Z — модуль разности между</v>
      </c>
    </row>
    <row r="242" spans="1:12" ht="18.75">
      <c r="A242" s="43">
        <f>A$8</f>
        <v>5</v>
      </c>
      <c r="B242" s="29">
        <f t="shared" ref="B242:G242" si="181">IF(B251=0,0,B250/$H251)</f>
        <v>0</v>
      </c>
      <c r="C242" s="29">
        <f t="shared" si="181"/>
        <v>0</v>
      </c>
      <c r="D242" s="29">
        <f t="shared" si="181"/>
        <v>0</v>
      </c>
      <c r="E242" s="29">
        <f t="shared" si="181"/>
        <v>0</v>
      </c>
      <c r="F242" s="29">
        <f t="shared" si="181"/>
        <v>0</v>
      </c>
      <c r="G242" s="29">
        <f t="shared" si="181"/>
        <v>0</v>
      </c>
      <c r="H242" s="10">
        <f t="shared" si="177"/>
        <v>0</v>
      </c>
      <c r="L242" s="38" t="str">
        <f>L$8</f>
        <v>числом выпавших орлов и</v>
      </c>
    </row>
    <row r="243" spans="1:12" ht="18.75">
      <c r="A243" s="42" t="str">
        <f>A$9</f>
        <v>w(Z=zk)</v>
      </c>
      <c r="B243" s="28">
        <f t="shared" ref="B243:G243" si="182">SUM(B237:B242)</f>
        <v>0</v>
      </c>
      <c r="C243" s="28">
        <f t="shared" si="182"/>
        <v>0</v>
      </c>
      <c r="D243" s="28">
        <f t="shared" si="182"/>
        <v>0</v>
      </c>
      <c r="E243" s="28">
        <f t="shared" si="182"/>
        <v>0</v>
      </c>
      <c r="F243" s="28">
        <f t="shared" si="182"/>
        <v>0</v>
      </c>
      <c r="G243" s="28">
        <f t="shared" si="182"/>
        <v>0</v>
      </c>
      <c r="H243" s="10">
        <f t="shared" si="177"/>
        <v>0</v>
      </c>
      <c r="L243" s="1" t="str">
        <f>L$9</f>
        <v>решек в серии из 5 бросков</v>
      </c>
    </row>
    <row r="244" spans="1:12" ht="19.5" thickBot="1">
      <c r="A244" s="44" t="str">
        <f>A$10</f>
        <v>Y\Z</v>
      </c>
      <c r="B244" s="36">
        <v>0</v>
      </c>
      <c r="C244" s="33">
        <v>1</v>
      </c>
      <c r="D244" s="33">
        <v>2</v>
      </c>
      <c r="E244" s="33">
        <v>3</v>
      </c>
      <c r="F244" s="33">
        <v>4</v>
      </c>
      <c r="G244" s="34">
        <v>5</v>
      </c>
      <c r="H244" s="10"/>
      <c r="L244" s="1">
        <f>L$10</f>
        <v>0</v>
      </c>
    </row>
    <row r="245" spans="1:12" ht="18.75">
      <c r="A245" s="43">
        <f>A$11</f>
        <v>0</v>
      </c>
      <c r="B245" s="30"/>
      <c r="C245" s="30"/>
      <c r="D245" s="30"/>
      <c r="E245" s="30"/>
      <c r="F245" s="30"/>
      <c r="G245" s="30"/>
      <c r="H245" s="10">
        <f t="shared" ref="H245:H251" si="183">SUM(B245:G245)</f>
        <v>0</v>
      </c>
      <c r="L245" s="1">
        <f>L$11</f>
        <v>0</v>
      </c>
    </row>
    <row r="246" spans="1:12" ht="18.75">
      <c r="A246" s="43">
        <f>A$12</f>
        <v>1</v>
      </c>
      <c r="B246" s="35"/>
      <c r="C246" s="35"/>
      <c r="D246" s="35"/>
      <c r="E246" s="35"/>
      <c r="F246" s="35"/>
      <c r="G246" s="35"/>
      <c r="H246" s="10">
        <f t="shared" si="183"/>
        <v>0</v>
      </c>
      <c r="L246" s="1">
        <f>L$12</f>
        <v>0</v>
      </c>
    </row>
    <row r="247" spans="1:12" ht="18.75">
      <c r="A247" s="43">
        <f>A$13</f>
        <v>2</v>
      </c>
      <c r="B247" s="35"/>
      <c r="C247" s="35"/>
      <c r="D247" s="35"/>
      <c r="E247" s="35"/>
      <c r="F247" s="35"/>
      <c r="G247" s="35"/>
      <c r="H247" s="10">
        <f t="shared" si="183"/>
        <v>0</v>
      </c>
      <c r="L247" s="1">
        <f>L$13</f>
        <v>0</v>
      </c>
    </row>
    <row r="248" spans="1:12" ht="18.75">
      <c r="A248" s="43">
        <f>A$14</f>
        <v>3</v>
      </c>
      <c r="B248" s="35"/>
      <c r="C248" s="35"/>
      <c r="D248" s="35"/>
      <c r="E248" s="35"/>
      <c r="F248" s="35"/>
      <c r="G248" s="35"/>
      <c r="H248" s="10">
        <f t="shared" si="183"/>
        <v>0</v>
      </c>
      <c r="L248" s="1">
        <f>L$14</f>
        <v>0</v>
      </c>
    </row>
    <row r="249" spans="1:12" ht="18.75">
      <c r="A249" s="43">
        <f>A$15</f>
        <v>4</v>
      </c>
      <c r="B249" s="35"/>
      <c r="C249" s="35"/>
      <c r="D249" s="35"/>
      <c r="E249" s="35"/>
      <c r="F249" s="35"/>
      <c r="G249" s="35"/>
      <c r="H249" s="10">
        <f t="shared" si="183"/>
        <v>0</v>
      </c>
      <c r="L249" s="1">
        <f>L$15</f>
        <v>0</v>
      </c>
    </row>
    <row r="250" spans="1:12" ht="19.5" thickBot="1">
      <c r="A250" s="46">
        <f>A$16</f>
        <v>5</v>
      </c>
      <c r="B250" s="37"/>
      <c r="C250" s="37"/>
      <c r="D250" s="37"/>
      <c r="E250" s="37"/>
      <c r="F250" s="37"/>
      <c r="G250" s="37"/>
      <c r="H250" s="10">
        <f t="shared" si="183"/>
        <v>0</v>
      </c>
      <c r="L250" s="1">
        <f>L$16</f>
        <v>0</v>
      </c>
    </row>
    <row r="251" spans="1:12" ht="19.5" thickTop="1">
      <c r="A251" s="42" t="str">
        <f>A$17</f>
        <v>n(Z=zk)</v>
      </c>
      <c r="B251" s="32">
        <f>SUM(B245:B250)</f>
        <v>0</v>
      </c>
      <c r="C251" s="32">
        <f t="shared" ref="C251" si="184">SUM(C245:C250)</f>
        <v>0</v>
      </c>
      <c r="D251" s="32">
        <f t="shared" ref="D251" si="185">SUM(D245:D250)</f>
        <v>0</v>
      </c>
      <c r="E251" s="32">
        <f t="shared" ref="E251" si="186">SUM(E245:E250)</f>
        <v>0</v>
      </c>
      <c r="F251" s="32">
        <f t="shared" ref="F251" si="187">SUM(F245:F250)</f>
        <v>0</v>
      </c>
      <c r="G251" s="32">
        <f t="shared" ref="G251" si="188">SUM(G245:G250)</f>
        <v>0</v>
      </c>
      <c r="H251" s="10">
        <f t="shared" si="183"/>
        <v>0</v>
      </c>
      <c r="L251" s="1">
        <f>L$17</f>
        <v>0</v>
      </c>
    </row>
    <row r="253" spans="1:12" ht="19.5" thickBot="1">
      <c r="A253" s="7" t="str">
        <f>'Название и список группы'!A15</f>
        <v>Саркеев</v>
      </c>
      <c r="B253" s="86" t="str">
        <f>'Название и список группы'!B15</f>
        <v>Дмитрий Сергеевич</v>
      </c>
      <c r="C253" s="86"/>
      <c r="D253" s="86"/>
      <c r="E253" s="86"/>
      <c r="F253" s="86"/>
      <c r="G253" s="86"/>
      <c r="H253" s="86"/>
      <c r="I253" s="86"/>
      <c r="J253" s="86"/>
    </row>
    <row r="254" spans="1:12" ht="18.75" thickBot="1">
      <c r="A254" s="44" t="str">
        <f>A$2</f>
        <v>Y\Z</v>
      </c>
      <c r="B254" s="22">
        <v>0</v>
      </c>
      <c r="C254" s="23">
        <v>1</v>
      </c>
      <c r="D254" s="23">
        <v>2</v>
      </c>
      <c r="E254" s="23">
        <v>3</v>
      </c>
      <c r="F254" s="23">
        <v>4</v>
      </c>
      <c r="G254" s="24">
        <v>5</v>
      </c>
      <c r="H254" s="25" t="str">
        <f>H$2</f>
        <v>w(Y=yj)</v>
      </c>
      <c r="I254" s="2"/>
      <c r="J254" s="3" t="s">
        <v>3</v>
      </c>
      <c r="L254" s="4" t="str">
        <f>L$2</f>
        <v>10 серий по 5 бросков монеты</v>
      </c>
    </row>
    <row r="255" spans="1:12" ht="18.75">
      <c r="A255" s="43">
        <f>A$3</f>
        <v>0</v>
      </c>
      <c r="B255" s="26">
        <f t="shared" ref="B255:G255" si="189">IF(B269=0,0,B263/$H269)</f>
        <v>0</v>
      </c>
      <c r="C255" s="26">
        <f t="shared" si="189"/>
        <v>0</v>
      </c>
      <c r="D255" s="26">
        <f t="shared" si="189"/>
        <v>0</v>
      </c>
      <c r="E255" s="26">
        <f t="shared" si="189"/>
        <v>0</v>
      </c>
      <c r="F255" s="26">
        <f t="shared" si="189"/>
        <v>0</v>
      </c>
      <c r="G255" s="26">
        <f t="shared" si="189"/>
        <v>0</v>
      </c>
      <c r="H255" s="10"/>
      <c r="I255" s="10"/>
      <c r="J255" s="11">
        <f>IF(SUM(B263:G268)&gt;0,1,10^(-5))</f>
        <v>1.0000000000000001E-5</v>
      </c>
      <c r="L255" s="39" t="str">
        <f>L$3</f>
        <v>Y — номер броска  в серии из</v>
      </c>
    </row>
    <row r="256" spans="1:12" ht="18.75">
      <c r="A256" s="43">
        <f>A$4</f>
        <v>1</v>
      </c>
      <c r="B256" s="6">
        <f t="shared" ref="B256:G256" si="190">IF(B269=0,0,B264/$H269)</f>
        <v>0</v>
      </c>
      <c r="C256" s="6">
        <f t="shared" si="190"/>
        <v>0</v>
      </c>
      <c r="D256" s="6">
        <f t="shared" si="190"/>
        <v>0</v>
      </c>
      <c r="E256" s="6">
        <f t="shared" si="190"/>
        <v>0</v>
      </c>
      <c r="F256" s="6">
        <f t="shared" si="190"/>
        <v>0</v>
      </c>
      <c r="G256" s="6">
        <f t="shared" si="190"/>
        <v>0</v>
      </c>
      <c r="H256" s="10">
        <f t="shared" ref="H256:H261" si="191">SUM(B256:G256)</f>
        <v>0</v>
      </c>
      <c r="I256" s="10"/>
      <c r="L256" s="39" t="str">
        <f>L$4</f>
        <v>5 бросков, когда впервые выпал</v>
      </c>
    </row>
    <row r="257" spans="1:12" ht="18.75">
      <c r="A257" s="43">
        <f>A$5</f>
        <v>2</v>
      </c>
      <c r="B257" s="6">
        <f t="shared" ref="B257:G257" si="192">IF(B269=0,0,B265/$H269)</f>
        <v>0</v>
      </c>
      <c r="C257" s="6">
        <f t="shared" si="192"/>
        <v>0</v>
      </c>
      <c r="D257" s="6">
        <f t="shared" si="192"/>
        <v>0</v>
      </c>
      <c r="E257" s="6">
        <f t="shared" si="192"/>
        <v>0</v>
      </c>
      <c r="F257" s="6">
        <f t="shared" si="192"/>
        <v>0</v>
      </c>
      <c r="G257" s="6">
        <f t="shared" si="192"/>
        <v>0</v>
      </c>
      <c r="H257" s="10">
        <f t="shared" si="191"/>
        <v>0</v>
      </c>
      <c r="I257" s="10"/>
      <c r="L257" s="38" t="str">
        <f>L$5</f>
        <v>орел или 0, если были только</v>
      </c>
    </row>
    <row r="258" spans="1:12" ht="18.75">
      <c r="A258" s="43">
        <f>A$6</f>
        <v>3</v>
      </c>
      <c r="B258" s="6">
        <f t="shared" ref="B258:G258" si="193">IF(B269=0,0,B266/$H269)</f>
        <v>0</v>
      </c>
      <c r="C258" s="6">
        <f t="shared" si="193"/>
        <v>0</v>
      </c>
      <c r="D258" s="6">
        <f t="shared" si="193"/>
        <v>0</v>
      </c>
      <c r="E258" s="6">
        <f t="shared" si="193"/>
        <v>0</v>
      </c>
      <c r="F258" s="6">
        <f t="shared" si="193"/>
        <v>0</v>
      </c>
      <c r="G258" s="6">
        <f t="shared" si="193"/>
        <v>0</v>
      </c>
      <c r="H258" s="10">
        <f t="shared" si="191"/>
        <v>0</v>
      </c>
      <c r="I258" s="12"/>
      <c r="L258" s="38" t="str">
        <f>L$6</f>
        <v>решки</v>
      </c>
    </row>
    <row r="259" spans="1:12" ht="18.75">
      <c r="A259" s="43">
        <f>A$7</f>
        <v>4</v>
      </c>
      <c r="B259" s="6">
        <f t="shared" ref="B259:G259" si="194">IF(B269=0,0,B267/$H269)</f>
        <v>0</v>
      </c>
      <c r="C259" s="6">
        <f t="shared" si="194"/>
        <v>0</v>
      </c>
      <c r="D259" s="6">
        <f t="shared" si="194"/>
        <v>0</v>
      </c>
      <c r="E259" s="6">
        <f t="shared" si="194"/>
        <v>0</v>
      </c>
      <c r="F259" s="6">
        <f t="shared" si="194"/>
        <v>0</v>
      </c>
      <c r="G259" s="6">
        <f t="shared" si="194"/>
        <v>0</v>
      </c>
      <c r="H259" s="10">
        <f t="shared" si="191"/>
        <v>0</v>
      </c>
      <c r="I259" s="12"/>
      <c r="L259" s="38" t="str">
        <f>L$7</f>
        <v>Z — модуль разности между</v>
      </c>
    </row>
    <row r="260" spans="1:12" ht="18.75">
      <c r="A260" s="43">
        <f>A$8</f>
        <v>5</v>
      </c>
      <c r="B260" s="29">
        <f t="shared" ref="B260:G260" si="195">IF(B269=0,0,B268/$H269)</f>
        <v>0</v>
      </c>
      <c r="C260" s="29">
        <f t="shared" si="195"/>
        <v>0</v>
      </c>
      <c r="D260" s="29">
        <f t="shared" si="195"/>
        <v>0</v>
      </c>
      <c r="E260" s="29">
        <f t="shared" si="195"/>
        <v>0</v>
      </c>
      <c r="F260" s="29">
        <f t="shared" si="195"/>
        <v>0</v>
      </c>
      <c r="G260" s="29">
        <f t="shared" si="195"/>
        <v>0</v>
      </c>
      <c r="H260" s="10">
        <f t="shared" si="191"/>
        <v>0</v>
      </c>
      <c r="L260" s="38" t="str">
        <f>L$8</f>
        <v>числом выпавших орлов и</v>
      </c>
    </row>
    <row r="261" spans="1:12" ht="18.75">
      <c r="A261" s="42" t="str">
        <f>A$9</f>
        <v>w(Z=zk)</v>
      </c>
      <c r="B261" s="28">
        <f t="shared" ref="B261:G261" si="196">SUM(B255:B260)</f>
        <v>0</v>
      </c>
      <c r="C261" s="28">
        <f t="shared" si="196"/>
        <v>0</v>
      </c>
      <c r="D261" s="28">
        <f t="shared" si="196"/>
        <v>0</v>
      </c>
      <c r="E261" s="28">
        <f t="shared" si="196"/>
        <v>0</v>
      </c>
      <c r="F261" s="28">
        <f t="shared" si="196"/>
        <v>0</v>
      </c>
      <c r="G261" s="28">
        <f t="shared" si="196"/>
        <v>0</v>
      </c>
      <c r="H261" s="10">
        <f t="shared" si="191"/>
        <v>0</v>
      </c>
      <c r="L261" s="1" t="str">
        <f>L$9</f>
        <v>решек в серии из 5 бросков</v>
      </c>
    </row>
    <row r="262" spans="1:12" ht="19.5" thickBot="1">
      <c r="A262" s="44" t="str">
        <f>A$10</f>
        <v>Y\Z</v>
      </c>
      <c r="B262" s="36">
        <v>0</v>
      </c>
      <c r="C262" s="33">
        <v>1</v>
      </c>
      <c r="D262" s="33">
        <v>2</v>
      </c>
      <c r="E262" s="33">
        <v>3</v>
      </c>
      <c r="F262" s="33">
        <v>4</v>
      </c>
      <c r="G262" s="34">
        <v>5</v>
      </c>
      <c r="H262" s="10"/>
      <c r="L262" s="1">
        <f>L$10</f>
        <v>0</v>
      </c>
    </row>
    <row r="263" spans="1:12" ht="18.75">
      <c r="A263" s="43">
        <f>A$11</f>
        <v>0</v>
      </c>
      <c r="B263" s="30"/>
      <c r="C263" s="30"/>
      <c r="D263" s="30"/>
      <c r="E263" s="30"/>
      <c r="F263" s="30"/>
      <c r="G263" s="30"/>
      <c r="H263" s="10">
        <f t="shared" ref="H263:H269" si="197">SUM(B263:G263)</f>
        <v>0</v>
      </c>
      <c r="L263" s="1">
        <f>L$11</f>
        <v>0</v>
      </c>
    </row>
    <row r="264" spans="1:12" ht="18.75">
      <c r="A264" s="43">
        <f>A$12</f>
        <v>1</v>
      </c>
      <c r="B264" s="35"/>
      <c r="C264" s="35"/>
      <c r="D264" s="35"/>
      <c r="E264" s="35"/>
      <c r="F264" s="35"/>
      <c r="G264" s="35"/>
      <c r="H264" s="10">
        <f t="shared" si="197"/>
        <v>0</v>
      </c>
      <c r="L264" s="1">
        <f>L$12</f>
        <v>0</v>
      </c>
    </row>
    <row r="265" spans="1:12" ht="18.75">
      <c r="A265" s="43">
        <f>A$13</f>
        <v>2</v>
      </c>
      <c r="B265" s="35"/>
      <c r="C265" s="35"/>
      <c r="D265" s="35"/>
      <c r="E265" s="35"/>
      <c r="F265" s="35"/>
      <c r="G265" s="35"/>
      <c r="H265" s="10">
        <f t="shared" si="197"/>
        <v>0</v>
      </c>
      <c r="L265" s="1">
        <f>L$13</f>
        <v>0</v>
      </c>
    </row>
    <row r="266" spans="1:12" ht="18.75">
      <c r="A266" s="43">
        <f>A$14</f>
        <v>3</v>
      </c>
      <c r="B266" s="35"/>
      <c r="C266" s="35"/>
      <c r="D266" s="35"/>
      <c r="E266" s="35"/>
      <c r="F266" s="35"/>
      <c r="G266" s="35"/>
      <c r="H266" s="10">
        <f t="shared" si="197"/>
        <v>0</v>
      </c>
      <c r="L266" s="1">
        <f>L$14</f>
        <v>0</v>
      </c>
    </row>
    <row r="267" spans="1:12" ht="18.75">
      <c r="A267" s="43">
        <f>A$15</f>
        <v>4</v>
      </c>
      <c r="B267" s="35"/>
      <c r="C267" s="35"/>
      <c r="D267" s="35"/>
      <c r="E267" s="35"/>
      <c r="F267" s="35"/>
      <c r="G267" s="35"/>
      <c r="H267" s="10">
        <f t="shared" si="197"/>
        <v>0</v>
      </c>
      <c r="L267" s="1">
        <f>L$15</f>
        <v>0</v>
      </c>
    </row>
    <row r="268" spans="1:12" ht="19.5" thickBot="1">
      <c r="A268" s="46">
        <f>A$16</f>
        <v>5</v>
      </c>
      <c r="B268" s="37"/>
      <c r="C268" s="37"/>
      <c r="D268" s="37"/>
      <c r="E268" s="37"/>
      <c r="F268" s="37"/>
      <c r="G268" s="37"/>
      <c r="H268" s="10">
        <f t="shared" si="197"/>
        <v>0</v>
      </c>
      <c r="L268" s="1">
        <f>L$16</f>
        <v>0</v>
      </c>
    </row>
    <row r="269" spans="1:12" ht="19.5" thickTop="1">
      <c r="A269" s="42" t="str">
        <f>A$17</f>
        <v>n(Z=zk)</v>
      </c>
      <c r="B269" s="32">
        <f>SUM(B263:B268)</f>
        <v>0</v>
      </c>
      <c r="C269" s="32">
        <f t="shared" ref="C269" si="198">SUM(C263:C268)</f>
        <v>0</v>
      </c>
      <c r="D269" s="32">
        <f t="shared" ref="D269" si="199">SUM(D263:D268)</f>
        <v>0</v>
      </c>
      <c r="E269" s="32">
        <f t="shared" ref="E269" si="200">SUM(E263:E268)</f>
        <v>0</v>
      </c>
      <c r="F269" s="32">
        <f t="shared" ref="F269" si="201">SUM(F263:F268)</f>
        <v>0</v>
      </c>
      <c r="G269" s="32">
        <f t="shared" ref="G269" si="202">SUM(G263:G268)</f>
        <v>0</v>
      </c>
      <c r="H269" s="10">
        <f t="shared" si="197"/>
        <v>0</v>
      </c>
      <c r="L269" s="1">
        <f>L$17</f>
        <v>0</v>
      </c>
    </row>
    <row r="271" spans="1:12" ht="19.5" thickBot="1">
      <c r="A271" s="7" t="str">
        <f>'Название и список группы'!A16</f>
        <v>Саханчук</v>
      </c>
      <c r="B271" s="86" t="str">
        <f>'Название и список группы'!B16</f>
        <v>Захар Олегович</v>
      </c>
      <c r="C271" s="86"/>
      <c r="D271" s="86"/>
      <c r="E271" s="86"/>
      <c r="F271" s="86"/>
      <c r="G271" s="86"/>
      <c r="H271" s="86"/>
      <c r="I271" s="86"/>
      <c r="J271" s="86"/>
    </row>
    <row r="272" spans="1:12" ht="18.75" thickBot="1">
      <c r="A272" s="44" t="str">
        <f>A$2</f>
        <v>Y\Z</v>
      </c>
      <c r="B272" s="22">
        <v>0</v>
      </c>
      <c r="C272" s="23">
        <v>1</v>
      </c>
      <c r="D272" s="23">
        <v>2</v>
      </c>
      <c r="E272" s="23">
        <v>3</v>
      </c>
      <c r="F272" s="23">
        <v>4</v>
      </c>
      <c r="G272" s="24">
        <v>5</v>
      </c>
      <c r="H272" s="25" t="str">
        <f>H$2</f>
        <v>w(Y=yj)</v>
      </c>
      <c r="I272" s="2"/>
      <c r="J272" s="3" t="s">
        <v>3</v>
      </c>
      <c r="L272" s="4" t="str">
        <f>L$2</f>
        <v>10 серий по 5 бросков монеты</v>
      </c>
    </row>
    <row r="273" spans="1:12" ht="18.75">
      <c r="A273" s="43">
        <f>A$3</f>
        <v>0</v>
      </c>
      <c r="B273" s="26">
        <f t="shared" ref="B273:G273" si="203">IF(B287=0,0,B281/$H287)</f>
        <v>0</v>
      </c>
      <c r="C273" s="26">
        <f t="shared" si="203"/>
        <v>0</v>
      </c>
      <c r="D273" s="26">
        <f t="shared" si="203"/>
        <v>0</v>
      </c>
      <c r="E273" s="26">
        <f t="shared" si="203"/>
        <v>0</v>
      </c>
      <c r="F273" s="26">
        <f t="shared" si="203"/>
        <v>0</v>
      </c>
      <c r="G273" s="26">
        <f t="shared" si="203"/>
        <v>0</v>
      </c>
      <c r="H273" s="10"/>
      <c r="I273" s="10"/>
      <c r="J273" s="11">
        <f>IF(SUM(B281:G286)&gt;0,1,10^(-5))</f>
        <v>1.0000000000000001E-5</v>
      </c>
      <c r="L273" s="39" t="str">
        <f>L$3</f>
        <v>Y — номер броска  в серии из</v>
      </c>
    </row>
    <row r="274" spans="1:12" ht="18.75">
      <c r="A274" s="43">
        <f>A$4</f>
        <v>1</v>
      </c>
      <c r="B274" s="6">
        <f t="shared" ref="B274:G274" si="204">IF(B287=0,0,B282/$H287)</f>
        <v>0</v>
      </c>
      <c r="C274" s="6">
        <f t="shared" si="204"/>
        <v>0</v>
      </c>
      <c r="D274" s="6">
        <f t="shared" si="204"/>
        <v>0</v>
      </c>
      <c r="E274" s="6">
        <f t="shared" si="204"/>
        <v>0</v>
      </c>
      <c r="F274" s="6">
        <f t="shared" si="204"/>
        <v>0</v>
      </c>
      <c r="G274" s="6">
        <f t="shared" si="204"/>
        <v>0</v>
      </c>
      <c r="H274" s="10">
        <f t="shared" ref="H274:H279" si="205">SUM(B274:G274)</f>
        <v>0</v>
      </c>
      <c r="I274" s="10"/>
      <c r="L274" s="39" t="str">
        <f>L$4</f>
        <v>5 бросков, когда впервые выпал</v>
      </c>
    </row>
    <row r="275" spans="1:12" ht="18.75">
      <c r="A275" s="43">
        <f>A$5</f>
        <v>2</v>
      </c>
      <c r="B275" s="6">
        <f t="shared" ref="B275:G275" si="206">IF(B287=0,0,B283/$H287)</f>
        <v>0</v>
      </c>
      <c r="C275" s="6">
        <f t="shared" si="206"/>
        <v>0</v>
      </c>
      <c r="D275" s="6">
        <f t="shared" si="206"/>
        <v>0</v>
      </c>
      <c r="E275" s="6">
        <f t="shared" si="206"/>
        <v>0</v>
      </c>
      <c r="F275" s="6">
        <f t="shared" si="206"/>
        <v>0</v>
      </c>
      <c r="G275" s="6">
        <f t="shared" si="206"/>
        <v>0</v>
      </c>
      <c r="H275" s="10">
        <f t="shared" si="205"/>
        <v>0</v>
      </c>
      <c r="I275" s="10"/>
      <c r="L275" s="38" t="str">
        <f>L$5</f>
        <v>орел или 0, если были только</v>
      </c>
    </row>
    <row r="276" spans="1:12" ht="18.75">
      <c r="A276" s="43">
        <f>A$6</f>
        <v>3</v>
      </c>
      <c r="B276" s="6">
        <f t="shared" ref="B276:G276" si="207">IF(B287=0,0,B284/$H287)</f>
        <v>0</v>
      </c>
      <c r="C276" s="6">
        <f t="shared" si="207"/>
        <v>0</v>
      </c>
      <c r="D276" s="6">
        <f t="shared" si="207"/>
        <v>0</v>
      </c>
      <c r="E276" s="6">
        <f t="shared" si="207"/>
        <v>0</v>
      </c>
      <c r="F276" s="6">
        <f t="shared" si="207"/>
        <v>0</v>
      </c>
      <c r="G276" s="6">
        <f t="shared" si="207"/>
        <v>0</v>
      </c>
      <c r="H276" s="10">
        <f t="shared" si="205"/>
        <v>0</v>
      </c>
      <c r="I276" s="12"/>
      <c r="L276" s="38" t="str">
        <f>L$6</f>
        <v>решки</v>
      </c>
    </row>
    <row r="277" spans="1:12" ht="18.75">
      <c r="A277" s="43">
        <f>A$7</f>
        <v>4</v>
      </c>
      <c r="B277" s="6">
        <f t="shared" ref="B277:G277" si="208">IF(B287=0,0,B285/$H287)</f>
        <v>0</v>
      </c>
      <c r="C277" s="6">
        <f t="shared" si="208"/>
        <v>0</v>
      </c>
      <c r="D277" s="6">
        <f t="shared" si="208"/>
        <v>0</v>
      </c>
      <c r="E277" s="6">
        <f t="shared" si="208"/>
        <v>0</v>
      </c>
      <c r="F277" s="6">
        <f t="shared" si="208"/>
        <v>0</v>
      </c>
      <c r="G277" s="6">
        <f t="shared" si="208"/>
        <v>0</v>
      </c>
      <c r="H277" s="10">
        <f t="shared" si="205"/>
        <v>0</v>
      </c>
      <c r="I277" s="12"/>
      <c r="L277" s="38" t="str">
        <f>L$7</f>
        <v>Z — модуль разности между</v>
      </c>
    </row>
    <row r="278" spans="1:12" ht="18.75">
      <c r="A278" s="43">
        <f>A$8</f>
        <v>5</v>
      </c>
      <c r="B278" s="29">
        <f t="shared" ref="B278:G278" si="209">IF(B287=0,0,B286/$H287)</f>
        <v>0</v>
      </c>
      <c r="C278" s="29">
        <f t="shared" si="209"/>
        <v>0</v>
      </c>
      <c r="D278" s="29">
        <f t="shared" si="209"/>
        <v>0</v>
      </c>
      <c r="E278" s="29">
        <f t="shared" si="209"/>
        <v>0</v>
      </c>
      <c r="F278" s="29">
        <f t="shared" si="209"/>
        <v>0</v>
      </c>
      <c r="G278" s="29">
        <f t="shared" si="209"/>
        <v>0</v>
      </c>
      <c r="H278" s="10">
        <f t="shared" si="205"/>
        <v>0</v>
      </c>
      <c r="L278" s="38" t="str">
        <f>L$8</f>
        <v>числом выпавших орлов и</v>
      </c>
    </row>
    <row r="279" spans="1:12" ht="18.75">
      <c r="A279" s="42" t="str">
        <f>A$9</f>
        <v>w(Z=zk)</v>
      </c>
      <c r="B279" s="28">
        <f t="shared" ref="B279:G279" si="210">SUM(B273:B278)</f>
        <v>0</v>
      </c>
      <c r="C279" s="28">
        <f t="shared" si="210"/>
        <v>0</v>
      </c>
      <c r="D279" s="28">
        <f t="shared" si="210"/>
        <v>0</v>
      </c>
      <c r="E279" s="28">
        <f t="shared" si="210"/>
        <v>0</v>
      </c>
      <c r="F279" s="28">
        <f t="shared" si="210"/>
        <v>0</v>
      </c>
      <c r="G279" s="28">
        <f t="shared" si="210"/>
        <v>0</v>
      </c>
      <c r="H279" s="10">
        <f t="shared" si="205"/>
        <v>0</v>
      </c>
      <c r="L279" s="1" t="str">
        <f>L$9</f>
        <v>решек в серии из 5 бросков</v>
      </c>
    </row>
    <row r="280" spans="1:12" ht="19.5" thickBot="1">
      <c r="A280" s="44" t="str">
        <f>A$10</f>
        <v>Y\Z</v>
      </c>
      <c r="B280" s="36">
        <v>0</v>
      </c>
      <c r="C280" s="33">
        <v>1</v>
      </c>
      <c r="D280" s="33">
        <v>2</v>
      </c>
      <c r="E280" s="33">
        <v>3</v>
      </c>
      <c r="F280" s="33">
        <v>4</v>
      </c>
      <c r="G280" s="34">
        <v>5</v>
      </c>
      <c r="H280" s="10"/>
      <c r="L280" s="1">
        <f>L$10</f>
        <v>0</v>
      </c>
    </row>
    <row r="281" spans="1:12" ht="18.75">
      <c r="A281" s="43">
        <f>A$11</f>
        <v>0</v>
      </c>
      <c r="B281" s="30"/>
      <c r="C281" s="30"/>
      <c r="D281" s="30"/>
      <c r="E281" s="30"/>
      <c r="F281" s="30"/>
      <c r="G281" s="30"/>
      <c r="H281" s="10">
        <f t="shared" ref="H281:H287" si="211">SUM(B281:G281)</f>
        <v>0</v>
      </c>
      <c r="L281" s="1">
        <f>L$11</f>
        <v>0</v>
      </c>
    </row>
    <row r="282" spans="1:12" ht="18.75">
      <c r="A282" s="43">
        <f>A$12</f>
        <v>1</v>
      </c>
      <c r="B282" s="35"/>
      <c r="C282" s="35"/>
      <c r="D282" s="35"/>
      <c r="E282" s="35"/>
      <c r="F282" s="35"/>
      <c r="G282" s="35"/>
      <c r="H282" s="10">
        <f t="shared" si="211"/>
        <v>0</v>
      </c>
      <c r="L282" s="1">
        <f>L$12</f>
        <v>0</v>
      </c>
    </row>
    <row r="283" spans="1:12" ht="18.75">
      <c r="A283" s="43">
        <f>A$13</f>
        <v>2</v>
      </c>
      <c r="B283" s="35"/>
      <c r="C283" s="35"/>
      <c r="D283" s="35"/>
      <c r="E283" s="35"/>
      <c r="F283" s="35"/>
      <c r="G283" s="35"/>
      <c r="H283" s="10">
        <f t="shared" si="211"/>
        <v>0</v>
      </c>
      <c r="L283" s="1">
        <f>L$13</f>
        <v>0</v>
      </c>
    </row>
    <row r="284" spans="1:12" ht="18.75">
      <c r="A284" s="43">
        <f>A$14</f>
        <v>3</v>
      </c>
      <c r="B284" s="35"/>
      <c r="C284" s="35"/>
      <c r="D284" s="35"/>
      <c r="E284" s="35"/>
      <c r="F284" s="35"/>
      <c r="G284" s="35"/>
      <c r="H284" s="10">
        <f t="shared" si="211"/>
        <v>0</v>
      </c>
      <c r="L284" s="1">
        <f>L$14</f>
        <v>0</v>
      </c>
    </row>
    <row r="285" spans="1:12" ht="18.75">
      <c r="A285" s="43">
        <f>A$15</f>
        <v>4</v>
      </c>
      <c r="B285" s="35"/>
      <c r="C285" s="35"/>
      <c r="D285" s="35"/>
      <c r="E285" s="35"/>
      <c r="F285" s="35"/>
      <c r="G285" s="35"/>
      <c r="H285" s="10">
        <f t="shared" si="211"/>
        <v>0</v>
      </c>
      <c r="L285" s="1">
        <f>L$15</f>
        <v>0</v>
      </c>
    </row>
    <row r="286" spans="1:12" ht="19.5" thickBot="1">
      <c r="A286" s="46">
        <f>A$16</f>
        <v>5</v>
      </c>
      <c r="B286" s="37"/>
      <c r="C286" s="37"/>
      <c r="D286" s="37"/>
      <c r="E286" s="37"/>
      <c r="F286" s="37"/>
      <c r="G286" s="37"/>
      <c r="H286" s="10">
        <f t="shared" si="211"/>
        <v>0</v>
      </c>
      <c r="L286" s="1">
        <f>L$16</f>
        <v>0</v>
      </c>
    </row>
    <row r="287" spans="1:12" ht="19.5" thickTop="1">
      <c r="A287" s="42" t="str">
        <f>A$17</f>
        <v>n(Z=zk)</v>
      </c>
      <c r="B287" s="32">
        <f>SUM(B281:B286)</f>
        <v>0</v>
      </c>
      <c r="C287" s="32">
        <f t="shared" ref="C287" si="212">SUM(C281:C286)</f>
        <v>0</v>
      </c>
      <c r="D287" s="32">
        <f t="shared" ref="D287" si="213">SUM(D281:D286)</f>
        <v>0</v>
      </c>
      <c r="E287" s="32">
        <f t="shared" ref="E287" si="214">SUM(E281:E286)</f>
        <v>0</v>
      </c>
      <c r="F287" s="32">
        <f t="shared" ref="F287" si="215">SUM(F281:F286)</f>
        <v>0</v>
      </c>
      <c r="G287" s="32">
        <f t="shared" ref="G287" si="216">SUM(G281:G286)</f>
        <v>0</v>
      </c>
      <c r="H287" s="10">
        <f t="shared" si="211"/>
        <v>0</v>
      </c>
      <c r="L287" s="1">
        <f>L$17</f>
        <v>0</v>
      </c>
    </row>
    <row r="289" spans="1:12" ht="19.5" thickBot="1">
      <c r="A289" s="7" t="str">
        <f>'Название и список группы'!A17</f>
        <v>Селеменчук</v>
      </c>
      <c r="B289" s="86" t="str">
        <f>'Название и список группы'!B17</f>
        <v>Максим Атифович</v>
      </c>
      <c r="C289" s="86"/>
      <c r="D289" s="86"/>
      <c r="E289" s="86"/>
      <c r="F289" s="86"/>
      <c r="G289" s="86"/>
      <c r="H289" s="86"/>
      <c r="I289" s="86"/>
      <c r="J289" s="86"/>
    </row>
    <row r="290" spans="1:12" ht="18.75" thickBot="1">
      <c r="A290" s="44" t="str">
        <f>A$2</f>
        <v>Y\Z</v>
      </c>
      <c r="B290" s="22">
        <v>0</v>
      </c>
      <c r="C290" s="23">
        <v>1</v>
      </c>
      <c r="D290" s="23">
        <v>2</v>
      </c>
      <c r="E290" s="23">
        <v>3</v>
      </c>
      <c r="F290" s="23">
        <v>4</v>
      </c>
      <c r="G290" s="24">
        <v>5</v>
      </c>
      <c r="H290" s="25" t="str">
        <f>H$2</f>
        <v>w(Y=yj)</v>
      </c>
      <c r="I290" s="2"/>
      <c r="J290" s="3" t="s">
        <v>3</v>
      </c>
      <c r="L290" s="4" t="str">
        <f>L$2</f>
        <v>10 серий по 5 бросков монеты</v>
      </c>
    </row>
    <row r="291" spans="1:12" ht="18.75">
      <c r="A291" s="43">
        <f>A$3</f>
        <v>0</v>
      </c>
      <c r="B291" s="26">
        <f t="shared" ref="B291:G291" si="217">IF(B305=0,0,B299/$H305)</f>
        <v>0</v>
      </c>
      <c r="C291" s="26">
        <f t="shared" si="217"/>
        <v>0</v>
      </c>
      <c r="D291" s="26">
        <f t="shared" si="217"/>
        <v>0</v>
      </c>
      <c r="E291" s="26">
        <f t="shared" si="217"/>
        <v>0</v>
      </c>
      <c r="F291" s="26">
        <f t="shared" si="217"/>
        <v>0</v>
      </c>
      <c r="G291" s="26">
        <f t="shared" si="217"/>
        <v>0</v>
      </c>
      <c r="H291" s="10"/>
      <c r="I291" s="10"/>
      <c r="J291" s="11">
        <f>IF(SUM(B299:G304)&gt;0,1,10^(-5))</f>
        <v>1.0000000000000001E-5</v>
      </c>
      <c r="L291" s="39" t="str">
        <f>L$3</f>
        <v>Y — номер броска  в серии из</v>
      </c>
    </row>
    <row r="292" spans="1:12" ht="18.75">
      <c r="A292" s="43">
        <f>A$4</f>
        <v>1</v>
      </c>
      <c r="B292" s="6">
        <f t="shared" ref="B292:G292" si="218">IF(B305=0,0,B300/$H305)</f>
        <v>0</v>
      </c>
      <c r="C292" s="6">
        <f t="shared" si="218"/>
        <v>0</v>
      </c>
      <c r="D292" s="6">
        <f t="shared" si="218"/>
        <v>0</v>
      </c>
      <c r="E292" s="6">
        <f t="shared" si="218"/>
        <v>0</v>
      </c>
      <c r="F292" s="6">
        <f t="shared" si="218"/>
        <v>0</v>
      </c>
      <c r="G292" s="6">
        <f t="shared" si="218"/>
        <v>0</v>
      </c>
      <c r="H292" s="10">
        <f t="shared" ref="H292:H297" si="219">SUM(B292:G292)</f>
        <v>0</v>
      </c>
      <c r="I292" s="10"/>
      <c r="L292" s="39" t="str">
        <f>L$4</f>
        <v>5 бросков, когда впервые выпал</v>
      </c>
    </row>
    <row r="293" spans="1:12" ht="18.75">
      <c r="A293" s="43">
        <f>A$5</f>
        <v>2</v>
      </c>
      <c r="B293" s="6">
        <f t="shared" ref="B293:G293" si="220">IF(B305=0,0,B301/$H305)</f>
        <v>0</v>
      </c>
      <c r="C293" s="6">
        <f t="shared" si="220"/>
        <v>0</v>
      </c>
      <c r="D293" s="6">
        <f t="shared" si="220"/>
        <v>0</v>
      </c>
      <c r="E293" s="6">
        <f t="shared" si="220"/>
        <v>0</v>
      </c>
      <c r="F293" s="6">
        <f t="shared" si="220"/>
        <v>0</v>
      </c>
      <c r="G293" s="6">
        <f t="shared" si="220"/>
        <v>0</v>
      </c>
      <c r="H293" s="10">
        <f t="shared" si="219"/>
        <v>0</v>
      </c>
      <c r="I293" s="10"/>
      <c r="L293" s="38" t="str">
        <f>L$5</f>
        <v>орел или 0, если были только</v>
      </c>
    </row>
    <row r="294" spans="1:12" ht="18.75">
      <c r="A294" s="43">
        <f>A$6</f>
        <v>3</v>
      </c>
      <c r="B294" s="6">
        <f t="shared" ref="B294:G294" si="221">IF(B305=0,0,B302/$H305)</f>
        <v>0</v>
      </c>
      <c r="C294" s="6">
        <f t="shared" si="221"/>
        <v>0</v>
      </c>
      <c r="D294" s="6">
        <f t="shared" si="221"/>
        <v>0</v>
      </c>
      <c r="E294" s="6">
        <f t="shared" si="221"/>
        <v>0</v>
      </c>
      <c r="F294" s="6">
        <f t="shared" si="221"/>
        <v>0</v>
      </c>
      <c r="G294" s="6">
        <f t="shared" si="221"/>
        <v>0</v>
      </c>
      <c r="H294" s="10">
        <f t="shared" si="219"/>
        <v>0</v>
      </c>
      <c r="I294" s="12"/>
      <c r="L294" s="38" t="str">
        <f>L$6</f>
        <v>решки</v>
      </c>
    </row>
    <row r="295" spans="1:12" ht="18.75">
      <c r="A295" s="43">
        <f>A$7</f>
        <v>4</v>
      </c>
      <c r="B295" s="6">
        <f t="shared" ref="B295:G295" si="222">IF(B305=0,0,B303/$H305)</f>
        <v>0</v>
      </c>
      <c r="C295" s="6">
        <f t="shared" si="222"/>
        <v>0</v>
      </c>
      <c r="D295" s="6">
        <f t="shared" si="222"/>
        <v>0</v>
      </c>
      <c r="E295" s="6">
        <f t="shared" si="222"/>
        <v>0</v>
      </c>
      <c r="F295" s="6">
        <f t="shared" si="222"/>
        <v>0</v>
      </c>
      <c r="G295" s="6">
        <f t="shared" si="222"/>
        <v>0</v>
      </c>
      <c r="H295" s="10">
        <f t="shared" si="219"/>
        <v>0</v>
      </c>
      <c r="I295" s="12"/>
      <c r="L295" s="38" t="str">
        <f>L$7</f>
        <v>Z — модуль разности между</v>
      </c>
    </row>
    <row r="296" spans="1:12" ht="18.75">
      <c r="A296" s="43">
        <f>A$8</f>
        <v>5</v>
      </c>
      <c r="B296" s="29">
        <f t="shared" ref="B296:G296" si="223">IF(B305=0,0,B304/$H305)</f>
        <v>0</v>
      </c>
      <c r="C296" s="29">
        <f t="shared" si="223"/>
        <v>0</v>
      </c>
      <c r="D296" s="29">
        <f t="shared" si="223"/>
        <v>0</v>
      </c>
      <c r="E296" s="29">
        <f t="shared" si="223"/>
        <v>0</v>
      </c>
      <c r="F296" s="29">
        <f t="shared" si="223"/>
        <v>0</v>
      </c>
      <c r="G296" s="29">
        <f t="shared" si="223"/>
        <v>0</v>
      </c>
      <c r="H296" s="10">
        <f t="shared" si="219"/>
        <v>0</v>
      </c>
      <c r="L296" s="38" t="str">
        <f>L$8</f>
        <v>числом выпавших орлов и</v>
      </c>
    </row>
    <row r="297" spans="1:12" ht="18.75">
      <c r="A297" s="42" t="str">
        <f>A$9</f>
        <v>w(Z=zk)</v>
      </c>
      <c r="B297" s="28">
        <f t="shared" ref="B297:G297" si="224">SUM(B291:B296)</f>
        <v>0</v>
      </c>
      <c r="C297" s="28">
        <f t="shared" si="224"/>
        <v>0</v>
      </c>
      <c r="D297" s="28">
        <f t="shared" si="224"/>
        <v>0</v>
      </c>
      <c r="E297" s="28">
        <f t="shared" si="224"/>
        <v>0</v>
      </c>
      <c r="F297" s="28">
        <f t="shared" si="224"/>
        <v>0</v>
      </c>
      <c r="G297" s="28">
        <f t="shared" si="224"/>
        <v>0</v>
      </c>
      <c r="H297" s="10">
        <f t="shared" si="219"/>
        <v>0</v>
      </c>
      <c r="L297" s="1" t="str">
        <f>L$9</f>
        <v>решек в серии из 5 бросков</v>
      </c>
    </row>
    <row r="298" spans="1:12" ht="19.5" thickBot="1">
      <c r="A298" s="44" t="str">
        <f>A$10</f>
        <v>Y\Z</v>
      </c>
      <c r="B298" s="36">
        <v>0</v>
      </c>
      <c r="C298" s="33">
        <v>1</v>
      </c>
      <c r="D298" s="33">
        <v>2</v>
      </c>
      <c r="E298" s="33">
        <v>3</v>
      </c>
      <c r="F298" s="33">
        <v>4</v>
      </c>
      <c r="G298" s="34">
        <v>5</v>
      </c>
      <c r="H298" s="10"/>
      <c r="L298" s="1">
        <f>L$10</f>
        <v>0</v>
      </c>
    </row>
    <row r="299" spans="1:12" ht="18.75">
      <c r="A299" s="43">
        <f>A$11</f>
        <v>0</v>
      </c>
      <c r="B299" s="30"/>
      <c r="C299" s="30"/>
      <c r="D299" s="30"/>
      <c r="E299" s="30"/>
      <c r="F299" s="30"/>
      <c r="G299" s="30"/>
      <c r="H299" s="10">
        <f t="shared" ref="H299:H305" si="225">SUM(B299:G299)</f>
        <v>0</v>
      </c>
      <c r="L299" s="1">
        <f>L$11</f>
        <v>0</v>
      </c>
    </row>
    <row r="300" spans="1:12" ht="18.75">
      <c r="A300" s="43">
        <f>A$12</f>
        <v>1</v>
      </c>
      <c r="B300" s="35"/>
      <c r="C300" s="35"/>
      <c r="D300" s="35"/>
      <c r="E300" s="35"/>
      <c r="F300" s="35"/>
      <c r="G300" s="35"/>
      <c r="H300" s="10">
        <f t="shared" si="225"/>
        <v>0</v>
      </c>
      <c r="L300" s="1">
        <f>L$12</f>
        <v>0</v>
      </c>
    </row>
    <row r="301" spans="1:12" ht="18.75">
      <c r="A301" s="43">
        <f>A$13</f>
        <v>2</v>
      </c>
      <c r="B301" s="35"/>
      <c r="C301" s="35"/>
      <c r="D301" s="35"/>
      <c r="E301" s="35"/>
      <c r="F301" s="35"/>
      <c r="G301" s="35"/>
      <c r="H301" s="10">
        <f t="shared" si="225"/>
        <v>0</v>
      </c>
      <c r="L301" s="1">
        <f>L$13</f>
        <v>0</v>
      </c>
    </row>
    <row r="302" spans="1:12" ht="18.75">
      <c r="A302" s="43">
        <f>A$14</f>
        <v>3</v>
      </c>
      <c r="B302" s="35"/>
      <c r="C302" s="35"/>
      <c r="D302" s="35"/>
      <c r="E302" s="35"/>
      <c r="F302" s="35"/>
      <c r="G302" s="35"/>
      <c r="H302" s="10">
        <f t="shared" si="225"/>
        <v>0</v>
      </c>
      <c r="L302" s="1">
        <f>L$14</f>
        <v>0</v>
      </c>
    </row>
    <row r="303" spans="1:12" ht="18.75">
      <c r="A303" s="43">
        <f>A$15</f>
        <v>4</v>
      </c>
      <c r="B303" s="35"/>
      <c r="C303" s="35"/>
      <c r="D303" s="35"/>
      <c r="E303" s="35"/>
      <c r="F303" s="35"/>
      <c r="G303" s="35"/>
      <c r="H303" s="10">
        <f t="shared" si="225"/>
        <v>0</v>
      </c>
      <c r="L303" s="1">
        <f>L$15</f>
        <v>0</v>
      </c>
    </row>
    <row r="304" spans="1:12" ht="19.5" thickBot="1">
      <c r="A304" s="46">
        <f>A$16</f>
        <v>5</v>
      </c>
      <c r="B304" s="37"/>
      <c r="C304" s="37"/>
      <c r="D304" s="37"/>
      <c r="E304" s="37"/>
      <c r="F304" s="37"/>
      <c r="G304" s="37"/>
      <c r="H304" s="10">
        <f t="shared" si="225"/>
        <v>0</v>
      </c>
      <c r="L304" s="1">
        <f>L$16</f>
        <v>0</v>
      </c>
    </row>
    <row r="305" spans="1:12" ht="19.5" thickTop="1">
      <c r="A305" s="42" t="str">
        <f>A$17</f>
        <v>n(Z=zk)</v>
      </c>
      <c r="B305" s="32">
        <f>SUM(B299:B304)</f>
        <v>0</v>
      </c>
      <c r="C305" s="32">
        <f t="shared" ref="C305" si="226">SUM(C299:C304)</f>
        <v>0</v>
      </c>
      <c r="D305" s="32">
        <f t="shared" ref="D305" si="227">SUM(D299:D304)</f>
        <v>0</v>
      </c>
      <c r="E305" s="32">
        <f t="shared" ref="E305" si="228">SUM(E299:E304)</f>
        <v>0</v>
      </c>
      <c r="F305" s="32">
        <f t="shared" ref="F305" si="229">SUM(F299:F304)</f>
        <v>0</v>
      </c>
      <c r="G305" s="32">
        <f t="shared" ref="G305" si="230">SUM(G299:G304)</f>
        <v>0</v>
      </c>
      <c r="H305" s="10">
        <f t="shared" si="225"/>
        <v>0</v>
      </c>
      <c r="L305" s="1">
        <f>L$17</f>
        <v>0</v>
      </c>
    </row>
    <row r="307" spans="1:12" ht="19.5" thickBot="1">
      <c r="A307" s="7" t="str">
        <f>'Название и список группы'!A18</f>
        <v>Семашко</v>
      </c>
      <c r="B307" s="86" t="str">
        <f>'Название и список группы'!B18</f>
        <v>Юлия Алексеевна</v>
      </c>
      <c r="C307" s="86"/>
      <c r="D307" s="86"/>
      <c r="E307" s="86"/>
      <c r="F307" s="86"/>
      <c r="G307" s="86"/>
      <c r="H307" s="86"/>
      <c r="I307" s="86"/>
      <c r="J307" s="86"/>
    </row>
    <row r="308" spans="1:12" ht="18.75" thickBot="1">
      <c r="A308" s="44" t="str">
        <f>A$2</f>
        <v>Y\Z</v>
      </c>
      <c r="B308" s="22">
        <v>0</v>
      </c>
      <c r="C308" s="23">
        <v>1</v>
      </c>
      <c r="D308" s="23">
        <v>2</v>
      </c>
      <c r="E308" s="23">
        <v>3</v>
      </c>
      <c r="F308" s="23">
        <v>4</v>
      </c>
      <c r="G308" s="24">
        <v>5</v>
      </c>
      <c r="H308" s="25" t="str">
        <f>H$2</f>
        <v>w(Y=yj)</v>
      </c>
      <c r="I308" s="2"/>
      <c r="J308" s="3" t="s">
        <v>3</v>
      </c>
      <c r="L308" s="4" t="str">
        <f>L$2</f>
        <v>10 серий по 5 бросков монеты</v>
      </c>
    </row>
    <row r="309" spans="1:12" ht="18.75">
      <c r="A309" s="43">
        <f>A$3</f>
        <v>0</v>
      </c>
      <c r="B309" s="26">
        <f t="shared" ref="B309:G309" si="231">IF(B323=0,0,B317/$H323)</f>
        <v>0</v>
      </c>
      <c r="C309" s="26">
        <f t="shared" si="231"/>
        <v>0</v>
      </c>
      <c r="D309" s="26">
        <f t="shared" si="231"/>
        <v>0</v>
      </c>
      <c r="E309" s="26">
        <f t="shared" si="231"/>
        <v>0</v>
      </c>
      <c r="F309" s="26">
        <f t="shared" si="231"/>
        <v>0</v>
      </c>
      <c r="G309" s="26">
        <f t="shared" si="231"/>
        <v>0</v>
      </c>
      <c r="H309" s="10"/>
      <c r="I309" s="10"/>
      <c r="J309" s="11">
        <f>IF(SUM(B317:G322)&gt;0,1,10^(-5))</f>
        <v>1.0000000000000001E-5</v>
      </c>
      <c r="L309" s="39" t="str">
        <f>L$3</f>
        <v>Y — номер броска  в серии из</v>
      </c>
    </row>
    <row r="310" spans="1:12" ht="18.75">
      <c r="A310" s="43">
        <f>A$4</f>
        <v>1</v>
      </c>
      <c r="B310" s="6">
        <f t="shared" ref="B310:G310" si="232">IF(B323=0,0,B318/$H323)</f>
        <v>0</v>
      </c>
      <c r="C310" s="6">
        <f t="shared" si="232"/>
        <v>0</v>
      </c>
      <c r="D310" s="6">
        <f t="shared" si="232"/>
        <v>0</v>
      </c>
      <c r="E310" s="6">
        <f t="shared" si="232"/>
        <v>0</v>
      </c>
      <c r="F310" s="6">
        <f t="shared" si="232"/>
        <v>0</v>
      </c>
      <c r="G310" s="6">
        <f t="shared" si="232"/>
        <v>0</v>
      </c>
      <c r="H310" s="10">
        <f t="shared" ref="H310:H315" si="233">SUM(B310:G310)</f>
        <v>0</v>
      </c>
      <c r="I310" s="10"/>
      <c r="L310" s="39" t="str">
        <f>L$4</f>
        <v>5 бросков, когда впервые выпал</v>
      </c>
    </row>
    <row r="311" spans="1:12" ht="18.75">
      <c r="A311" s="43">
        <f>A$5</f>
        <v>2</v>
      </c>
      <c r="B311" s="6">
        <f t="shared" ref="B311:G311" si="234">IF(B323=0,0,B319/$H323)</f>
        <v>0</v>
      </c>
      <c r="C311" s="6">
        <f t="shared" si="234"/>
        <v>0</v>
      </c>
      <c r="D311" s="6">
        <f t="shared" si="234"/>
        <v>0</v>
      </c>
      <c r="E311" s="6">
        <f t="shared" si="234"/>
        <v>0</v>
      </c>
      <c r="F311" s="6">
        <f t="shared" si="234"/>
        <v>0</v>
      </c>
      <c r="G311" s="6">
        <f t="shared" si="234"/>
        <v>0</v>
      </c>
      <c r="H311" s="10">
        <f t="shared" si="233"/>
        <v>0</v>
      </c>
      <c r="I311" s="10"/>
      <c r="L311" s="38" t="str">
        <f>L$5</f>
        <v>орел или 0, если были только</v>
      </c>
    </row>
    <row r="312" spans="1:12" ht="18.75">
      <c r="A312" s="43">
        <f>A$6</f>
        <v>3</v>
      </c>
      <c r="B312" s="6">
        <f t="shared" ref="B312:G312" si="235">IF(B323=0,0,B320/$H323)</f>
        <v>0</v>
      </c>
      <c r="C312" s="6">
        <f t="shared" si="235"/>
        <v>0</v>
      </c>
      <c r="D312" s="6">
        <f t="shared" si="235"/>
        <v>0</v>
      </c>
      <c r="E312" s="6">
        <f t="shared" si="235"/>
        <v>0</v>
      </c>
      <c r="F312" s="6">
        <f t="shared" si="235"/>
        <v>0</v>
      </c>
      <c r="G312" s="6">
        <f t="shared" si="235"/>
        <v>0</v>
      </c>
      <c r="H312" s="10">
        <f t="shared" si="233"/>
        <v>0</v>
      </c>
      <c r="I312" s="12"/>
      <c r="L312" s="38" t="str">
        <f>L$6</f>
        <v>решки</v>
      </c>
    </row>
    <row r="313" spans="1:12" ht="18.75">
      <c r="A313" s="43">
        <f>A$7</f>
        <v>4</v>
      </c>
      <c r="B313" s="6">
        <f t="shared" ref="B313:G313" si="236">IF(B323=0,0,B321/$H323)</f>
        <v>0</v>
      </c>
      <c r="C313" s="6">
        <f t="shared" si="236"/>
        <v>0</v>
      </c>
      <c r="D313" s="6">
        <f t="shared" si="236"/>
        <v>0</v>
      </c>
      <c r="E313" s="6">
        <f t="shared" si="236"/>
        <v>0</v>
      </c>
      <c r="F313" s="6">
        <f t="shared" si="236"/>
        <v>0</v>
      </c>
      <c r="G313" s="6">
        <f t="shared" si="236"/>
        <v>0</v>
      </c>
      <c r="H313" s="10">
        <f t="shared" si="233"/>
        <v>0</v>
      </c>
      <c r="I313" s="12"/>
      <c r="L313" s="38" t="str">
        <f>L$7</f>
        <v>Z — модуль разности между</v>
      </c>
    </row>
    <row r="314" spans="1:12" ht="18.75">
      <c r="A314" s="43">
        <f>A$8</f>
        <v>5</v>
      </c>
      <c r="B314" s="29">
        <f t="shared" ref="B314:G314" si="237">IF(B323=0,0,B322/$H323)</f>
        <v>0</v>
      </c>
      <c r="C314" s="29">
        <f t="shared" si="237"/>
        <v>0</v>
      </c>
      <c r="D314" s="29">
        <f t="shared" si="237"/>
        <v>0</v>
      </c>
      <c r="E314" s="29">
        <f t="shared" si="237"/>
        <v>0</v>
      </c>
      <c r="F314" s="29">
        <f t="shared" si="237"/>
        <v>0</v>
      </c>
      <c r="G314" s="29">
        <f t="shared" si="237"/>
        <v>0</v>
      </c>
      <c r="H314" s="10">
        <f t="shared" si="233"/>
        <v>0</v>
      </c>
      <c r="L314" s="38" t="str">
        <f>L$8</f>
        <v>числом выпавших орлов и</v>
      </c>
    </row>
    <row r="315" spans="1:12" ht="18.75">
      <c r="A315" s="42" t="str">
        <f>A$9</f>
        <v>w(Z=zk)</v>
      </c>
      <c r="B315" s="28">
        <f t="shared" ref="B315:G315" si="238">SUM(B309:B314)</f>
        <v>0</v>
      </c>
      <c r="C315" s="28">
        <f t="shared" si="238"/>
        <v>0</v>
      </c>
      <c r="D315" s="28">
        <f t="shared" si="238"/>
        <v>0</v>
      </c>
      <c r="E315" s="28">
        <f t="shared" si="238"/>
        <v>0</v>
      </c>
      <c r="F315" s="28">
        <f t="shared" si="238"/>
        <v>0</v>
      </c>
      <c r="G315" s="28">
        <f t="shared" si="238"/>
        <v>0</v>
      </c>
      <c r="H315" s="10">
        <f t="shared" si="233"/>
        <v>0</v>
      </c>
      <c r="L315" s="1" t="str">
        <f>L$9</f>
        <v>решек в серии из 5 бросков</v>
      </c>
    </row>
    <row r="316" spans="1:12" ht="19.5" thickBot="1">
      <c r="A316" s="44" t="str">
        <f>A$10</f>
        <v>Y\Z</v>
      </c>
      <c r="B316" s="36">
        <v>0</v>
      </c>
      <c r="C316" s="33">
        <v>1</v>
      </c>
      <c r="D316" s="33">
        <v>2</v>
      </c>
      <c r="E316" s="33">
        <v>3</v>
      </c>
      <c r="F316" s="33">
        <v>4</v>
      </c>
      <c r="G316" s="34">
        <v>5</v>
      </c>
      <c r="H316" s="10"/>
      <c r="L316" s="1">
        <f>L$10</f>
        <v>0</v>
      </c>
    </row>
    <row r="317" spans="1:12" ht="18.75">
      <c r="A317" s="43">
        <f>A$11</f>
        <v>0</v>
      </c>
      <c r="B317" s="30"/>
      <c r="C317" s="30"/>
      <c r="D317" s="30"/>
      <c r="E317" s="30"/>
      <c r="F317" s="30"/>
      <c r="G317" s="30"/>
      <c r="H317" s="10">
        <f t="shared" ref="H317:H323" si="239">SUM(B317:G317)</f>
        <v>0</v>
      </c>
      <c r="L317" s="1">
        <f>L$11</f>
        <v>0</v>
      </c>
    </row>
    <row r="318" spans="1:12" ht="18.75">
      <c r="A318" s="43">
        <f>A$12</f>
        <v>1</v>
      </c>
      <c r="B318" s="35"/>
      <c r="C318" s="35"/>
      <c r="D318" s="35"/>
      <c r="E318" s="35"/>
      <c r="F318" s="35"/>
      <c r="G318" s="35"/>
      <c r="H318" s="10">
        <f t="shared" si="239"/>
        <v>0</v>
      </c>
      <c r="L318" s="1">
        <f>L$12</f>
        <v>0</v>
      </c>
    </row>
    <row r="319" spans="1:12" ht="18.75">
      <c r="A319" s="43">
        <f>A$13</f>
        <v>2</v>
      </c>
      <c r="B319" s="35"/>
      <c r="C319" s="35"/>
      <c r="D319" s="35"/>
      <c r="E319" s="35"/>
      <c r="F319" s="35"/>
      <c r="G319" s="35"/>
      <c r="H319" s="10">
        <f t="shared" si="239"/>
        <v>0</v>
      </c>
      <c r="L319" s="1">
        <f>L$13</f>
        <v>0</v>
      </c>
    </row>
    <row r="320" spans="1:12" ht="18.75">
      <c r="A320" s="43">
        <f>A$14</f>
        <v>3</v>
      </c>
      <c r="B320" s="35"/>
      <c r="C320" s="35"/>
      <c r="D320" s="35"/>
      <c r="E320" s="35"/>
      <c r="F320" s="35"/>
      <c r="G320" s="35"/>
      <c r="H320" s="10">
        <f t="shared" si="239"/>
        <v>0</v>
      </c>
      <c r="L320" s="1">
        <f>L$14</f>
        <v>0</v>
      </c>
    </row>
    <row r="321" spans="1:12" ht="18.75">
      <c r="A321" s="43">
        <f>A$15</f>
        <v>4</v>
      </c>
      <c r="B321" s="35"/>
      <c r="C321" s="35"/>
      <c r="D321" s="35"/>
      <c r="E321" s="35"/>
      <c r="F321" s="35"/>
      <c r="G321" s="35"/>
      <c r="H321" s="10">
        <f t="shared" si="239"/>
        <v>0</v>
      </c>
      <c r="L321" s="1">
        <f>L$15</f>
        <v>0</v>
      </c>
    </row>
    <row r="322" spans="1:12" ht="19.5" thickBot="1">
      <c r="A322" s="46">
        <f>A$16</f>
        <v>5</v>
      </c>
      <c r="B322" s="37"/>
      <c r="C322" s="37"/>
      <c r="D322" s="37"/>
      <c r="E322" s="37"/>
      <c r="F322" s="37"/>
      <c r="G322" s="37"/>
      <c r="H322" s="10">
        <f t="shared" si="239"/>
        <v>0</v>
      </c>
      <c r="L322" s="1">
        <f>L$16</f>
        <v>0</v>
      </c>
    </row>
    <row r="323" spans="1:12" ht="19.5" thickTop="1">
      <c r="A323" s="42" t="str">
        <f>A$17</f>
        <v>n(Z=zk)</v>
      </c>
      <c r="B323" s="32">
        <f>SUM(B317:B322)</f>
        <v>0</v>
      </c>
      <c r="C323" s="32">
        <f t="shared" ref="C323" si="240">SUM(C317:C322)</f>
        <v>0</v>
      </c>
      <c r="D323" s="32">
        <f t="shared" ref="D323" si="241">SUM(D317:D322)</f>
        <v>0</v>
      </c>
      <c r="E323" s="32">
        <f t="shared" ref="E323" si="242">SUM(E317:E322)</f>
        <v>0</v>
      </c>
      <c r="F323" s="32">
        <f t="shared" ref="F323" si="243">SUM(F317:F322)</f>
        <v>0</v>
      </c>
      <c r="G323" s="32">
        <f t="shared" ref="G323" si="244">SUM(G317:G322)</f>
        <v>0</v>
      </c>
      <c r="H323" s="10">
        <f t="shared" si="239"/>
        <v>0</v>
      </c>
      <c r="L323" s="1">
        <f>L$17</f>
        <v>0</v>
      </c>
    </row>
    <row r="325" spans="1:12" ht="19.5" thickBot="1">
      <c r="A325" s="7" t="str">
        <f>'Название и список группы'!A19</f>
        <v>Соколов</v>
      </c>
      <c r="B325" s="86" t="str">
        <f>'Название и список группы'!B19</f>
        <v>Павел Дмитриевич</v>
      </c>
      <c r="C325" s="86"/>
      <c r="D325" s="86"/>
      <c r="E325" s="86"/>
      <c r="F325" s="86"/>
      <c r="G325" s="86"/>
      <c r="H325" s="86"/>
      <c r="I325" s="86"/>
      <c r="J325" s="86"/>
    </row>
    <row r="326" spans="1:12" ht="18.75" thickBot="1">
      <c r="A326" s="44" t="str">
        <f>A$2</f>
        <v>Y\Z</v>
      </c>
      <c r="B326" s="22">
        <v>0</v>
      </c>
      <c r="C326" s="23">
        <v>1</v>
      </c>
      <c r="D326" s="23">
        <v>2</v>
      </c>
      <c r="E326" s="23">
        <v>3</v>
      </c>
      <c r="F326" s="23">
        <v>4</v>
      </c>
      <c r="G326" s="24">
        <v>5</v>
      </c>
      <c r="H326" s="25" t="str">
        <f>H$2</f>
        <v>w(Y=yj)</v>
      </c>
      <c r="I326" s="2"/>
      <c r="J326" s="3" t="s">
        <v>3</v>
      </c>
      <c r="L326" s="4" t="str">
        <f>L$2</f>
        <v>10 серий по 5 бросков монеты</v>
      </c>
    </row>
    <row r="327" spans="1:12" ht="18.75">
      <c r="A327" s="43">
        <f>A$3</f>
        <v>0</v>
      </c>
      <c r="B327" s="26">
        <f t="shared" ref="B327:G327" si="245">IF(B341=0,0,B335/$H341)</f>
        <v>0</v>
      </c>
      <c r="C327" s="26">
        <f t="shared" si="245"/>
        <v>0</v>
      </c>
      <c r="D327" s="26">
        <f t="shared" si="245"/>
        <v>0</v>
      </c>
      <c r="E327" s="26">
        <f t="shared" si="245"/>
        <v>0</v>
      </c>
      <c r="F327" s="26">
        <f t="shared" si="245"/>
        <v>0</v>
      </c>
      <c r="G327" s="26">
        <f t="shared" si="245"/>
        <v>0</v>
      </c>
      <c r="H327" s="10"/>
      <c r="I327" s="10"/>
      <c r="J327" s="11">
        <f>IF(SUM(B335:G340)&gt;0,1,10^(-5))</f>
        <v>1.0000000000000001E-5</v>
      </c>
      <c r="L327" s="39" t="str">
        <f>L$3</f>
        <v>Y — номер броска  в серии из</v>
      </c>
    </row>
    <row r="328" spans="1:12" ht="18.75">
      <c r="A328" s="43">
        <f>A$4</f>
        <v>1</v>
      </c>
      <c r="B328" s="6">
        <f t="shared" ref="B328:G328" si="246">IF(B341=0,0,B336/$H341)</f>
        <v>0</v>
      </c>
      <c r="C328" s="6">
        <f t="shared" si="246"/>
        <v>0</v>
      </c>
      <c r="D328" s="6">
        <f t="shared" si="246"/>
        <v>0</v>
      </c>
      <c r="E328" s="6">
        <f t="shared" si="246"/>
        <v>0</v>
      </c>
      <c r="F328" s="6">
        <f t="shared" si="246"/>
        <v>0</v>
      </c>
      <c r="G328" s="6">
        <f t="shared" si="246"/>
        <v>0</v>
      </c>
      <c r="H328" s="10">
        <f t="shared" ref="H328:H333" si="247">SUM(B328:G328)</f>
        <v>0</v>
      </c>
      <c r="I328" s="10"/>
      <c r="L328" s="39" t="str">
        <f>L$4</f>
        <v>5 бросков, когда впервые выпал</v>
      </c>
    </row>
    <row r="329" spans="1:12" ht="18.75">
      <c r="A329" s="43">
        <f>A$5</f>
        <v>2</v>
      </c>
      <c r="B329" s="6">
        <f t="shared" ref="B329:G329" si="248">IF(B341=0,0,B337/$H341)</f>
        <v>0</v>
      </c>
      <c r="C329" s="6">
        <f t="shared" si="248"/>
        <v>0</v>
      </c>
      <c r="D329" s="6">
        <f t="shared" si="248"/>
        <v>0</v>
      </c>
      <c r="E329" s="6">
        <f t="shared" si="248"/>
        <v>0</v>
      </c>
      <c r="F329" s="6">
        <f t="shared" si="248"/>
        <v>0</v>
      </c>
      <c r="G329" s="6">
        <f t="shared" si="248"/>
        <v>0</v>
      </c>
      <c r="H329" s="10">
        <f t="shared" si="247"/>
        <v>0</v>
      </c>
      <c r="I329" s="10"/>
      <c r="L329" s="38" t="str">
        <f>L$5</f>
        <v>орел или 0, если были только</v>
      </c>
    </row>
    <row r="330" spans="1:12" ht="18.75">
      <c r="A330" s="43">
        <f>A$6</f>
        <v>3</v>
      </c>
      <c r="B330" s="6">
        <f t="shared" ref="B330:G330" si="249">IF(B341=0,0,B338/$H341)</f>
        <v>0</v>
      </c>
      <c r="C330" s="6">
        <f t="shared" si="249"/>
        <v>0</v>
      </c>
      <c r="D330" s="6">
        <f t="shared" si="249"/>
        <v>0</v>
      </c>
      <c r="E330" s="6">
        <f t="shared" si="249"/>
        <v>0</v>
      </c>
      <c r="F330" s="6">
        <f t="shared" si="249"/>
        <v>0</v>
      </c>
      <c r="G330" s="6">
        <f t="shared" si="249"/>
        <v>0</v>
      </c>
      <c r="H330" s="10">
        <f t="shared" si="247"/>
        <v>0</v>
      </c>
      <c r="I330" s="12"/>
      <c r="L330" s="38" t="str">
        <f>L$6</f>
        <v>решки</v>
      </c>
    </row>
    <row r="331" spans="1:12" ht="18.75">
      <c r="A331" s="43">
        <f>A$7</f>
        <v>4</v>
      </c>
      <c r="B331" s="6">
        <f t="shared" ref="B331:G331" si="250">IF(B341=0,0,B339/$H341)</f>
        <v>0</v>
      </c>
      <c r="C331" s="6">
        <f t="shared" si="250"/>
        <v>0</v>
      </c>
      <c r="D331" s="6">
        <f t="shared" si="250"/>
        <v>0</v>
      </c>
      <c r="E331" s="6">
        <f t="shared" si="250"/>
        <v>0</v>
      </c>
      <c r="F331" s="6">
        <f t="shared" si="250"/>
        <v>0</v>
      </c>
      <c r="G331" s="6">
        <f t="shared" si="250"/>
        <v>0</v>
      </c>
      <c r="H331" s="10">
        <f t="shared" si="247"/>
        <v>0</v>
      </c>
      <c r="I331" s="12"/>
      <c r="L331" s="38" t="str">
        <f>L$7</f>
        <v>Z — модуль разности между</v>
      </c>
    </row>
    <row r="332" spans="1:12" ht="18.75">
      <c r="A332" s="43">
        <f>A$8</f>
        <v>5</v>
      </c>
      <c r="B332" s="29">
        <f t="shared" ref="B332:G332" si="251">IF(B341=0,0,B340/$H341)</f>
        <v>0</v>
      </c>
      <c r="C332" s="29">
        <f t="shared" si="251"/>
        <v>0</v>
      </c>
      <c r="D332" s="29">
        <f t="shared" si="251"/>
        <v>0</v>
      </c>
      <c r="E332" s="29">
        <f t="shared" si="251"/>
        <v>0</v>
      </c>
      <c r="F332" s="29">
        <f t="shared" si="251"/>
        <v>0</v>
      </c>
      <c r="G332" s="29">
        <f t="shared" si="251"/>
        <v>0</v>
      </c>
      <c r="H332" s="10">
        <f t="shared" si="247"/>
        <v>0</v>
      </c>
      <c r="L332" s="38" t="str">
        <f>L$8</f>
        <v>числом выпавших орлов и</v>
      </c>
    </row>
    <row r="333" spans="1:12" ht="18.75">
      <c r="A333" s="42" t="str">
        <f>A$9</f>
        <v>w(Z=zk)</v>
      </c>
      <c r="B333" s="28">
        <f t="shared" ref="B333:G333" si="252">SUM(B327:B332)</f>
        <v>0</v>
      </c>
      <c r="C333" s="28">
        <f t="shared" si="252"/>
        <v>0</v>
      </c>
      <c r="D333" s="28">
        <f t="shared" si="252"/>
        <v>0</v>
      </c>
      <c r="E333" s="28">
        <f t="shared" si="252"/>
        <v>0</v>
      </c>
      <c r="F333" s="28">
        <f t="shared" si="252"/>
        <v>0</v>
      </c>
      <c r="G333" s="28">
        <f t="shared" si="252"/>
        <v>0</v>
      </c>
      <c r="H333" s="10">
        <f t="shared" si="247"/>
        <v>0</v>
      </c>
      <c r="L333" s="1" t="str">
        <f>L$9</f>
        <v>решек в серии из 5 бросков</v>
      </c>
    </row>
    <row r="334" spans="1:12" ht="19.5" thickBot="1">
      <c r="A334" s="44" t="str">
        <f>A$10</f>
        <v>Y\Z</v>
      </c>
      <c r="B334" s="36">
        <v>0</v>
      </c>
      <c r="C334" s="33">
        <v>1</v>
      </c>
      <c r="D334" s="33">
        <v>2</v>
      </c>
      <c r="E334" s="33">
        <v>3</v>
      </c>
      <c r="F334" s="33">
        <v>4</v>
      </c>
      <c r="G334" s="34">
        <v>5</v>
      </c>
      <c r="H334" s="10"/>
      <c r="L334" s="1">
        <f>L$10</f>
        <v>0</v>
      </c>
    </row>
    <row r="335" spans="1:12" ht="18.75">
      <c r="A335" s="43">
        <f>A$11</f>
        <v>0</v>
      </c>
      <c r="B335" s="30"/>
      <c r="C335" s="30"/>
      <c r="D335" s="30"/>
      <c r="E335" s="30"/>
      <c r="F335" s="30"/>
      <c r="G335" s="30"/>
      <c r="H335" s="10">
        <f t="shared" ref="H335:H341" si="253">SUM(B335:G335)</f>
        <v>0</v>
      </c>
      <c r="L335" s="1">
        <f>L$11</f>
        <v>0</v>
      </c>
    </row>
    <row r="336" spans="1:12" ht="18.75">
      <c r="A336" s="43">
        <f>A$12</f>
        <v>1</v>
      </c>
      <c r="B336" s="35"/>
      <c r="C336" s="35"/>
      <c r="D336" s="35"/>
      <c r="E336" s="35"/>
      <c r="F336" s="35"/>
      <c r="G336" s="35"/>
      <c r="H336" s="10">
        <f t="shared" si="253"/>
        <v>0</v>
      </c>
      <c r="L336" s="1">
        <f>L$12</f>
        <v>0</v>
      </c>
    </row>
    <row r="337" spans="1:12" ht="18.75">
      <c r="A337" s="43">
        <f>A$13</f>
        <v>2</v>
      </c>
      <c r="B337" s="35"/>
      <c r="C337" s="35"/>
      <c r="D337" s="35"/>
      <c r="E337" s="35"/>
      <c r="F337" s="35"/>
      <c r="G337" s="35"/>
      <c r="H337" s="10">
        <f t="shared" si="253"/>
        <v>0</v>
      </c>
      <c r="L337" s="1">
        <f>L$13</f>
        <v>0</v>
      </c>
    </row>
    <row r="338" spans="1:12" ht="18.75">
      <c r="A338" s="43">
        <f>A$14</f>
        <v>3</v>
      </c>
      <c r="B338" s="35"/>
      <c r="C338" s="35"/>
      <c r="D338" s="35"/>
      <c r="E338" s="35"/>
      <c r="F338" s="35"/>
      <c r="G338" s="35"/>
      <c r="H338" s="10">
        <f t="shared" si="253"/>
        <v>0</v>
      </c>
      <c r="L338" s="1">
        <f>L$14</f>
        <v>0</v>
      </c>
    </row>
    <row r="339" spans="1:12" ht="18.75">
      <c r="A339" s="43">
        <f>A$15</f>
        <v>4</v>
      </c>
      <c r="B339" s="35"/>
      <c r="C339" s="35"/>
      <c r="D339" s="35"/>
      <c r="E339" s="35"/>
      <c r="F339" s="35"/>
      <c r="G339" s="35"/>
      <c r="H339" s="10">
        <f t="shared" si="253"/>
        <v>0</v>
      </c>
      <c r="L339" s="1">
        <f>L$15</f>
        <v>0</v>
      </c>
    </row>
    <row r="340" spans="1:12" ht="19.5" thickBot="1">
      <c r="A340" s="46">
        <f>A$16</f>
        <v>5</v>
      </c>
      <c r="B340" s="37"/>
      <c r="C340" s="37"/>
      <c r="D340" s="37"/>
      <c r="E340" s="37"/>
      <c r="F340" s="37"/>
      <c r="G340" s="37"/>
      <c r="H340" s="10">
        <f t="shared" si="253"/>
        <v>0</v>
      </c>
      <c r="L340" s="1">
        <f>L$16</f>
        <v>0</v>
      </c>
    </row>
    <row r="341" spans="1:12" ht="19.5" thickTop="1">
      <c r="A341" s="42" t="str">
        <f>A$17</f>
        <v>n(Z=zk)</v>
      </c>
      <c r="B341" s="32">
        <f>SUM(B335:B340)</f>
        <v>0</v>
      </c>
      <c r="C341" s="32">
        <f t="shared" ref="C341" si="254">SUM(C335:C340)</f>
        <v>0</v>
      </c>
      <c r="D341" s="32">
        <f t="shared" ref="D341" si="255">SUM(D335:D340)</f>
        <v>0</v>
      </c>
      <c r="E341" s="32">
        <f t="shared" ref="E341" si="256">SUM(E335:E340)</f>
        <v>0</v>
      </c>
      <c r="F341" s="32">
        <f t="shared" ref="F341" si="257">SUM(F335:F340)</f>
        <v>0</v>
      </c>
      <c r="G341" s="32">
        <f t="shared" ref="G341" si="258">SUM(G335:G340)</f>
        <v>0</v>
      </c>
      <c r="H341" s="10">
        <f t="shared" si="253"/>
        <v>0</v>
      </c>
      <c r="L341" s="1">
        <f>L$17</f>
        <v>0</v>
      </c>
    </row>
    <row r="343" spans="1:12" ht="19.5" thickBot="1">
      <c r="A343" s="7" t="str">
        <f>'Название и список группы'!A20</f>
        <v>Титов</v>
      </c>
      <c r="B343" s="86" t="str">
        <f>'Название и список группы'!B20</f>
        <v>Дмитрий Михайлович</v>
      </c>
      <c r="C343" s="86"/>
      <c r="D343" s="86"/>
      <c r="E343" s="86"/>
      <c r="F343" s="86"/>
      <c r="G343" s="86"/>
      <c r="H343" s="86"/>
      <c r="I343" s="86"/>
      <c r="J343" s="86"/>
    </row>
    <row r="344" spans="1:12" ht="18.75" thickBot="1">
      <c r="A344" s="44" t="str">
        <f>A$2</f>
        <v>Y\Z</v>
      </c>
      <c r="B344" s="22">
        <v>0</v>
      </c>
      <c r="C344" s="23">
        <v>1</v>
      </c>
      <c r="D344" s="23">
        <v>2</v>
      </c>
      <c r="E344" s="23">
        <v>3</v>
      </c>
      <c r="F344" s="23">
        <v>4</v>
      </c>
      <c r="G344" s="24">
        <v>5</v>
      </c>
      <c r="H344" s="25" t="str">
        <f>H$2</f>
        <v>w(Y=yj)</v>
      </c>
      <c r="I344" s="2"/>
      <c r="J344" s="3" t="s">
        <v>3</v>
      </c>
      <c r="L344" s="4" t="str">
        <f>L$2</f>
        <v>10 серий по 5 бросков монеты</v>
      </c>
    </row>
    <row r="345" spans="1:12" ht="18.75">
      <c r="A345" s="43">
        <f>A$3</f>
        <v>0</v>
      </c>
      <c r="B345" s="26">
        <f t="shared" ref="B345:G345" si="259">IF(B359=0,0,B353/$H359)</f>
        <v>0</v>
      </c>
      <c r="C345" s="26">
        <f t="shared" si="259"/>
        <v>0</v>
      </c>
      <c r="D345" s="26">
        <f t="shared" si="259"/>
        <v>0</v>
      </c>
      <c r="E345" s="26">
        <f t="shared" si="259"/>
        <v>0</v>
      </c>
      <c r="F345" s="26">
        <f t="shared" si="259"/>
        <v>0</v>
      </c>
      <c r="G345" s="26">
        <f t="shared" si="259"/>
        <v>0</v>
      </c>
      <c r="H345" s="10"/>
      <c r="I345" s="10"/>
      <c r="J345" s="11">
        <f>IF(SUM(B353:G358)&gt;0,1,10^(-5))</f>
        <v>1.0000000000000001E-5</v>
      </c>
      <c r="L345" s="39" t="str">
        <f>L$3</f>
        <v>Y — номер броска  в серии из</v>
      </c>
    </row>
    <row r="346" spans="1:12" ht="18.75">
      <c r="A346" s="43">
        <f>A$4</f>
        <v>1</v>
      </c>
      <c r="B346" s="6">
        <f t="shared" ref="B346:G346" si="260">IF(B359=0,0,B354/$H359)</f>
        <v>0</v>
      </c>
      <c r="C346" s="6">
        <f t="shared" si="260"/>
        <v>0</v>
      </c>
      <c r="D346" s="6">
        <f t="shared" si="260"/>
        <v>0</v>
      </c>
      <c r="E346" s="6">
        <f t="shared" si="260"/>
        <v>0</v>
      </c>
      <c r="F346" s="6">
        <f t="shared" si="260"/>
        <v>0</v>
      </c>
      <c r="G346" s="6">
        <f t="shared" si="260"/>
        <v>0</v>
      </c>
      <c r="H346" s="10">
        <f t="shared" ref="H346:H351" si="261">SUM(B346:G346)</f>
        <v>0</v>
      </c>
      <c r="I346" s="10"/>
      <c r="L346" s="39" t="str">
        <f>L$4</f>
        <v>5 бросков, когда впервые выпал</v>
      </c>
    </row>
    <row r="347" spans="1:12" ht="18.75">
      <c r="A347" s="43">
        <f>A$5</f>
        <v>2</v>
      </c>
      <c r="B347" s="6">
        <f t="shared" ref="B347:G347" si="262">IF(B359=0,0,B355/$H359)</f>
        <v>0</v>
      </c>
      <c r="C347" s="6">
        <f t="shared" si="262"/>
        <v>0</v>
      </c>
      <c r="D347" s="6">
        <f t="shared" si="262"/>
        <v>0</v>
      </c>
      <c r="E347" s="6">
        <f t="shared" si="262"/>
        <v>0</v>
      </c>
      <c r="F347" s="6">
        <f t="shared" si="262"/>
        <v>0</v>
      </c>
      <c r="G347" s="6">
        <f t="shared" si="262"/>
        <v>0</v>
      </c>
      <c r="H347" s="10">
        <f t="shared" si="261"/>
        <v>0</v>
      </c>
      <c r="I347" s="10"/>
      <c r="L347" s="38" t="str">
        <f>L$5</f>
        <v>орел или 0, если были только</v>
      </c>
    </row>
    <row r="348" spans="1:12" ht="18.75">
      <c r="A348" s="43">
        <f>A$6</f>
        <v>3</v>
      </c>
      <c r="B348" s="6">
        <f t="shared" ref="B348:G348" si="263">IF(B359=0,0,B356/$H359)</f>
        <v>0</v>
      </c>
      <c r="C348" s="6">
        <f t="shared" si="263"/>
        <v>0</v>
      </c>
      <c r="D348" s="6">
        <f t="shared" si="263"/>
        <v>0</v>
      </c>
      <c r="E348" s="6">
        <f t="shared" si="263"/>
        <v>0</v>
      </c>
      <c r="F348" s="6">
        <f t="shared" si="263"/>
        <v>0</v>
      </c>
      <c r="G348" s="6">
        <f t="shared" si="263"/>
        <v>0</v>
      </c>
      <c r="H348" s="10">
        <f t="shared" si="261"/>
        <v>0</v>
      </c>
      <c r="I348" s="12"/>
      <c r="L348" s="38" t="str">
        <f>L$6</f>
        <v>решки</v>
      </c>
    </row>
    <row r="349" spans="1:12" ht="18.75">
      <c r="A349" s="43">
        <f>A$7</f>
        <v>4</v>
      </c>
      <c r="B349" s="6">
        <f t="shared" ref="B349:G349" si="264">IF(B359=0,0,B357/$H359)</f>
        <v>0</v>
      </c>
      <c r="C349" s="6">
        <f t="shared" si="264"/>
        <v>0</v>
      </c>
      <c r="D349" s="6">
        <f t="shared" si="264"/>
        <v>0</v>
      </c>
      <c r="E349" s="6">
        <f t="shared" si="264"/>
        <v>0</v>
      </c>
      <c r="F349" s="6">
        <f t="shared" si="264"/>
        <v>0</v>
      </c>
      <c r="G349" s="6">
        <f t="shared" si="264"/>
        <v>0</v>
      </c>
      <c r="H349" s="10">
        <f t="shared" si="261"/>
        <v>0</v>
      </c>
      <c r="I349" s="12"/>
      <c r="L349" s="38" t="str">
        <f>L$7</f>
        <v>Z — модуль разности между</v>
      </c>
    </row>
    <row r="350" spans="1:12" ht="18.75">
      <c r="A350" s="43">
        <f>A$8</f>
        <v>5</v>
      </c>
      <c r="B350" s="29">
        <f t="shared" ref="B350:G350" si="265">IF(B359=0,0,B358/$H359)</f>
        <v>0</v>
      </c>
      <c r="C350" s="29">
        <f t="shared" si="265"/>
        <v>0</v>
      </c>
      <c r="D350" s="29">
        <f t="shared" si="265"/>
        <v>0</v>
      </c>
      <c r="E350" s="29">
        <f t="shared" si="265"/>
        <v>0</v>
      </c>
      <c r="F350" s="29">
        <f t="shared" si="265"/>
        <v>0</v>
      </c>
      <c r="G350" s="29">
        <f t="shared" si="265"/>
        <v>0</v>
      </c>
      <c r="H350" s="10">
        <f t="shared" si="261"/>
        <v>0</v>
      </c>
      <c r="L350" s="38" t="str">
        <f>L$8</f>
        <v>числом выпавших орлов и</v>
      </c>
    </row>
    <row r="351" spans="1:12" ht="18.75">
      <c r="A351" s="42" t="str">
        <f>A$9</f>
        <v>w(Z=zk)</v>
      </c>
      <c r="B351" s="28">
        <f t="shared" ref="B351:G351" si="266">SUM(B345:B350)</f>
        <v>0</v>
      </c>
      <c r="C351" s="28">
        <f t="shared" si="266"/>
        <v>0</v>
      </c>
      <c r="D351" s="28">
        <f t="shared" si="266"/>
        <v>0</v>
      </c>
      <c r="E351" s="28">
        <f t="shared" si="266"/>
        <v>0</v>
      </c>
      <c r="F351" s="28">
        <f t="shared" si="266"/>
        <v>0</v>
      </c>
      <c r="G351" s="28">
        <f t="shared" si="266"/>
        <v>0</v>
      </c>
      <c r="H351" s="10">
        <f t="shared" si="261"/>
        <v>0</v>
      </c>
      <c r="L351" s="1" t="str">
        <f>L$9</f>
        <v>решек в серии из 5 бросков</v>
      </c>
    </row>
    <row r="352" spans="1:12" ht="19.5" thickBot="1">
      <c r="A352" s="44" t="str">
        <f>A$10</f>
        <v>Y\Z</v>
      </c>
      <c r="B352" s="36">
        <v>0</v>
      </c>
      <c r="C352" s="33">
        <v>1</v>
      </c>
      <c r="D352" s="33">
        <v>2</v>
      </c>
      <c r="E352" s="33">
        <v>3</v>
      </c>
      <c r="F352" s="33">
        <v>4</v>
      </c>
      <c r="G352" s="34">
        <v>5</v>
      </c>
      <c r="H352" s="10"/>
      <c r="L352" s="1">
        <f>L$10</f>
        <v>0</v>
      </c>
    </row>
    <row r="353" spans="1:12" ht="18.75">
      <c r="A353" s="43">
        <f>A$11</f>
        <v>0</v>
      </c>
      <c r="B353" s="30"/>
      <c r="C353" s="30"/>
      <c r="D353" s="30"/>
      <c r="E353" s="30"/>
      <c r="F353" s="30"/>
      <c r="G353" s="30"/>
      <c r="H353" s="10">
        <f t="shared" ref="H353:H359" si="267">SUM(B353:G353)</f>
        <v>0</v>
      </c>
      <c r="L353" s="1">
        <f>L$11</f>
        <v>0</v>
      </c>
    </row>
    <row r="354" spans="1:12" ht="18.75">
      <c r="A354" s="43">
        <f>A$12</f>
        <v>1</v>
      </c>
      <c r="B354" s="35"/>
      <c r="C354" s="35"/>
      <c r="D354" s="35"/>
      <c r="E354" s="35"/>
      <c r="F354" s="35"/>
      <c r="G354" s="35"/>
      <c r="H354" s="10">
        <f t="shared" si="267"/>
        <v>0</v>
      </c>
      <c r="L354" s="1">
        <f>L$12</f>
        <v>0</v>
      </c>
    </row>
    <row r="355" spans="1:12" ht="18.75">
      <c r="A355" s="43">
        <f>A$13</f>
        <v>2</v>
      </c>
      <c r="B355" s="35"/>
      <c r="C355" s="35"/>
      <c r="D355" s="35"/>
      <c r="E355" s="35"/>
      <c r="F355" s="35"/>
      <c r="G355" s="35"/>
      <c r="H355" s="10">
        <f t="shared" si="267"/>
        <v>0</v>
      </c>
      <c r="L355" s="1">
        <f>L$13</f>
        <v>0</v>
      </c>
    </row>
    <row r="356" spans="1:12" ht="18.75">
      <c r="A356" s="43">
        <f>A$14</f>
        <v>3</v>
      </c>
      <c r="B356" s="35"/>
      <c r="C356" s="35"/>
      <c r="D356" s="35"/>
      <c r="E356" s="35"/>
      <c r="F356" s="35"/>
      <c r="G356" s="35"/>
      <c r="H356" s="10">
        <f t="shared" si="267"/>
        <v>0</v>
      </c>
      <c r="L356" s="1">
        <f>L$14</f>
        <v>0</v>
      </c>
    </row>
    <row r="357" spans="1:12" ht="18.75">
      <c r="A357" s="43">
        <f>A$15</f>
        <v>4</v>
      </c>
      <c r="B357" s="35"/>
      <c r="C357" s="35"/>
      <c r="D357" s="35"/>
      <c r="E357" s="35"/>
      <c r="F357" s="35"/>
      <c r="G357" s="35"/>
      <c r="H357" s="10">
        <f t="shared" si="267"/>
        <v>0</v>
      </c>
      <c r="L357" s="1">
        <f>L$15</f>
        <v>0</v>
      </c>
    </row>
    <row r="358" spans="1:12" ht="19.5" thickBot="1">
      <c r="A358" s="46">
        <f>A$16</f>
        <v>5</v>
      </c>
      <c r="B358" s="37"/>
      <c r="C358" s="37"/>
      <c r="D358" s="37"/>
      <c r="E358" s="37"/>
      <c r="F358" s="37"/>
      <c r="G358" s="37"/>
      <c r="H358" s="10">
        <f t="shared" si="267"/>
        <v>0</v>
      </c>
      <c r="L358" s="1">
        <f>L$16</f>
        <v>0</v>
      </c>
    </row>
    <row r="359" spans="1:12" ht="19.5" thickTop="1">
      <c r="A359" s="42" t="str">
        <f>A$17</f>
        <v>n(Z=zk)</v>
      </c>
      <c r="B359" s="32">
        <f>SUM(B353:B358)</f>
        <v>0</v>
      </c>
      <c r="C359" s="32">
        <f t="shared" ref="C359" si="268">SUM(C353:C358)</f>
        <v>0</v>
      </c>
      <c r="D359" s="32">
        <f t="shared" ref="D359" si="269">SUM(D353:D358)</f>
        <v>0</v>
      </c>
      <c r="E359" s="32">
        <f t="shared" ref="E359" si="270">SUM(E353:E358)</f>
        <v>0</v>
      </c>
      <c r="F359" s="32">
        <f t="shared" ref="F359" si="271">SUM(F353:F358)</f>
        <v>0</v>
      </c>
      <c r="G359" s="32">
        <f t="shared" ref="G359" si="272">SUM(G353:G358)</f>
        <v>0</v>
      </c>
      <c r="H359" s="10">
        <f t="shared" si="267"/>
        <v>0</v>
      </c>
      <c r="L359" s="1">
        <f>L$17</f>
        <v>0</v>
      </c>
    </row>
    <row r="361" spans="1:12" ht="19.5" thickBot="1">
      <c r="A361" s="7" t="str">
        <f>'Название и список группы'!A21</f>
        <v>Тиханов</v>
      </c>
      <c r="B361" s="86" t="str">
        <f>'Название и список группы'!B21</f>
        <v>Владислав Михайлович</v>
      </c>
      <c r="C361" s="86"/>
      <c r="D361" s="86"/>
      <c r="E361" s="86"/>
      <c r="F361" s="86"/>
      <c r="G361" s="86"/>
      <c r="H361" s="86"/>
      <c r="I361" s="86"/>
      <c r="J361" s="86"/>
    </row>
    <row r="362" spans="1:12" ht="18.75" thickBot="1">
      <c r="A362" s="44" t="str">
        <f>A$2</f>
        <v>Y\Z</v>
      </c>
      <c r="B362" s="22">
        <v>0</v>
      </c>
      <c r="C362" s="23">
        <v>1</v>
      </c>
      <c r="D362" s="23">
        <v>2</v>
      </c>
      <c r="E362" s="23">
        <v>3</v>
      </c>
      <c r="F362" s="23">
        <v>4</v>
      </c>
      <c r="G362" s="24">
        <v>5</v>
      </c>
      <c r="H362" s="25" t="str">
        <f>H$2</f>
        <v>w(Y=yj)</v>
      </c>
      <c r="I362" s="2"/>
      <c r="J362" s="3" t="s">
        <v>3</v>
      </c>
      <c r="L362" s="4" t="str">
        <f>L$2</f>
        <v>10 серий по 5 бросков монеты</v>
      </c>
    </row>
    <row r="363" spans="1:12" ht="18.75">
      <c r="A363" s="43">
        <f>A$3</f>
        <v>0</v>
      </c>
      <c r="B363" s="26">
        <f t="shared" ref="B363:G363" si="273">IF(B377=0,0,B371/$H377)</f>
        <v>0</v>
      </c>
      <c r="C363" s="26">
        <f t="shared" si="273"/>
        <v>0</v>
      </c>
      <c r="D363" s="26">
        <f t="shared" si="273"/>
        <v>0</v>
      </c>
      <c r="E363" s="26">
        <f t="shared" si="273"/>
        <v>0</v>
      </c>
      <c r="F363" s="26">
        <f t="shared" si="273"/>
        <v>0</v>
      </c>
      <c r="G363" s="26">
        <f t="shared" si="273"/>
        <v>0</v>
      </c>
      <c r="H363" s="10"/>
      <c r="I363" s="10"/>
      <c r="J363" s="11">
        <f>IF(SUM(B371:G376)&gt;0,1,10^(-5))</f>
        <v>1.0000000000000001E-5</v>
      </c>
      <c r="L363" s="39" t="str">
        <f>L$3</f>
        <v>Y — номер броска  в серии из</v>
      </c>
    </row>
    <row r="364" spans="1:12" ht="18.75">
      <c r="A364" s="43">
        <f>A$4</f>
        <v>1</v>
      </c>
      <c r="B364" s="6">
        <f t="shared" ref="B364:G364" si="274">IF(B377=0,0,B372/$H377)</f>
        <v>0</v>
      </c>
      <c r="C364" s="6">
        <f t="shared" si="274"/>
        <v>0</v>
      </c>
      <c r="D364" s="6">
        <f t="shared" si="274"/>
        <v>0</v>
      </c>
      <c r="E364" s="6">
        <f t="shared" si="274"/>
        <v>0</v>
      </c>
      <c r="F364" s="6">
        <f t="shared" si="274"/>
        <v>0</v>
      </c>
      <c r="G364" s="6">
        <f t="shared" si="274"/>
        <v>0</v>
      </c>
      <c r="H364" s="10">
        <f t="shared" ref="H364:H369" si="275">SUM(B364:G364)</f>
        <v>0</v>
      </c>
      <c r="I364" s="10"/>
      <c r="L364" s="39" t="str">
        <f>L$4</f>
        <v>5 бросков, когда впервые выпал</v>
      </c>
    </row>
    <row r="365" spans="1:12" ht="18.75">
      <c r="A365" s="43">
        <f>A$5</f>
        <v>2</v>
      </c>
      <c r="B365" s="6">
        <f t="shared" ref="B365:G365" si="276">IF(B377=0,0,B373/$H377)</f>
        <v>0</v>
      </c>
      <c r="C365" s="6">
        <f t="shared" si="276"/>
        <v>0</v>
      </c>
      <c r="D365" s="6">
        <f t="shared" si="276"/>
        <v>0</v>
      </c>
      <c r="E365" s="6">
        <f t="shared" si="276"/>
        <v>0</v>
      </c>
      <c r="F365" s="6">
        <f t="shared" si="276"/>
        <v>0</v>
      </c>
      <c r="G365" s="6">
        <f t="shared" si="276"/>
        <v>0</v>
      </c>
      <c r="H365" s="10">
        <f t="shared" si="275"/>
        <v>0</v>
      </c>
      <c r="I365" s="10"/>
      <c r="L365" s="38" t="str">
        <f>L$5</f>
        <v>орел или 0, если были только</v>
      </c>
    </row>
    <row r="366" spans="1:12" ht="18.75">
      <c r="A366" s="43">
        <f>A$6</f>
        <v>3</v>
      </c>
      <c r="B366" s="6">
        <f t="shared" ref="B366:G366" si="277">IF(B377=0,0,B374/$H377)</f>
        <v>0</v>
      </c>
      <c r="C366" s="6">
        <f t="shared" si="277"/>
        <v>0</v>
      </c>
      <c r="D366" s="6">
        <f t="shared" si="277"/>
        <v>0</v>
      </c>
      <c r="E366" s="6">
        <f t="shared" si="277"/>
        <v>0</v>
      </c>
      <c r="F366" s="6">
        <f t="shared" si="277"/>
        <v>0</v>
      </c>
      <c r="G366" s="6">
        <f t="shared" si="277"/>
        <v>0</v>
      </c>
      <c r="H366" s="10">
        <f t="shared" si="275"/>
        <v>0</v>
      </c>
      <c r="I366" s="12"/>
      <c r="L366" s="38" t="str">
        <f>L$6</f>
        <v>решки</v>
      </c>
    </row>
    <row r="367" spans="1:12" ht="18.75">
      <c r="A367" s="43">
        <f>A$7</f>
        <v>4</v>
      </c>
      <c r="B367" s="6">
        <f t="shared" ref="B367:G367" si="278">IF(B377=0,0,B375/$H377)</f>
        <v>0</v>
      </c>
      <c r="C367" s="6">
        <f t="shared" si="278"/>
        <v>0</v>
      </c>
      <c r="D367" s="6">
        <f t="shared" si="278"/>
        <v>0</v>
      </c>
      <c r="E367" s="6">
        <f t="shared" si="278"/>
        <v>0</v>
      </c>
      <c r="F367" s="6">
        <f t="shared" si="278"/>
        <v>0</v>
      </c>
      <c r="G367" s="6">
        <f t="shared" si="278"/>
        <v>0</v>
      </c>
      <c r="H367" s="10">
        <f t="shared" si="275"/>
        <v>0</v>
      </c>
      <c r="I367" s="12"/>
      <c r="L367" s="38" t="str">
        <f>L$7</f>
        <v>Z — модуль разности между</v>
      </c>
    </row>
    <row r="368" spans="1:12" ht="18.75">
      <c r="A368" s="43">
        <f>A$8</f>
        <v>5</v>
      </c>
      <c r="B368" s="29">
        <f t="shared" ref="B368:G368" si="279">IF(B377=0,0,B376/$H377)</f>
        <v>0</v>
      </c>
      <c r="C368" s="29">
        <f t="shared" si="279"/>
        <v>0</v>
      </c>
      <c r="D368" s="29">
        <f t="shared" si="279"/>
        <v>0</v>
      </c>
      <c r="E368" s="29">
        <f t="shared" si="279"/>
        <v>0</v>
      </c>
      <c r="F368" s="29">
        <f t="shared" si="279"/>
        <v>0</v>
      </c>
      <c r="G368" s="29">
        <f t="shared" si="279"/>
        <v>0</v>
      </c>
      <c r="H368" s="10">
        <f t="shared" si="275"/>
        <v>0</v>
      </c>
      <c r="L368" s="38" t="str">
        <f>L$8</f>
        <v>числом выпавших орлов и</v>
      </c>
    </row>
    <row r="369" spans="1:12" ht="18.75">
      <c r="A369" s="42" t="str">
        <f>A$9</f>
        <v>w(Z=zk)</v>
      </c>
      <c r="B369" s="28">
        <f t="shared" ref="B369:G369" si="280">SUM(B363:B368)</f>
        <v>0</v>
      </c>
      <c r="C369" s="28">
        <f t="shared" si="280"/>
        <v>0</v>
      </c>
      <c r="D369" s="28">
        <f t="shared" si="280"/>
        <v>0</v>
      </c>
      <c r="E369" s="28">
        <f t="shared" si="280"/>
        <v>0</v>
      </c>
      <c r="F369" s="28">
        <f t="shared" si="280"/>
        <v>0</v>
      </c>
      <c r="G369" s="28">
        <f t="shared" si="280"/>
        <v>0</v>
      </c>
      <c r="H369" s="10">
        <f t="shared" si="275"/>
        <v>0</v>
      </c>
      <c r="L369" s="1" t="str">
        <f>L$9</f>
        <v>решек в серии из 5 бросков</v>
      </c>
    </row>
    <row r="370" spans="1:12" ht="19.5" thickBot="1">
      <c r="A370" s="44" t="str">
        <f>A$10</f>
        <v>Y\Z</v>
      </c>
      <c r="B370" s="36">
        <v>0</v>
      </c>
      <c r="C370" s="33">
        <v>1</v>
      </c>
      <c r="D370" s="33">
        <v>2</v>
      </c>
      <c r="E370" s="33">
        <v>3</v>
      </c>
      <c r="F370" s="33">
        <v>4</v>
      </c>
      <c r="G370" s="34">
        <v>5</v>
      </c>
      <c r="H370" s="10"/>
      <c r="L370" s="1">
        <f>L$10</f>
        <v>0</v>
      </c>
    </row>
    <row r="371" spans="1:12" ht="18.75">
      <c r="A371" s="43">
        <f>A$11</f>
        <v>0</v>
      </c>
      <c r="B371" s="30"/>
      <c r="C371" s="30"/>
      <c r="D371" s="30"/>
      <c r="E371" s="30"/>
      <c r="F371" s="30"/>
      <c r="G371" s="30"/>
      <c r="H371" s="10">
        <f t="shared" ref="H371:H377" si="281">SUM(B371:G371)</f>
        <v>0</v>
      </c>
      <c r="L371" s="1">
        <f>L$11</f>
        <v>0</v>
      </c>
    </row>
    <row r="372" spans="1:12" ht="18.75">
      <c r="A372" s="43">
        <f>A$12</f>
        <v>1</v>
      </c>
      <c r="B372" s="35"/>
      <c r="C372" s="35"/>
      <c r="D372" s="35"/>
      <c r="E372" s="35"/>
      <c r="F372" s="35"/>
      <c r="G372" s="35"/>
      <c r="H372" s="10">
        <f t="shared" si="281"/>
        <v>0</v>
      </c>
      <c r="L372" s="1">
        <f>L$12</f>
        <v>0</v>
      </c>
    </row>
    <row r="373" spans="1:12" ht="18.75">
      <c r="A373" s="43">
        <f>A$13</f>
        <v>2</v>
      </c>
      <c r="B373" s="35"/>
      <c r="C373" s="35"/>
      <c r="D373" s="35"/>
      <c r="E373" s="35"/>
      <c r="F373" s="35"/>
      <c r="G373" s="35"/>
      <c r="H373" s="10">
        <f t="shared" si="281"/>
        <v>0</v>
      </c>
      <c r="L373" s="1">
        <f>L$13</f>
        <v>0</v>
      </c>
    </row>
    <row r="374" spans="1:12" ht="18.75">
      <c r="A374" s="43">
        <f>A$14</f>
        <v>3</v>
      </c>
      <c r="B374" s="35"/>
      <c r="C374" s="35"/>
      <c r="D374" s="35"/>
      <c r="E374" s="35"/>
      <c r="F374" s="35"/>
      <c r="G374" s="35"/>
      <c r="H374" s="10">
        <f t="shared" si="281"/>
        <v>0</v>
      </c>
      <c r="L374" s="1">
        <f>L$14</f>
        <v>0</v>
      </c>
    </row>
    <row r="375" spans="1:12" ht="18.75">
      <c r="A375" s="43">
        <f>A$15</f>
        <v>4</v>
      </c>
      <c r="B375" s="35"/>
      <c r="C375" s="35"/>
      <c r="D375" s="35"/>
      <c r="E375" s="35"/>
      <c r="F375" s="35"/>
      <c r="G375" s="35"/>
      <c r="H375" s="10">
        <f t="shared" si="281"/>
        <v>0</v>
      </c>
      <c r="L375" s="1">
        <f>L$15</f>
        <v>0</v>
      </c>
    </row>
    <row r="376" spans="1:12" ht="19.5" thickBot="1">
      <c r="A376" s="46">
        <f>A$16</f>
        <v>5</v>
      </c>
      <c r="B376" s="37"/>
      <c r="C376" s="37"/>
      <c r="D376" s="37"/>
      <c r="E376" s="37"/>
      <c r="F376" s="37"/>
      <c r="G376" s="37"/>
      <c r="H376" s="10">
        <f t="shared" si="281"/>
        <v>0</v>
      </c>
      <c r="L376" s="1">
        <f>L$16</f>
        <v>0</v>
      </c>
    </row>
    <row r="377" spans="1:12" ht="19.5" thickTop="1">
      <c r="A377" s="42" t="str">
        <f>A$17</f>
        <v>n(Z=zk)</v>
      </c>
      <c r="B377" s="32">
        <f>SUM(B371:B376)</f>
        <v>0</v>
      </c>
      <c r="C377" s="32">
        <f t="shared" ref="C377" si="282">SUM(C371:C376)</f>
        <v>0</v>
      </c>
      <c r="D377" s="32">
        <f t="shared" ref="D377" si="283">SUM(D371:D376)</f>
        <v>0</v>
      </c>
      <c r="E377" s="32">
        <f t="shared" ref="E377" si="284">SUM(E371:E376)</f>
        <v>0</v>
      </c>
      <c r="F377" s="32">
        <f t="shared" ref="F377" si="285">SUM(F371:F376)</f>
        <v>0</v>
      </c>
      <c r="G377" s="32">
        <f t="shared" ref="G377" si="286">SUM(G371:G376)</f>
        <v>0</v>
      </c>
      <c r="H377" s="10">
        <f t="shared" si="281"/>
        <v>0</v>
      </c>
      <c r="L377" s="1">
        <f>L$17</f>
        <v>0</v>
      </c>
    </row>
    <row r="379" spans="1:12" ht="19.5" thickBot="1">
      <c r="A379" s="7" t="str">
        <f>'Название и список группы'!A22</f>
        <v>Тюленев</v>
      </c>
      <c r="B379" s="86" t="str">
        <f>'Название и список группы'!B22</f>
        <v>Данил Андреевич</v>
      </c>
      <c r="C379" s="86"/>
      <c r="D379" s="86"/>
      <c r="E379" s="86"/>
      <c r="F379" s="86"/>
      <c r="G379" s="86"/>
      <c r="H379" s="86"/>
      <c r="I379" s="86"/>
      <c r="J379" s="86"/>
    </row>
    <row r="380" spans="1:12" ht="18.75" thickBot="1">
      <c r="A380" s="44" t="str">
        <f>A$2</f>
        <v>Y\Z</v>
      </c>
      <c r="B380" s="22">
        <v>0</v>
      </c>
      <c r="C380" s="23">
        <v>1</v>
      </c>
      <c r="D380" s="23">
        <v>2</v>
      </c>
      <c r="E380" s="23">
        <v>3</v>
      </c>
      <c r="F380" s="23">
        <v>4</v>
      </c>
      <c r="G380" s="24">
        <v>5</v>
      </c>
      <c r="H380" s="25" t="str">
        <f>H$2</f>
        <v>w(Y=yj)</v>
      </c>
      <c r="I380" s="2"/>
      <c r="J380" s="3" t="s">
        <v>3</v>
      </c>
      <c r="L380" s="4" t="str">
        <f>L$2</f>
        <v>10 серий по 5 бросков монеты</v>
      </c>
    </row>
    <row r="381" spans="1:12" ht="18.75">
      <c r="A381" s="43">
        <f>A$3</f>
        <v>0</v>
      </c>
      <c r="B381" s="26">
        <f t="shared" ref="B381:G381" si="287">IF(B395=0,0,B389/$H395)</f>
        <v>0</v>
      </c>
      <c r="C381" s="26">
        <f t="shared" si="287"/>
        <v>0</v>
      </c>
      <c r="D381" s="26">
        <f t="shared" si="287"/>
        <v>0</v>
      </c>
      <c r="E381" s="26">
        <f t="shared" si="287"/>
        <v>0</v>
      </c>
      <c r="F381" s="26">
        <f t="shared" si="287"/>
        <v>0</v>
      </c>
      <c r="G381" s="26">
        <f t="shared" si="287"/>
        <v>0</v>
      </c>
      <c r="H381" s="10"/>
      <c r="I381" s="10"/>
      <c r="J381" s="11">
        <f>IF(SUM(B389:G394)&gt;0,1,10^(-5))</f>
        <v>1.0000000000000001E-5</v>
      </c>
      <c r="L381" s="39" t="str">
        <f>L$3</f>
        <v>Y — номер броска  в серии из</v>
      </c>
    </row>
    <row r="382" spans="1:12" ht="18.75">
      <c r="A382" s="43">
        <f>A$4</f>
        <v>1</v>
      </c>
      <c r="B382" s="6">
        <f t="shared" ref="B382:G382" si="288">IF(B395=0,0,B390/$H395)</f>
        <v>0</v>
      </c>
      <c r="C382" s="6">
        <f t="shared" si="288"/>
        <v>0</v>
      </c>
      <c r="D382" s="6">
        <f t="shared" si="288"/>
        <v>0</v>
      </c>
      <c r="E382" s="6">
        <f t="shared" si="288"/>
        <v>0</v>
      </c>
      <c r="F382" s="6">
        <f t="shared" si="288"/>
        <v>0</v>
      </c>
      <c r="G382" s="6">
        <f t="shared" si="288"/>
        <v>0</v>
      </c>
      <c r="H382" s="10">
        <f t="shared" ref="H382:H387" si="289">SUM(B382:G382)</f>
        <v>0</v>
      </c>
      <c r="I382" s="10"/>
      <c r="L382" s="39" t="str">
        <f>L$4</f>
        <v>5 бросков, когда впервые выпал</v>
      </c>
    </row>
    <row r="383" spans="1:12" ht="18.75">
      <c r="A383" s="43">
        <f>A$5</f>
        <v>2</v>
      </c>
      <c r="B383" s="6">
        <f t="shared" ref="B383:G383" si="290">IF(B395=0,0,B391/$H395)</f>
        <v>0</v>
      </c>
      <c r="C383" s="6">
        <f t="shared" si="290"/>
        <v>0</v>
      </c>
      <c r="D383" s="6">
        <f t="shared" si="290"/>
        <v>0</v>
      </c>
      <c r="E383" s="6">
        <f t="shared" si="290"/>
        <v>0</v>
      </c>
      <c r="F383" s="6">
        <f t="shared" si="290"/>
        <v>0</v>
      </c>
      <c r="G383" s="6">
        <f t="shared" si="290"/>
        <v>0</v>
      </c>
      <c r="H383" s="10">
        <f t="shared" si="289"/>
        <v>0</v>
      </c>
      <c r="I383" s="10"/>
      <c r="L383" s="38" t="str">
        <f>L$5</f>
        <v>орел или 0, если были только</v>
      </c>
    </row>
    <row r="384" spans="1:12" ht="18.75">
      <c r="A384" s="43">
        <f>A$6</f>
        <v>3</v>
      </c>
      <c r="B384" s="6">
        <f t="shared" ref="B384:G384" si="291">IF(B395=0,0,B392/$H395)</f>
        <v>0</v>
      </c>
      <c r="C384" s="6">
        <f t="shared" si="291"/>
        <v>0</v>
      </c>
      <c r="D384" s="6">
        <f t="shared" si="291"/>
        <v>0</v>
      </c>
      <c r="E384" s="6">
        <f t="shared" si="291"/>
        <v>0</v>
      </c>
      <c r="F384" s="6">
        <f t="shared" si="291"/>
        <v>0</v>
      </c>
      <c r="G384" s="6">
        <f t="shared" si="291"/>
        <v>0</v>
      </c>
      <c r="H384" s="10">
        <f t="shared" si="289"/>
        <v>0</v>
      </c>
      <c r="I384" s="12"/>
      <c r="L384" s="38" t="str">
        <f>L$6</f>
        <v>решки</v>
      </c>
    </row>
    <row r="385" spans="1:12" ht="18.75">
      <c r="A385" s="43">
        <f>A$7</f>
        <v>4</v>
      </c>
      <c r="B385" s="6">
        <f t="shared" ref="B385:G385" si="292">IF(B395=0,0,B393/$H395)</f>
        <v>0</v>
      </c>
      <c r="C385" s="6">
        <f t="shared" si="292"/>
        <v>0</v>
      </c>
      <c r="D385" s="6">
        <f t="shared" si="292"/>
        <v>0</v>
      </c>
      <c r="E385" s="6">
        <f t="shared" si="292"/>
        <v>0</v>
      </c>
      <c r="F385" s="6">
        <f t="shared" si="292"/>
        <v>0</v>
      </c>
      <c r="G385" s="6">
        <f t="shared" si="292"/>
        <v>0</v>
      </c>
      <c r="H385" s="10">
        <f t="shared" si="289"/>
        <v>0</v>
      </c>
      <c r="I385" s="12"/>
      <c r="L385" s="38" t="str">
        <f>L$7</f>
        <v>Z — модуль разности между</v>
      </c>
    </row>
    <row r="386" spans="1:12" ht="18.75">
      <c r="A386" s="43">
        <f>A$8</f>
        <v>5</v>
      </c>
      <c r="B386" s="29">
        <f t="shared" ref="B386:G386" si="293">IF(B395=0,0,B394/$H395)</f>
        <v>0</v>
      </c>
      <c r="C386" s="29">
        <f t="shared" si="293"/>
        <v>0</v>
      </c>
      <c r="D386" s="29">
        <f t="shared" si="293"/>
        <v>0</v>
      </c>
      <c r="E386" s="29">
        <f t="shared" si="293"/>
        <v>0</v>
      </c>
      <c r="F386" s="29">
        <f t="shared" si="293"/>
        <v>0</v>
      </c>
      <c r="G386" s="29">
        <f t="shared" si="293"/>
        <v>0</v>
      </c>
      <c r="H386" s="10">
        <f t="shared" si="289"/>
        <v>0</v>
      </c>
      <c r="L386" s="38" t="str">
        <f>L$8</f>
        <v>числом выпавших орлов и</v>
      </c>
    </row>
    <row r="387" spans="1:12" ht="18.75">
      <c r="A387" s="42" t="str">
        <f>A$9</f>
        <v>w(Z=zk)</v>
      </c>
      <c r="B387" s="28">
        <f t="shared" ref="B387:G387" si="294">SUM(B381:B386)</f>
        <v>0</v>
      </c>
      <c r="C387" s="28">
        <f t="shared" si="294"/>
        <v>0</v>
      </c>
      <c r="D387" s="28">
        <f t="shared" si="294"/>
        <v>0</v>
      </c>
      <c r="E387" s="28">
        <f t="shared" si="294"/>
        <v>0</v>
      </c>
      <c r="F387" s="28">
        <f t="shared" si="294"/>
        <v>0</v>
      </c>
      <c r="G387" s="28">
        <f t="shared" si="294"/>
        <v>0</v>
      </c>
      <c r="H387" s="10">
        <f t="shared" si="289"/>
        <v>0</v>
      </c>
      <c r="L387" s="1" t="str">
        <f>L$9</f>
        <v>решек в серии из 5 бросков</v>
      </c>
    </row>
    <row r="388" spans="1:12" ht="19.5" thickBot="1">
      <c r="A388" s="44" t="str">
        <f>A$10</f>
        <v>Y\Z</v>
      </c>
      <c r="B388" s="36">
        <v>0</v>
      </c>
      <c r="C388" s="33">
        <v>1</v>
      </c>
      <c r="D388" s="33">
        <v>2</v>
      </c>
      <c r="E388" s="33">
        <v>3</v>
      </c>
      <c r="F388" s="33">
        <v>4</v>
      </c>
      <c r="G388" s="34">
        <v>5</v>
      </c>
      <c r="H388" s="10"/>
      <c r="L388" s="1">
        <f>L$10</f>
        <v>0</v>
      </c>
    </row>
    <row r="389" spans="1:12" ht="18.75">
      <c r="A389" s="43">
        <f>A$11</f>
        <v>0</v>
      </c>
      <c r="B389" s="30"/>
      <c r="C389" s="30"/>
      <c r="D389" s="30"/>
      <c r="E389" s="30"/>
      <c r="F389" s="30"/>
      <c r="G389" s="30"/>
      <c r="H389" s="10">
        <f t="shared" ref="H389:H395" si="295">SUM(B389:G389)</f>
        <v>0</v>
      </c>
      <c r="L389" s="1">
        <f>L$11</f>
        <v>0</v>
      </c>
    </row>
    <row r="390" spans="1:12" ht="18.75">
      <c r="A390" s="43">
        <f>A$12</f>
        <v>1</v>
      </c>
      <c r="B390" s="35"/>
      <c r="C390" s="35"/>
      <c r="D390" s="35"/>
      <c r="E390" s="35"/>
      <c r="F390" s="35"/>
      <c r="G390" s="35"/>
      <c r="H390" s="10">
        <f t="shared" si="295"/>
        <v>0</v>
      </c>
      <c r="L390" s="1">
        <f>L$12</f>
        <v>0</v>
      </c>
    </row>
    <row r="391" spans="1:12" ht="18.75">
      <c r="A391" s="43">
        <f>A$13</f>
        <v>2</v>
      </c>
      <c r="B391" s="35"/>
      <c r="C391" s="35"/>
      <c r="D391" s="35"/>
      <c r="E391" s="35"/>
      <c r="F391" s="35"/>
      <c r="G391" s="35"/>
      <c r="H391" s="10">
        <f t="shared" si="295"/>
        <v>0</v>
      </c>
      <c r="L391" s="1">
        <f>L$13</f>
        <v>0</v>
      </c>
    </row>
    <row r="392" spans="1:12" ht="18.75">
      <c r="A392" s="43">
        <f>A$14</f>
        <v>3</v>
      </c>
      <c r="B392" s="35"/>
      <c r="C392" s="35"/>
      <c r="D392" s="35"/>
      <c r="E392" s="35"/>
      <c r="F392" s="35"/>
      <c r="G392" s="35"/>
      <c r="H392" s="10">
        <f t="shared" si="295"/>
        <v>0</v>
      </c>
      <c r="L392" s="1">
        <f>L$14</f>
        <v>0</v>
      </c>
    </row>
    <row r="393" spans="1:12" ht="18.75">
      <c r="A393" s="43">
        <f>A$15</f>
        <v>4</v>
      </c>
      <c r="B393" s="35"/>
      <c r="C393" s="35"/>
      <c r="D393" s="35"/>
      <c r="E393" s="35"/>
      <c r="F393" s="35"/>
      <c r="G393" s="35"/>
      <c r="H393" s="10">
        <f t="shared" si="295"/>
        <v>0</v>
      </c>
      <c r="L393" s="1">
        <f>L$15</f>
        <v>0</v>
      </c>
    </row>
    <row r="394" spans="1:12" ht="19.5" thickBot="1">
      <c r="A394" s="46">
        <f>A$16</f>
        <v>5</v>
      </c>
      <c r="B394" s="37"/>
      <c r="C394" s="37"/>
      <c r="D394" s="37"/>
      <c r="E394" s="37"/>
      <c r="F394" s="37"/>
      <c r="G394" s="37"/>
      <c r="H394" s="10">
        <f t="shared" si="295"/>
        <v>0</v>
      </c>
      <c r="L394" s="1">
        <f>L$16</f>
        <v>0</v>
      </c>
    </row>
    <row r="395" spans="1:12" ht="19.5" thickTop="1">
      <c r="A395" s="42" t="str">
        <f>A$17</f>
        <v>n(Z=zk)</v>
      </c>
      <c r="B395" s="32">
        <f>SUM(B389:B394)</f>
        <v>0</v>
      </c>
      <c r="C395" s="32">
        <f t="shared" ref="C395" si="296">SUM(C389:C394)</f>
        <v>0</v>
      </c>
      <c r="D395" s="32">
        <f t="shared" ref="D395" si="297">SUM(D389:D394)</f>
        <v>0</v>
      </c>
      <c r="E395" s="32">
        <f t="shared" ref="E395" si="298">SUM(E389:E394)</f>
        <v>0</v>
      </c>
      <c r="F395" s="32">
        <f t="shared" ref="F395" si="299">SUM(F389:F394)</f>
        <v>0</v>
      </c>
      <c r="G395" s="32">
        <f t="shared" ref="G395" si="300">SUM(G389:G394)</f>
        <v>0</v>
      </c>
      <c r="H395" s="10">
        <f t="shared" si="295"/>
        <v>0</v>
      </c>
      <c r="L395" s="1">
        <f>L$17</f>
        <v>0</v>
      </c>
    </row>
    <row r="397" spans="1:12" ht="19.5" thickBot="1">
      <c r="A397" s="7" t="str">
        <f>'Название и список группы'!A23</f>
        <v>Фоменко</v>
      </c>
      <c r="B397" s="86" t="str">
        <f>'Название и список группы'!B23</f>
        <v>Валерия Алексеевна</v>
      </c>
      <c r="C397" s="86"/>
      <c r="D397" s="86"/>
      <c r="E397" s="86"/>
      <c r="F397" s="86"/>
      <c r="G397" s="86"/>
      <c r="H397" s="86"/>
      <c r="I397" s="86"/>
      <c r="J397" s="86"/>
    </row>
    <row r="398" spans="1:12" ht="18.75" thickBot="1">
      <c r="A398" s="44" t="str">
        <f>A$2</f>
        <v>Y\Z</v>
      </c>
      <c r="B398" s="22">
        <v>0</v>
      </c>
      <c r="C398" s="23">
        <v>1</v>
      </c>
      <c r="D398" s="23">
        <v>2</v>
      </c>
      <c r="E398" s="23">
        <v>3</v>
      </c>
      <c r="F398" s="23">
        <v>4</v>
      </c>
      <c r="G398" s="24">
        <v>5</v>
      </c>
      <c r="H398" s="25" t="str">
        <f>H$2</f>
        <v>w(Y=yj)</v>
      </c>
      <c r="I398" s="2"/>
      <c r="J398" s="3" t="s">
        <v>3</v>
      </c>
      <c r="L398" s="4" t="str">
        <f>L$2</f>
        <v>10 серий по 5 бросков монеты</v>
      </c>
    </row>
    <row r="399" spans="1:12" ht="18.75">
      <c r="A399" s="43">
        <f>A$3</f>
        <v>0</v>
      </c>
      <c r="B399" s="26">
        <f t="shared" ref="B399:G399" si="301">IF(B413=0,0,B407/$H413)</f>
        <v>0</v>
      </c>
      <c r="C399" s="26">
        <f t="shared" si="301"/>
        <v>0</v>
      </c>
      <c r="D399" s="26">
        <f t="shared" si="301"/>
        <v>0</v>
      </c>
      <c r="E399" s="26">
        <f t="shared" si="301"/>
        <v>0</v>
      </c>
      <c r="F399" s="26">
        <f t="shared" si="301"/>
        <v>0</v>
      </c>
      <c r="G399" s="26">
        <f t="shared" si="301"/>
        <v>0</v>
      </c>
      <c r="H399" s="10"/>
      <c r="I399" s="10"/>
      <c r="J399" s="11">
        <f>IF(SUM(B407:G412)&gt;0,1,10^(-5))</f>
        <v>1.0000000000000001E-5</v>
      </c>
      <c r="L399" s="39" t="str">
        <f>L$3</f>
        <v>Y — номер броска  в серии из</v>
      </c>
    </row>
    <row r="400" spans="1:12" ht="18.75">
      <c r="A400" s="43">
        <f>A$4</f>
        <v>1</v>
      </c>
      <c r="B400" s="6">
        <f t="shared" ref="B400:G400" si="302">IF(B413=0,0,B408/$H413)</f>
        <v>0</v>
      </c>
      <c r="C400" s="6">
        <f t="shared" si="302"/>
        <v>0</v>
      </c>
      <c r="D400" s="6">
        <f t="shared" si="302"/>
        <v>0</v>
      </c>
      <c r="E400" s="6">
        <f t="shared" si="302"/>
        <v>0</v>
      </c>
      <c r="F400" s="6">
        <f t="shared" si="302"/>
        <v>0</v>
      </c>
      <c r="G400" s="6">
        <f t="shared" si="302"/>
        <v>0</v>
      </c>
      <c r="H400" s="10">
        <f t="shared" ref="H400:H405" si="303">SUM(B400:G400)</f>
        <v>0</v>
      </c>
      <c r="I400" s="10"/>
      <c r="L400" s="39" t="str">
        <f>L$4</f>
        <v>5 бросков, когда впервые выпал</v>
      </c>
    </row>
    <row r="401" spans="1:12" ht="18.75">
      <c r="A401" s="43">
        <f>A$5</f>
        <v>2</v>
      </c>
      <c r="B401" s="6">
        <f t="shared" ref="B401:G401" si="304">IF(B413=0,0,B409/$H413)</f>
        <v>0</v>
      </c>
      <c r="C401" s="6">
        <f t="shared" si="304"/>
        <v>0</v>
      </c>
      <c r="D401" s="6">
        <f t="shared" si="304"/>
        <v>0</v>
      </c>
      <c r="E401" s="6">
        <f t="shared" si="304"/>
        <v>0</v>
      </c>
      <c r="F401" s="6">
        <f t="shared" si="304"/>
        <v>0</v>
      </c>
      <c r="G401" s="6">
        <f t="shared" si="304"/>
        <v>0</v>
      </c>
      <c r="H401" s="10">
        <f t="shared" si="303"/>
        <v>0</v>
      </c>
      <c r="I401" s="10"/>
      <c r="L401" s="38" t="str">
        <f>L$5</f>
        <v>орел или 0, если были только</v>
      </c>
    </row>
    <row r="402" spans="1:12" ht="18.75">
      <c r="A402" s="43">
        <f>A$6</f>
        <v>3</v>
      </c>
      <c r="B402" s="6">
        <f t="shared" ref="B402:G402" si="305">IF(B413=0,0,B410/$H413)</f>
        <v>0</v>
      </c>
      <c r="C402" s="6">
        <f t="shared" si="305"/>
        <v>0</v>
      </c>
      <c r="D402" s="6">
        <f t="shared" si="305"/>
        <v>0</v>
      </c>
      <c r="E402" s="6">
        <f t="shared" si="305"/>
        <v>0</v>
      </c>
      <c r="F402" s="6">
        <f t="shared" si="305"/>
        <v>0</v>
      </c>
      <c r="G402" s="6">
        <f t="shared" si="305"/>
        <v>0</v>
      </c>
      <c r="H402" s="10">
        <f t="shared" si="303"/>
        <v>0</v>
      </c>
      <c r="I402" s="12"/>
      <c r="L402" s="38" t="str">
        <f>L$6</f>
        <v>решки</v>
      </c>
    </row>
    <row r="403" spans="1:12" ht="18.75">
      <c r="A403" s="43">
        <f>A$7</f>
        <v>4</v>
      </c>
      <c r="B403" s="6">
        <f t="shared" ref="B403:G403" si="306">IF(B413=0,0,B411/$H413)</f>
        <v>0</v>
      </c>
      <c r="C403" s="6">
        <f t="shared" si="306"/>
        <v>0</v>
      </c>
      <c r="D403" s="6">
        <f t="shared" si="306"/>
        <v>0</v>
      </c>
      <c r="E403" s="6">
        <f t="shared" si="306"/>
        <v>0</v>
      </c>
      <c r="F403" s="6">
        <f t="shared" si="306"/>
        <v>0</v>
      </c>
      <c r="G403" s="6">
        <f t="shared" si="306"/>
        <v>0</v>
      </c>
      <c r="H403" s="10">
        <f t="shared" si="303"/>
        <v>0</v>
      </c>
      <c r="I403" s="12"/>
      <c r="L403" s="38" t="str">
        <f>L$7</f>
        <v>Z — модуль разности между</v>
      </c>
    </row>
    <row r="404" spans="1:12" ht="18.75">
      <c r="A404" s="43">
        <f>A$8</f>
        <v>5</v>
      </c>
      <c r="B404" s="29">
        <f t="shared" ref="B404:G404" si="307">IF(B413=0,0,B412/$H413)</f>
        <v>0</v>
      </c>
      <c r="C404" s="29">
        <f t="shared" si="307"/>
        <v>0</v>
      </c>
      <c r="D404" s="29">
        <f t="shared" si="307"/>
        <v>0</v>
      </c>
      <c r="E404" s="29">
        <f t="shared" si="307"/>
        <v>0</v>
      </c>
      <c r="F404" s="29">
        <f t="shared" si="307"/>
        <v>0</v>
      </c>
      <c r="G404" s="29">
        <f t="shared" si="307"/>
        <v>0</v>
      </c>
      <c r="H404" s="10">
        <f t="shared" si="303"/>
        <v>0</v>
      </c>
      <c r="L404" s="38" t="str">
        <f>L$8</f>
        <v>числом выпавших орлов и</v>
      </c>
    </row>
    <row r="405" spans="1:12" ht="18.75">
      <c r="A405" s="42" t="str">
        <f>A$9</f>
        <v>w(Z=zk)</v>
      </c>
      <c r="B405" s="28">
        <f t="shared" ref="B405:G405" si="308">SUM(B399:B404)</f>
        <v>0</v>
      </c>
      <c r="C405" s="28">
        <f t="shared" si="308"/>
        <v>0</v>
      </c>
      <c r="D405" s="28">
        <f t="shared" si="308"/>
        <v>0</v>
      </c>
      <c r="E405" s="28">
        <f t="shared" si="308"/>
        <v>0</v>
      </c>
      <c r="F405" s="28">
        <f t="shared" si="308"/>
        <v>0</v>
      </c>
      <c r="G405" s="28">
        <f t="shared" si="308"/>
        <v>0</v>
      </c>
      <c r="H405" s="10">
        <f t="shared" si="303"/>
        <v>0</v>
      </c>
      <c r="L405" s="1" t="str">
        <f>L$9</f>
        <v>решек в серии из 5 бросков</v>
      </c>
    </row>
    <row r="406" spans="1:12" ht="19.5" thickBot="1">
      <c r="A406" s="44" t="str">
        <f>A$10</f>
        <v>Y\Z</v>
      </c>
      <c r="B406" s="36">
        <v>0</v>
      </c>
      <c r="C406" s="33">
        <v>1</v>
      </c>
      <c r="D406" s="33">
        <v>2</v>
      </c>
      <c r="E406" s="33">
        <v>3</v>
      </c>
      <c r="F406" s="33">
        <v>4</v>
      </c>
      <c r="G406" s="34">
        <v>5</v>
      </c>
      <c r="H406" s="10"/>
      <c r="L406" s="1">
        <f>L$10</f>
        <v>0</v>
      </c>
    </row>
    <row r="407" spans="1:12" ht="18.75">
      <c r="A407" s="43">
        <f>A$11</f>
        <v>0</v>
      </c>
      <c r="B407" s="30"/>
      <c r="C407" s="30"/>
      <c r="D407" s="30"/>
      <c r="E407" s="30"/>
      <c r="F407" s="30"/>
      <c r="G407" s="30"/>
      <c r="H407" s="10">
        <f t="shared" ref="H407:H413" si="309">SUM(B407:G407)</f>
        <v>0</v>
      </c>
      <c r="L407" s="1">
        <f>L$11</f>
        <v>0</v>
      </c>
    </row>
    <row r="408" spans="1:12" ht="18.75">
      <c r="A408" s="43">
        <f>A$12</f>
        <v>1</v>
      </c>
      <c r="B408" s="35"/>
      <c r="C408" s="35"/>
      <c r="D408" s="35"/>
      <c r="E408" s="35"/>
      <c r="F408" s="35"/>
      <c r="G408" s="35"/>
      <c r="H408" s="10">
        <f t="shared" si="309"/>
        <v>0</v>
      </c>
      <c r="L408" s="1">
        <f>L$12</f>
        <v>0</v>
      </c>
    </row>
    <row r="409" spans="1:12" ht="18.75">
      <c r="A409" s="43">
        <f>A$13</f>
        <v>2</v>
      </c>
      <c r="B409" s="35"/>
      <c r="C409" s="35"/>
      <c r="D409" s="35"/>
      <c r="E409" s="35"/>
      <c r="F409" s="35"/>
      <c r="G409" s="35"/>
      <c r="H409" s="10">
        <f t="shared" si="309"/>
        <v>0</v>
      </c>
      <c r="L409" s="1">
        <f>L$13</f>
        <v>0</v>
      </c>
    </row>
    <row r="410" spans="1:12" ht="18.75">
      <c r="A410" s="43">
        <f>A$14</f>
        <v>3</v>
      </c>
      <c r="B410" s="35"/>
      <c r="C410" s="35"/>
      <c r="D410" s="35"/>
      <c r="E410" s="35"/>
      <c r="F410" s="35"/>
      <c r="G410" s="35"/>
      <c r="H410" s="10">
        <f t="shared" si="309"/>
        <v>0</v>
      </c>
      <c r="L410" s="1">
        <f>L$14</f>
        <v>0</v>
      </c>
    </row>
    <row r="411" spans="1:12" ht="18.75">
      <c r="A411" s="43">
        <f>A$15</f>
        <v>4</v>
      </c>
      <c r="B411" s="35"/>
      <c r="C411" s="35"/>
      <c r="D411" s="35"/>
      <c r="E411" s="35"/>
      <c r="F411" s="35"/>
      <c r="G411" s="35"/>
      <c r="H411" s="10">
        <f t="shared" si="309"/>
        <v>0</v>
      </c>
      <c r="L411" s="1">
        <f>L$15</f>
        <v>0</v>
      </c>
    </row>
    <row r="412" spans="1:12" ht="19.5" thickBot="1">
      <c r="A412" s="46">
        <f>A$16</f>
        <v>5</v>
      </c>
      <c r="B412" s="37"/>
      <c r="C412" s="37"/>
      <c r="D412" s="37"/>
      <c r="E412" s="37"/>
      <c r="F412" s="37"/>
      <c r="G412" s="37"/>
      <c r="H412" s="10">
        <f t="shared" si="309"/>
        <v>0</v>
      </c>
      <c r="L412" s="1">
        <f>L$16</f>
        <v>0</v>
      </c>
    </row>
    <row r="413" spans="1:12" ht="19.5" thickTop="1">
      <c r="A413" s="42" t="str">
        <f>A$17</f>
        <v>n(Z=zk)</v>
      </c>
      <c r="B413" s="32">
        <f>SUM(B407:B412)</f>
        <v>0</v>
      </c>
      <c r="C413" s="32">
        <f t="shared" ref="C413" si="310">SUM(C407:C412)</f>
        <v>0</v>
      </c>
      <c r="D413" s="32">
        <f t="shared" ref="D413" si="311">SUM(D407:D412)</f>
        <v>0</v>
      </c>
      <c r="E413" s="32">
        <f t="shared" ref="E413" si="312">SUM(E407:E412)</f>
        <v>0</v>
      </c>
      <c r="F413" s="32">
        <f t="shared" ref="F413" si="313">SUM(F407:F412)</f>
        <v>0</v>
      </c>
      <c r="G413" s="32">
        <f t="shared" ref="G413" si="314">SUM(G407:G412)</f>
        <v>0</v>
      </c>
      <c r="H413" s="10">
        <f t="shared" si="309"/>
        <v>0</v>
      </c>
      <c r="L413" s="1">
        <f>L$17</f>
        <v>0</v>
      </c>
    </row>
    <row r="415" spans="1:12" ht="19.5" thickBot="1">
      <c r="A415" s="7" t="str">
        <f>'Название и список группы'!A24</f>
        <v>Шершнев</v>
      </c>
      <c r="B415" s="86" t="str">
        <f>'Название и список группы'!B24</f>
        <v>Алексей Алексеевич</v>
      </c>
      <c r="C415" s="86"/>
      <c r="D415" s="86"/>
      <c r="E415" s="86"/>
      <c r="F415" s="86"/>
      <c r="G415" s="86"/>
      <c r="H415" s="86"/>
      <c r="I415" s="86"/>
      <c r="J415" s="86"/>
    </row>
    <row r="416" spans="1:12" ht="18.75" thickBot="1">
      <c r="A416" s="44" t="str">
        <f>A$2</f>
        <v>Y\Z</v>
      </c>
      <c r="B416" s="22">
        <v>0</v>
      </c>
      <c r="C416" s="23">
        <v>1</v>
      </c>
      <c r="D416" s="23">
        <v>2</v>
      </c>
      <c r="E416" s="23">
        <v>3</v>
      </c>
      <c r="F416" s="23">
        <v>4</v>
      </c>
      <c r="G416" s="24">
        <v>5</v>
      </c>
      <c r="H416" s="25" t="str">
        <f>H$2</f>
        <v>w(Y=yj)</v>
      </c>
      <c r="I416" s="2"/>
      <c r="J416" s="3" t="s">
        <v>3</v>
      </c>
      <c r="L416" s="4" t="str">
        <f>L$2</f>
        <v>10 серий по 5 бросков монеты</v>
      </c>
    </row>
    <row r="417" spans="1:12" ht="18.75">
      <c r="A417" s="43">
        <f>A$3</f>
        <v>0</v>
      </c>
      <c r="B417" s="26">
        <f t="shared" ref="B417:G417" si="315">IF(B431=0,0,B425/$H431)</f>
        <v>0</v>
      </c>
      <c r="C417" s="26">
        <f t="shared" si="315"/>
        <v>0</v>
      </c>
      <c r="D417" s="26">
        <f t="shared" si="315"/>
        <v>0</v>
      </c>
      <c r="E417" s="26">
        <f t="shared" si="315"/>
        <v>0</v>
      </c>
      <c r="F417" s="26">
        <f t="shared" si="315"/>
        <v>0</v>
      </c>
      <c r="G417" s="26">
        <f t="shared" si="315"/>
        <v>0</v>
      </c>
      <c r="H417" s="10"/>
      <c r="I417" s="10"/>
      <c r="J417" s="11">
        <f>IF(SUM(B425:G430)&gt;0,1,10^(-5))</f>
        <v>1.0000000000000001E-5</v>
      </c>
      <c r="L417" s="39" t="str">
        <f>L$3</f>
        <v>Y — номер броска  в серии из</v>
      </c>
    </row>
    <row r="418" spans="1:12" ht="18.75">
      <c r="A418" s="43">
        <f>A$4</f>
        <v>1</v>
      </c>
      <c r="B418" s="6">
        <f t="shared" ref="B418:G418" si="316">IF(B431=0,0,B426/$H431)</f>
        <v>0</v>
      </c>
      <c r="C418" s="6">
        <f t="shared" si="316"/>
        <v>0</v>
      </c>
      <c r="D418" s="6">
        <f t="shared" si="316"/>
        <v>0</v>
      </c>
      <c r="E418" s="6">
        <f t="shared" si="316"/>
        <v>0</v>
      </c>
      <c r="F418" s="6">
        <f t="shared" si="316"/>
        <v>0</v>
      </c>
      <c r="G418" s="6">
        <f t="shared" si="316"/>
        <v>0</v>
      </c>
      <c r="H418" s="10">
        <f t="shared" ref="H418:H423" si="317">SUM(B418:G418)</f>
        <v>0</v>
      </c>
      <c r="I418" s="10"/>
      <c r="L418" s="39" t="str">
        <f>L$4</f>
        <v>5 бросков, когда впервые выпал</v>
      </c>
    </row>
    <row r="419" spans="1:12" ht="18.75">
      <c r="A419" s="43">
        <f>A$5</f>
        <v>2</v>
      </c>
      <c r="B419" s="6">
        <f t="shared" ref="B419:G419" si="318">IF(B431=0,0,B427/$H431)</f>
        <v>0</v>
      </c>
      <c r="C419" s="6">
        <f t="shared" si="318"/>
        <v>0</v>
      </c>
      <c r="D419" s="6">
        <f t="shared" si="318"/>
        <v>0</v>
      </c>
      <c r="E419" s="6">
        <f t="shared" si="318"/>
        <v>0</v>
      </c>
      <c r="F419" s="6">
        <f t="shared" si="318"/>
        <v>0</v>
      </c>
      <c r="G419" s="6">
        <f t="shared" si="318"/>
        <v>0</v>
      </c>
      <c r="H419" s="10">
        <f t="shared" si="317"/>
        <v>0</v>
      </c>
      <c r="I419" s="10"/>
      <c r="L419" s="38" t="str">
        <f>L$5</f>
        <v>орел или 0, если были только</v>
      </c>
    </row>
    <row r="420" spans="1:12" ht="18.75">
      <c r="A420" s="43">
        <f>A$6</f>
        <v>3</v>
      </c>
      <c r="B420" s="6">
        <f t="shared" ref="B420:G420" si="319">IF(B431=0,0,B428/$H431)</f>
        <v>0</v>
      </c>
      <c r="C420" s="6">
        <f t="shared" si="319"/>
        <v>0</v>
      </c>
      <c r="D420" s="6">
        <f t="shared" si="319"/>
        <v>0</v>
      </c>
      <c r="E420" s="6">
        <f t="shared" si="319"/>
        <v>0</v>
      </c>
      <c r="F420" s="6">
        <f t="shared" si="319"/>
        <v>0</v>
      </c>
      <c r="G420" s="6">
        <f t="shared" si="319"/>
        <v>0</v>
      </c>
      <c r="H420" s="10">
        <f t="shared" si="317"/>
        <v>0</v>
      </c>
      <c r="I420" s="12"/>
      <c r="L420" s="38" t="str">
        <f>L$6</f>
        <v>решки</v>
      </c>
    </row>
    <row r="421" spans="1:12" ht="18.75">
      <c r="A421" s="43">
        <f>A$7</f>
        <v>4</v>
      </c>
      <c r="B421" s="6">
        <f t="shared" ref="B421:G421" si="320">IF(B431=0,0,B429/$H431)</f>
        <v>0</v>
      </c>
      <c r="C421" s="6">
        <f t="shared" si="320"/>
        <v>0</v>
      </c>
      <c r="D421" s="6">
        <f t="shared" si="320"/>
        <v>0</v>
      </c>
      <c r="E421" s="6">
        <f t="shared" si="320"/>
        <v>0</v>
      </c>
      <c r="F421" s="6">
        <f t="shared" si="320"/>
        <v>0</v>
      </c>
      <c r="G421" s="6">
        <f t="shared" si="320"/>
        <v>0</v>
      </c>
      <c r="H421" s="10">
        <f t="shared" si="317"/>
        <v>0</v>
      </c>
      <c r="I421" s="12"/>
      <c r="L421" s="38" t="str">
        <f>L$7</f>
        <v>Z — модуль разности между</v>
      </c>
    </row>
    <row r="422" spans="1:12" ht="18.75">
      <c r="A422" s="43">
        <f>A$8</f>
        <v>5</v>
      </c>
      <c r="B422" s="29">
        <f t="shared" ref="B422:G422" si="321">IF(B431=0,0,B430/$H431)</f>
        <v>0</v>
      </c>
      <c r="C422" s="29">
        <f t="shared" si="321"/>
        <v>0</v>
      </c>
      <c r="D422" s="29">
        <f t="shared" si="321"/>
        <v>0</v>
      </c>
      <c r="E422" s="29">
        <f t="shared" si="321"/>
        <v>0</v>
      </c>
      <c r="F422" s="29">
        <f t="shared" si="321"/>
        <v>0</v>
      </c>
      <c r="G422" s="29">
        <f t="shared" si="321"/>
        <v>0</v>
      </c>
      <c r="H422" s="10">
        <f t="shared" si="317"/>
        <v>0</v>
      </c>
      <c r="L422" s="38" t="str">
        <f>L$8</f>
        <v>числом выпавших орлов и</v>
      </c>
    </row>
    <row r="423" spans="1:12" ht="18.75">
      <c r="A423" s="42" t="str">
        <f>A$9</f>
        <v>w(Z=zk)</v>
      </c>
      <c r="B423" s="28">
        <f t="shared" ref="B423:G423" si="322">SUM(B417:B422)</f>
        <v>0</v>
      </c>
      <c r="C423" s="28">
        <f t="shared" si="322"/>
        <v>0</v>
      </c>
      <c r="D423" s="28">
        <f t="shared" si="322"/>
        <v>0</v>
      </c>
      <c r="E423" s="28">
        <f t="shared" si="322"/>
        <v>0</v>
      </c>
      <c r="F423" s="28">
        <f t="shared" si="322"/>
        <v>0</v>
      </c>
      <c r="G423" s="28">
        <f t="shared" si="322"/>
        <v>0</v>
      </c>
      <c r="H423" s="10">
        <f t="shared" si="317"/>
        <v>0</v>
      </c>
      <c r="L423" s="1" t="str">
        <f>L$9</f>
        <v>решек в серии из 5 бросков</v>
      </c>
    </row>
    <row r="424" spans="1:12" ht="19.5" thickBot="1">
      <c r="A424" s="44" t="str">
        <f>A$10</f>
        <v>Y\Z</v>
      </c>
      <c r="B424" s="36">
        <v>0</v>
      </c>
      <c r="C424" s="33">
        <v>1</v>
      </c>
      <c r="D424" s="33">
        <v>2</v>
      </c>
      <c r="E424" s="33">
        <v>3</v>
      </c>
      <c r="F424" s="33">
        <v>4</v>
      </c>
      <c r="G424" s="34">
        <v>5</v>
      </c>
      <c r="H424" s="10"/>
      <c r="L424" s="1">
        <f>L$10</f>
        <v>0</v>
      </c>
    </row>
    <row r="425" spans="1:12" ht="18.75">
      <c r="A425" s="43">
        <f>A$11</f>
        <v>0</v>
      </c>
      <c r="B425" s="30"/>
      <c r="C425" s="30"/>
      <c r="D425" s="30"/>
      <c r="E425" s="30"/>
      <c r="F425" s="30"/>
      <c r="G425" s="30"/>
      <c r="H425" s="10">
        <f t="shared" ref="H425:H431" si="323">SUM(B425:G425)</f>
        <v>0</v>
      </c>
      <c r="L425" s="1">
        <f>L$11</f>
        <v>0</v>
      </c>
    </row>
    <row r="426" spans="1:12" ht="18.75">
      <c r="A426" s="43">
        <f>A$12</f>
        <v>1</v>
      </c>
      <c r="B426" s="35"/>
      <c r="C426" s="35"/>
      <c r="D426" s="35"/>
      <c r="E426" s="35"/>
      <c r="F426" s="35"/>
      <c r="G426" s="35"/>
      <c r="H426" s="10">
        <f t="shared" si="323"/>
        <v>0</v>
      </c>
      <c r="L426" s="1">
        <f>L$12</f>
        <v>0</v>
      </c>
    </row>
    <row r="427" spans="1:12" ht="18.75">
      <c r="A427" s="43">
        <f>A$13</f>
        <v>2</v>
      </c>
      <c r="B427" s="35"/>
      <c r="C427" s="35"/>
      <c r="D427" s="35"/>
      <c r="E427" s="35"/>
      <c r="F427" s="35"/>
      <c r="G427" s="35"/>
      <c r="H427" s="10">
        <f t="shared" si="323"/>
        <v>0</v>
      </c>
      <c r="L427" s="1">
        <f>L$13</f>
        <v>0</v>
      </c>
    </row>
    <row r="428" spans="1:12" ht="18.75">
      <c r="A428" s="43">
        <f>A$14</f>
        <v>3</v>
      </c>
      <c r="B428" s="35"/>
      <c r="C428" s="35"/>
      <c r="D428" s="35"/>
      <c r="E428" s="35"/>
      <c r="F428" s="35"/>
      <c r="G428" s="35"/>
      <c r="H428" s="10">
        <f t="shared" si="323"/>
        <v>0</v>
      </c>
      <c r="L428" s="1">
        <f>L$14</f>
        <v>0</v>
      </c>
    </row>
    <row r="429" spans="1:12" ht="18.75">
      <c r="A429" s="43">
        <f>A$15</f>
        <v>4</v>
      </c>
      <c r="B429" s="35"/>
      <c r="C429" s="35"/>
      <c r="D429" s="35"/>
      <c r="E429" s="35"/>
      <c r="F429" s="35"/>
      <c r="G429" s="35"/>
      <c r="H429" s="10">
        <f t="shared" si="323"/>
        <v>0</v>
      </c>
      <c r="L429" s="1">
        <f>L$15</f>
        <v>0</v>
      </c>
    </row>
    <row r="430" spans="1:12" ht="19.5" thickBot="1">
      <c r="A430" s="46">
        <f>A$16</f>
        <v>5</v>
      </c>
      <c r="B430" s="37"/>
      <c r="C430" s="37"/>
      <c r="D430" s="37"/>
      <c r="E430" s="37"/>
      <c r="F430" s="37"/>
      <c r="G430" s="37"/>
      <c r="H430" s="10">
        <f t="shared" si="323"/>
        <v>0</v>
      </c>
      <c r="L430" s="1">
        <f>L$16</f>
        <v>0</v>
      </c>
    </row>
    <row r="431" spans="1:12" ht="19.5" thickTop="1">
      <c r="A431" s="42" t="str">
        <f>A$17</f>
        <v>n(Z=zk)</v>
      </c>
      <c r="B431" s="32">
        <f>SUM(B425:B430)</f>
        <v>0</v>
      </c>
      <c r="C431" s="32">
        <f t="shared" ref="C431" si="324">SUM(C425:C430)</f>
        <v>0</v>
      </c>
      <c r="D431" s="32">
        <f t="shared" ref="D431" si="325">SUM(D425:D430)</f>
        <v>0</v>
      </c>
      <c r="E431" s="32">
        <f t="shared" ref="E431" si="326">SUM(E425:E430)</f>
        <v>0</v>
      </c>
      <c r="F431" s="32">
        <f t="shared" ref="F431" si="327">SUM(F425:F430)</f>
        <v>0</v>
      </c>
      <c r="G431" s="32">
        <f t="shared" ref="G431" si="328">SUM(G425:G430)</f>
        <v>0</v>
      </c>
      <c r="H431" s="10">
        <f t="shared" si="323"/>
        <v>0</v>
      </c>
      <c r="L431" s="1">
        <f>L$17</f>
        <v>0</v>
      </c>
    </row>
    <row r="433" spans="1:12" ht="19.5" thickBot="1">
      <c r="A433" s="7" t="str">
        <f>'Название и список группы'!A25</f>
        <v>24</v>
      </c>
      <c r="B433" s="86">
        <f>'Название и список группы'!B25</f>
        <v>0</v>
      </c>
      <c r="C433" s="86"/>
      <c r="D433" s="86"/>
      <c r="E433" s="86"/>
      <c r="F433" s="86"/>
      <c r="G433" s="86"/>
      <c r="H433" s="86"/>
      <c r="I433" s="86"/>
      <c r="J433" s="86"/>
    </row>
    <row r="434" spans="1:12" ht="18.75" thickBot="1">
      <c r="A434" s="44" t="str">
        <f>A$2</f>
        <v>Y\Z</v>
      </c>
      <c r="B434" s="22">
        <v>0</v>
      </c>
      <c r="C434" s="23">
        <v>1</v>
      </c>
      <c r="D434" s="23">
        <v>2</v>
      </c>
      <c r="E434" s="23">
        <v>3</v>
      </c>
      <c r="F434" s="23">
        <v>4</v>
      </c>
      <c r="G434" s="24">
        <v>5</v>
      </c>
      <c r="H434" s="25" t="str">
        <f>H$2</f>
        <v>w(Y=yj)</v>
      </c>
      <c r="I434" s="2"/>
      <c r="J434" s="3" t="s">
        <v>3</v>
      </c>
      <c r="L434" s="4" t="str">
        <f>L$2</f>
        <v>10 серий по 5 бросков монеты</v>
      </c>
    </row>
    <row r="435" spans="1:12" ht="18.75">
      <c r="A435" s="43">
        <f>A$3</f>
        <v>0</v>
      </c>
      <c r="B435" s="26">
        <f t="shared" ref="B435:G435" si="329">IF(B449=0,0,B443/$H449)</f>
        <v>0</v>
      </c>
      <c r="C435" s="26">
        <f t="shared" si="329"/>
        <v>0</v>
      </c>
      <c r="D435" s="26">
        <f t="shared" si="329"/>
        <v>0</v>
      </c>
      <c r="E435" s="26">
        <f t="shared" si="329"/>
        <v>0</v>
      </c>
      <c r="F435" s="26">
        <f t="shared" si="329"/>
        <v>0</v>
      </c>
      <c r="G435" s="26">
        <f t="shared" si="329"/>
        <v>0</v>
      </c>
      <c r="H435" s="10"/>
      <c r="I435" s="10"/>
      <c r="J435" s="11">
        <f>IF(SUM(B443:G448)&gt;0,1,10^(-5))</f>
        <v>1.0000000000000001E-5</v>
      </c>
      <c r="L435" s="39" t="str">
        <f>L$3</f>
        <v>Y — номер броска  в серии из</v>
      </c>
    </row>
    <row r="436" spans="1:12" ht="18.75">
      <c r="A436" s="43">
        <f>A$4</f>
        <v>1</v>
      </c>
      <c r="B436" s="6">
        <f t="shared" ref="B436:G436" si="330">IF(B449=0,0,B444/$H449)</f>
        <v>0</v>
      </c>
      <c r="C436" s="6">
        <f t="shared" si="330"/>
        <v>0</v>
      </c>
      <c r="D436" s="6">
        <f t="shared" si="330"/>
        <v>0</v>
      </c>
      <c r="E436" s="6">
        <f t="shared" si="330"/>
        <v>0</v>
      </c>
      <c r="F436" s="6">
        <f t="shared" si="330"/>
        <v>0</v>
      </c>
      <c r="G436" s="6">
        <f t="shared" si="330"/>
        <v>0</v>
      </c>
      <c r="H436" s="10">
        <f t="shared" ref="H436:H441" si="331">SUM(B436:G436)</f>
        <v>0</v>
      </c>
      <c r="I436" s="10"/>
      <c r="L436" s="39" t="str">
        <f>L$4</f>
        <v>5 бросков, когда впервые выпал</v>
      </c>
    </row>
    <row r="437" spans="1:12" ht="18.75">
      <c r="A437" s="43">
        <f>A$5</f>
        <v>2</v>
      </c>
      <c r="B437" s="6">
        <f t="shared" ref="B437:G437" si="332">IF(B449=0,0,B445/$H449)</f>
        <v>0</v>
      </c>
      <c r="C437" s="6">
        <f t="shared" si="332"/>
        <v>0</v>
      </c>
      <c r="D437" s="6">
        <f t="shared" si="332"/>
        <v>0</v>
      </c>
      <c r="E437" s="6">
        <f t="shared" si="332"/>
        <v>0</v>
      </c>
      <c r="F437" s="6">
        <f t="shared" si="332"/>
        <v>0</v>
      </c>
      <c r="G437" s="6">
        <f t="shared" si="332"/>
        <v>0</v>
      </c>
      <c r="H437" s="10">
        <f t="shared" si="331"/>
        <v>0</v>
      </c>
      <c r="I437" s="10"/>
      <c r="L437" s="38" t="str">
        <f>L$5</f>
        <v>орел или 0, если были только</v>
      </c>
    </row>
    <row r="438" spans="1:12" ht="18.75">
      <c r="A438" s="43">
        <f>A$6</f>
        <v>3</v>
      </c>
      <c r="B438" s="6">
        <f t="shared" ref="B438:G438" si="333">IF(B449=0,0,B446/$H449)</f>
        <v>0</v>
      </c>
      <c r="C438" s="6">
        <f t="shared" si="333"/>
        <v>0</v>
      </c>
      <c r="D438" s="6">
        <f t="shared" si="333"/>
        <v>0</v>
      </c>
      <c r="E438" s="6">
        <f t="shared" si="333"/>
        <v>0</v>
      </c>
      <c r="F438" s="6">
        <f t="shared" si="333"/>
        <v>0</v>
      </c>
      <c r="G438" s="6">
        <f t="shared" si="333"/>
        <v>0</v>
      </c>
      <c r="H438" s="10">
        <f t="shared" si="331"/>
        <v>0</v>
      </c>
      <c r="I438" s="12"/>
      <c r="L438" s="38" t="str">
        <f>L$6</f>
        <v>решки</v>
      </c>
    </row>
    <row r="439" spans="1:12" ht="18.75">
      <c r="A439" s="43">
        <f>A$7</f>
        <v>4</v>
      </c>
      <c r="B439" s="6">
        <f t="shared" ref="B439:G439" si="334">IF(B449=0,0,B447/$H449)</f>
        <v>0</v>
      </c>
      <c r="C439" s="6">
        <f t="shared" si="334"/>
        <v>0</v>
      </c>
      <c r="D439" s="6">
        <f t="shared" si="334"/>
        <v>0</v>
      </c>
      <c r="E439" s="6">
        <f t="shared" si="334"/>
        <v>0</v>
      </c>
      <c r="F439" s="6">
        <f t="shared" si="334"/>
        <v>0</v>
      </c>
      <c r="G439" s="6">
        <f t="shared" si="334"/>
        <v>0</v>
      </c>
      <c r="H439" s="10">
        <f t="shared" si="331"/>
        <v>0</v>
      </c>
      <c r="I439" s="12"/>
      <c r="L439" s="38" t="str">
        <f>L$7</f>
        <v>Z — модуль разности между</v>
      </c>
    </row>
    <row r="440" spans="1:12" ht="18.75">
      <c r="A440" s="43">
        <f>A$8</f>
        <v>5</v>
      </c>
      <c r="B440" s="29">
        <f t="shared" ref="B440:G440" si="335">IF(B449=0,0,B448/$H449)</f>
        <v>0</v>
      </c>
      <c r="C440" s="29">
        <f t="shared" si="335"/>
        <v>0</v>
      </c>
      <c r="D440" s="29">
        <f t="shared" si="335"/>
        <v>0</v>
      </c>
      <c r="E440" s="29">
        <f t="shared" si="335"/>
        <v>0</v>
      </c>
      <c r="F440" s="29">
        <f t="shared" si="335"/>
        <v>0</v>
      </c>
      <c r="G440" s="29">
        <f t="shared" si="335"/>
        <v>0</v>
      </c>
      <c r="H440" s="10">
        <f t="shared" si="331"/>
        <v>0</v>
      </c>
      <c r="L440" s="38" t="str">
        <f>L$8</f>
        <v>числом выпавших орлов и</v>
      </c>
    </row>
    <row r="441" spans="1:12" ht="18.75">
      <c r="A441" s="42" t="str">
        <f>A$9</f>
        <v>w(Z=zk)</v>
      </c>
      <c r="B441" s="28">
        <f t="shared" ref="B441:G441" si="336">SUM(B435:B440)</f>
        <v>0</v>
      </c>
      <c r="C441" s="28">
        <f t="shared" si="336"/>
        <v>0</v>
      </c>
      <c r="D441" s="28">
        <f t="shared" si="336"/>
        <v>0</v>
      </c>
      <c r="E441" s="28">
        <f t="shared" si="336"/>
        <v>0</v>
      </c>
      <c r="F441" s="28">
        <f t="shared" si="336"/>
        <v>0</v>
      </c>
      <c r="G441" s="28">
        <f t="shared" si="336"/>
        <v>0</v>
      </c>
      <c r="H441" s="10">
        <f t="shared" si="331"/>
        <v>0</v>
      </c>
      <c r="L441" s="1" t="str">
        <f>L$9</f>
        <v>решек в серии из 5 бросков</v>
      </c>
    </row>
    <row r="442" spans="1:12" ht="19.5" thickBot="1">
      <c r="A442" s="44" t="str">
        <f>A$10</f>
        <v>Y\Z</v>
      </c>
      <c r="B442" s="36">
        <v>0</v>
      </c>
      <c r="C442" s="33">
        <v>1</v>
      </c>
      <c r="D442" s="33">
        <v>2</v>
      </c>
      <c r="E442" s="33">
        <v>3</v>
      </c>
      <c r="F442" s="33">
        <v>4</v>
      </c>
      <c r="G442" s="34">
        <v>5</v>
      </c>
      <c r="H442" s="10"/>
      <c r="L442" s="1">
        <f>L$10</f>
        <v>0</v>
      </c>
    </row>
    <row r="443" spans="1:12" ht="18.75">
      <c r="A443" s="43">
        <f>A$11</f>
        <v>0</v>
      </c>
      <c r="B443" s="30"/>
      <c r="C443" s="30"/>
      <c r="D443" s="30"/>
      <c r="E443" s="30"/>
      <c r="F443" s="30"/>
      <c r="G443" s="30"/>
      <c r="H443" s="10">
        <f t="shared" ref="H443:H449" si="337">SUM(B443:G443)</f>
        <v>0</v>
      </c>
      <c r="L443" s="1">
        <f>L$11</f>
        <v>0</v>
      </c>
    </row>
    <row r="444" spans="1:12" ht="18.75">
      <c r="A444" s="43">
        <f>A$12</f>
        <v>1</v>
      </c>
      <c r="B444" s="35"/>
      <c r="C444" s="35"/>
      <c r="D444" s="35"/>
      <c r="E444" s="35"/>
      <c r="F444" s="35"/>
      <c r="G444" s="35"/>
      <c r="H444" s="10">
        <f t="shared" si="337"/>
        <v>0</v>
      </c>
      <c r="L444" s="1">
        <f>L$12</f>
        <v>0</v>
      </c>
    </row>
    <row r="445" spans="1:12" ht="18.75">
      <c r="A445" s="43">
        <f>A$13</f>
        <v>2</v>
      </c>
      <c r="B445" s="35"/>
      <c r="C445" s="35"/>
      <c r="D445" s="35"/>
      <c r="E445" s="35"/>
      <c r="F445" s="35"/>
      <c r="G445" s="35"/>
      <c r="H445" s="10">
        <f t="shared" si="337"/>
        <v>0</v>
      </c>
      <c r="L445" s="1">
        <f>L$13</f>
        <v>0</v>
      </c>
    </row>
    <row r="446" spans="1:12" ht="18.75">
      <c r="A446" s="43">
        <f>A$14</f>
        <v>3</v>
      </c>
      <c r="B446" s="35"/>
      <c r="C446" s="35"/>
      <c r="D446" s="35"/>
      <c r="E446" s="35"/>
      <c r="F446" s="35"/>
      <c r="G446" s="35"/>
      <c r="H446" s="10">
        <f t="shared" si="337"/>
        <v>0</v>
      </c>
      <c r="L446" s="1">
        <f>L$14</f>
        <v>0</v>
      </c>
    </row>
    <row r="447" spans="1:12" ht="18.75">
      <c r="A447" s="43">
        <f>A$15</f>
        <v>4</v>
      </c>
      <c r="B447" s="35"/>
      <c r="C447" s="35"/>
      <c r="D447" s="35"/>
      <c r="E447" s="35"/>
      <c r="F447" s="35"/>
      <c r="G447" s="35"/>
      <c r="H447" s="10">
        <f t="shared" si="337"/>
        <v>0</v>
      </c>
      <c r="L447" s="1">
        <f>L$15</f>
        <v>0</v>
      </c>
    </row>
    <row r="448" spans="1:12" ht="19.5" thickBot="1">
      <c r="A448" s="46">
        <f>A$16</f>
        <v>5</v>
      </c>
      <c r="B448" s="37"/>
      <c r="C448" s="37"/>
      <c r="D448" s="37"/>
      <c r="E448" s="37"/>
      <c r="F448" s="37"/>
      <c r="G448" s="37"/>
      <c r="H448" s="10">
        <f t="shared" si="337"/>
        <v>0</v>
      </c>
      <c r="L448" s="1">
        <f>L$16</f>
        <v>0</v>
      </c>
    </row>
    <row r="449" spans="1:12" ht="19.5" thickTop="1">
      <c r="A449" s="42" t="str">
        <f>A$17</f>
        <v>n(Z=zk)</v>
      </c>
      <c r="B449" s="32">
        <f>SUM(B443:B448)</f>
        <v>0</v>
      </c>
      <c r="C449" s="32">
        <f t="shared" ref="C449" si="338">SUM(C443:C448)</f>
        <v>0</v>
      </c>
      <c r="D449" s="32">
        <f t="shared" ref="D449" si="339">SUM(D443:D448)</f>
        <v>0</v>
      </c>
      <c r="E449" s="32">
        <f t="shared" ref="E449" si="340">SUM(E443:E448)</f>
        <v>0</v>
      </c>
      <c r="F449" s="32">
        <f t="shared" ref="F449" si="341">SUM(F443:F448)</f>
        <v>0</v>
      </c>
      <c r="G449" s="32">
        <f t="shared" ref="G449" si="342">SUM(G443:G448)</f>
        <v>0</v>
      </c>
      <c r="H449" s="10">
        <f t="shared" si="337"/>
        <v>0</v>
      </c>
      <c r="L449" s="1">
        <f>L$17</f>
        <v>0</v>
      </c>
    </row>
    <row r="451" spans="1:12" ht="19.5" thickBot="1">
      <c r="A451" s="7">
        <f>'Название и список группы'!A26</f>
        <v>25</v>
      </c>
      <c r="B451" s="86">
        <f>'Название и список группы'!B26</f>
        <v>0</v>
      </c>
      <c r="C451" s="86"/>
      <c r="D451" s="86"/>
      <c r="E451" s="86"/>
      <c r="F451" s="86"/>
      <c r="G451" s="86"/>
      <c r="H451" s="86"/>
      <c r="I451" s="86"/>
      <c r="J451" s="86"/>
    </row>
    <row r="452" spans="1:12" ht="18.75" thickBot="1">
      <c r="A452" s="44" t="str">
        <f>A$2</f>
        <v>Y\Z</v>
      </c>
      <c r="B452" s="22">
        <v>0</v>
      </c>
      <c r="C452" s="23">
        <v>1</v>
      </c>
      <c r="D452" s="23">
        <v>2</v>
      </c>
      <c r="E452" s="23">
        <v>3</v>
      </c>
      <c r="F452" s="23">
        <v>4</v>
      </c>
      <c r="G452" s="24">
        <v>5</v>
      </c>
      <c r="H452" s="25" t="str">
        <f>H$2</f>
        <v>w(Y=yj)</v>
      </c>
      <c r="I452" s="2"/>
      <c r="J452" s="3" t="s">
        <v>3</v>
      </c>
      <c r="L452" s="4" t="str">
        <f>L$2</f>
        <v>10 серий по 5 бросков монеты</v>
      </c>
    </row>
    <row r="453" spans="1:12" ht="18.75">
      <c r="A453" s="43">
        <f>A$3</f>
        <v>0</v>
      </c>
      <c r="B453" s="26">
        <f t="shared" ref="B453:G453" si="343">IF(B467=0,0,B461/$H467)</f>
        <v>0</v>
      </c>
      <c r="C453" s="26">
        <f t="shared" si="343"/>
        <v>0</v>
      </c>
      <c r="D453" s="26">
        <f t="shared" si="343"/>
        <v>0</v>
      </c>
      <c r="E453" s="26">
        <f t="shared" si="343"/>
        <v>0</v>
      </c>
      <c r="F453" s="26">
        <f t="shared" si="343"/>
        <v>0</v>
      </c>
      <c r="G453" s="26">
        <f t="shared" si="343"/>
        <v>0</v>
      </c>
      <c r="H453" s="10"/>
      <c r="I453" s="10"/>
      <c r="J453" s="11">
        <f>IF(SUM(B461:G466)&gt;0,1,10^(-5))</f>
        <v>1.0000000000000001E-5</v>
      </c>
      <c r="L453" s="39" t="str">
        <f>L$3</f>
        <v>Y — номер броска  в серии из</v>
      </c>
    </row>
    <row r="454" spans="1:12" ht="18.75">
      <c r="A454" s="43">
        <f>A$4</f>
        <v>1</v>
      </c>
      <c r="B454" s="6">
        <f t="shared" ref="B454:G454" si="344">IF(B467=0,0,B462/$H467)</f>
        <v>0</v>
      </c>
      <c r="C454" s="6">
        <f t="shared" si="344"/>
        <v>0</v>
      </c>
      <c r="D454" s="6">
        <f t="shared" si="344"/>
        <v>0</v>
      </c>
      <c r="E454" s="6">
        <f t="shared" si="344"/>
        <v>0</v>
      </c>
      <c r="F454" s="6">
        <f t="shared" si="344"/>
        <v>0</v>
      </c>
      <c r="G454" s="6">
        <f t="shared" si="344"/>
        <v>0</v>
      </c>
      <c r="H454" s="10">
        <f t="shared" ref="H454:H459" si="345">SUM(B454:G454)</f>
        <v>0</v>
      </c>
      <c r="I454" s="10"/>
      <c r="L454" s="39" t="str">
        <f>L$4</f>
        <v>5 бросков, когда впервые выпал</v>
      </c>
    </row>
    <row r="455" spans="1:12" ht="18.75">
      <c r="A455" s="43">
        <f>A$5</f>
        <v>2</v>
      </c>
      <c r="B455" s="6">
        <f t="shared" ref="B455:G455" si="346">IF(B467=0,0,B463/$H467)</f>
        <v>0</v>
      </c>
      <c r="C455" s="6">
        <f t="shared" si="346"/>
        <v>0</v>
      </c>
      <c r="D455" s="6">
        <f t="shared" si="346"/>
        <v>0</v>
      </c>
      <c r="E455" s="6">
        <f t="shared" si="346"/>
        <v>0</v>
      </c>
      <c r="F455" s="6">
        <f t="shared" si="346"/>
        <v>0</v>
      </c>
      <c r="G455" s="6">
        <f t="shared" si="346"/>
        <v>0</v>
      </c>
      <c r="H455" s="10">
        <f t="shared" si="345"/>
        <v>0</v>
      </c>
      <c r="I455" s="10"/>
      <c r="L455" s="38" t="str">
        <f>L$5</f>
        <v>орел или 0, если были только</v>
      </c>
    </row>
    <row r="456" spans="1:12" ht="18.75">
      <c r="A456" s="43">
        <f>A$6</f>
        <v>3</v>
      </c>
      <c r="B456" s="6">
        <f t="shared" ref="B456:G456" si="347">IF(B467=0,0,B464/$H467)</f>
        <v>0</v>
      </c>
      <c r="C456" s="6">
        <f t="shared" si="347"/>
        <v>0</v>
      </c>
      <c r="D456" s="6">
        <f t="shared" si="347"/>
        <v>0</v>
      </c>
      <c r="E456" s="6">
        <f t="shared" si="347"/>
        <v>0</v>
      </c>
      <c r="F456" s="6">
        <f t="shared" si="347"/>
        <v>0</v>
      </c>
      <c r="G456" s="6">
        <f t="shared" si="347"/>
        <v>0</v>
      </c>
      <c r="H456" s="10">
        <f t="shared" si="345"/>
        <v>0</v>
      </c>
      <c r="I456" s="12"/>
      <c r="L456" s="38" t="str">
        <f>L$6</f>
        <v>решки</v>
      </c>
    </row>
    <row r="457" spans="1:12" ht="18.75">
      <c r="A457" s="43">
        <f>A$7</f>
        <v>4</v>
      </c>
      <c r="B457" s="6">
        <f t="shared" ref="B457:G457" si="348">IF(B467=0,0,B465/$H467)</f>
        <v>0</v>
      </c>
      <c r="C457" s="6">
        <f t="shared" si="348"/>
        <v>0</v>
      </c>
      <c r="D457" s="6">
        <f t="shared" si="348"/>
        <v>0</v>
      </c>
      <c r="E457" s="6">
        <f t="shared" si="348"/>
        <v>0</v>
      </c>
      <c r="F457" s="6">
        <f t="shared" si="348"/>
        <v>0</v>
      </c>
      <c r="G457" s="6">
        <f t="shared" si="348"/>
        <v>0</v>
      </c>
      <c r="H457" s="10">
        <f t="shared" si="345"/>
        <v>0</v>
      </c>
      <c r="I457" s="12"/>
      <c r="L457" s="38" t="str">
        <f>L$7</f>
        <v>Z — модуль разности между</v>
      </c>
    </row>
    <row r="458" spans="1:12" ht="18.75">
      <c r="A458" s="43">
        <f>A$8</f>
        <v>5</v>
      </c>
      <c r="B458" s="29">
        <f t="shared" ref="B458:G458" si="349">IF(B467=0,0,B466/$H467)</f>
        <v>0</v>
      </c>
      <c r="C458" s="29">
        <f t="shared" si="349"/>
        <v>0</v>
      </c>
      <c r="D458" s="29">
        <f t="shared" si="349"/>
        <v>0</v>
      </c>
      <c r="E458" s="29">
        <f t="shared" si="349"/>
        <v>0</v>
      </c>
      <c r="F458" s="29">
        <f t="shared" si="349"/>
        <v>0</v>
      </c>
      <c r="G458" s="29">
        <f t="shared" si="349"/>
        <v>0</v>
      </c>
      <c r="H458" s="10">
        <f t="shared" si="345"/>
        <v>0</v>
      </c>
      <c r="L458" s="38" t="str">
        <f>L$8</f>
        <v>числом выпавших орлов и</v>
      </c>
    </row>
    <row r="459" spans="1:12" ht="18.75">
      <c r="A459" s="42" t="str">
        <f>A$9</f>
        <v>w(Z=zk)</v>
      </c>
      <c r="B459" s="28">
        <f t="shared" ref="B459:G459" si="350">SUM(B453:B458)</f>
        <v>0</v>
      </c>
      <c r="C459" s="28">
        <f t="shared" si="350"/>
        <v>0</v>
      </c>
      <c r="D459" s="28">
        <f t="shared" si="350"/>
        <v>0</v>
      </c>
      <c r="E459" s="28">
        <f t="shared" si="350"/>
        <v>0</v>
      </c>
      <c r="F459" s="28">
        <f t="shared" si="350"/>
        <v>0</v>
      </c>
      <c r="G459" s="28">
        <f t="shared" si="350"/>
        <v>0</v>
      </c>
      <c r="H459" s="10">
        <f t="shared" si="345"/>
        <v>0</v>
      </c>
      <c r="L459" s="1" t="str">
        <f>L$9</f>
        <v>решек в серии из 5 бросков</v>
      </c>
    </row>
    <row r="460" spans="1:12" ht="19.5" thickBot="1">
      <c r="A460" s="44" t="str">
        <f>A$10</f>
        <v>Y\Z</v>
      </c>
      <c r="B460" s="36">
        <v>0</v>
      </c>
      <c r="C460" s="33">
        <v>1</v>
      </c>
      <c r="D460" s="33">
        <v>2</v>
      </c>
      <c r="E460" s="33">
        <v>3</v>
      </c>
      <c r="F460" s="33">
        <v>4</v>
      </c>
      <c r="G460" s="34">
        <v>5</v>
      </c>
      <c r="H460" s="10"/>
      <c r="L460" s="1">
        <f>L$10</f>
        <v>0</v>
      </c>
    </row>
    <row r="461" spans="1:12" ht="18.75">
      <c r="A461" s="43">
        <f>A$11</f>
        <v>0</v>
      </c>
      <c r="B461" s="30"/>
      <c r="C461" s="30"/>
      <c r="D461" s="30"/>
      <c r="E461" s="30"/>
      <c r="F461" s="30"/>
      <c r="G461" s="30"/>
      <c r="H461" s="10">
        <f t="shared" ref="H461:H467" si="351">SUM(B461:G461)</f>
        <v>0</v>
      </c>
      <c r="L461" s="1">
        <f>L$11</f>
        <v>0</v>
      </c>
    </row>
    <row r="462" spans="1:12" ht="18.75">
      <c r="A462" s="43">
        <f>A$12</f>
        <v>1</v>
      </c>
      <c r="B462" s="35"/>
      <c r="C462" s="35"/>
      <c r="D462" s="35"/>
      <c r="E462" s="35"/>
      <c r="F462" s="35"/>
      <c r="G462" s="35"/>
      <c r="H462" s="10">
        <f t="shared" si="351"/>
        <v>0</v>
      </c>
      <c r="L462" s="1">
        <f>L$12</f>
        <v>0</v>
      </c>
    </row>
    <row r="463" spans="1:12" ht="18.75">
      <c r="A463" s="43">
        <f>A$13</f>
        <v>2</v>
      </c>
      <c r="B463" s="35"/>
      <c r="C463" s="35"/>
      <c r="D463" s="35"/>
      <c r="E463" s="35"/>
      <c r="F463" s="35"/>
      <c r="G463" s="35"/>
      <c r="H463" s="10">
        <f t="shared" si="351"/>
        <v>0</v>
      </c>
      <c r="L463" s="1">
        <f>L$13</f>
        <v>0</v>
      </c>
    </row>
    <row r="464" spans="1:12" ht="18.75">
      <c r="A464" s="43">
        <f>A$14</f>
        <v>3</v>
      </c>
      <c r="B464" s="35"/>
      <c r="C464" s="35"/>
      <c r="D464" s="35"/>
      <c r="E464" s="35"/>
      <c r="F464" s="35"/>
      <c r="G464" s="35"/>
      <c r="H464" s="10">
        <f t="shared" si="351"/>
        <v>0</v>
      </c>
      <c r="L464" s="1">
        <f>L$14</f>
        <v>0</v>
      </c>
    </row>
    <row r="465" spans="1:12" ht="18.75">
      <c r="A465" s="43">
        <f>A$15</f>
        <v>4</v>
      </c>
      <c r="B465" s="35"/>
      <c r="C465" s="35"/>
      <c r="D465" s="35"/>
      <c r="E465" s="35"/>
      <c r="F465" s="35"/>
      <c r="G465" s="35"/>
      <c r="H465" s="10">
        <f t="shared" si="351"/>
        <v>0</v>
      </c>
      <c r="L465" s="1">
        <f>L$15</f>
        <v>0</v>
      </c>
    </row>
    <row r="466" spans="1:12" ht="19.5" thickBot="1">
      <c r="A466" s="46">
        <f>A$16</f>
        <v>5</v>
      </c>
      <c r="B466" s="37"/>
      <c r="C466" s="37"/>
      <c r="D466" s="37"/>
      <c r="E466" s="37"/>
      <c r="F466" s="37"/>
      <c r="G466" s="37"/>
      <c r="H466" s="10">
        <f t="shared" si="351"/>
        <v>0</v>
      </c>
      <c r="L466" s="1">
        <f>L$16</f>
        <v>0</v>
      </c>
    </row>
    <row r="467" spans="1:12" ht="19.5" thickTop="1">
      <c r="A467" s="42" t="str">
        <f>A$17</f>
        <v>n(Z=zk)</v>
      </c>
      <c r="B467" s="32">
        <f>SUM(B461:B466)</f>
        <v>0</v>
      </c>
      <c r="C467" s="32">
        <f t="shared" ref="C467" si="352">SUM(C461:C466)</f>
        <v>0</v>
      </c>
      <c r="D467" s="32">
        <f t="shared" ref="D467" si="353">SUM(D461:D466)</f>
        <v>0</v>
      </c>
      <c r="E467" s="32">
        <f t="shared" ref="E467" si="354">SUM(E461:E466)</f>
        <v>0</v>
      </c>
      <c r="F467" s="32">
        <f t="shared" ref="F467" si="355">SUM(F461:F466)</f>
        <v>0</v>
      </c>
      <c r="G467" s="32">
        <f t="shared" ref="G467" si="356">SUM(G461:G466)</f>
        <v>0</v>
      </c>
      <c r="H467" s="10">
        <f t="shared" si="351"/>
        <v>0</v>
      </c>
      <c r="L467" s="1">
        <f>L$17</f>
        <v>0</v>
      </c>
    </row>
    <row r="469" spans="1:12" ht="19.5" thickBot="1">
      <c r="A469" s="7">
        <f>'Название и список группы'!A27</f>
        <v>26</v>
      </c>
      <c r="B469" s="86">
        <f>'Название и список группы'!B27</f>
        <v>0</v>
      </c>
      <c r="C469" s="86"/>
      <c r="D469" s="86"/>
      <c r="E469" s="86"/>
      <c r="F469" s="86"/>
      <c r="G469" s="86"/>
      <c r="H469" s="86"/>
      <c r="I469" s="86"/>
      <c r="J469" s="86"/>
    </row>
    <row r="470" spans="1:12" ht="18.75" thickBot="1">
      <c r="A470" s="44" t="str">
        <f>A$2</f>
        <v>Y\Z</v>
      </c>
      <c r="B470" s="22">
        <v>0</v>
      </c>
      <c r="C470" s="23">
        <v>1</v>
      </c>
      <c r="D470" s="23">
        <v>2</v>
      </c>
      <c r="E470" s="23">
        <v>3</v>
      </c>
      <c r="F470" s="23">
        <v>4</v>
      </c>
      <c r="G470" s="24">
        <v>5</v>
      </c>
      <c r="H470" s="25" t="str">
        <f>H$2</f>
        <v>w(Y=yj)</v>
      </c>
      <c r="I470" s="2"/>
      <c r="J470" s="3" t="s">
        <v>3</v>
      </c>
      <c r="L470" s="4" t="str">
        <f>L$2</f>
        <v>10 серий по 5 бросков монеты</v>
      </c>
    </row>
    <row r="471" spans="1:12" ht="18.75">
      <c r="A471" s="43">
        <f>A$3</f>
        <v>0</v>
      </c>
      <c r="B471" s="26">
        <f t="shared" ref="B471:G471" si="357">IF(B485=0,0,B479/$H485)</f>
        <v>0</v>
      </c>
      <c r="C471" s="26">
        <f t="shared" si="357"/>
        <v>0</v>
      </c>
      <c r="D471" s="26">
        <f t="shared" si="357"/>
        <v>0</v>
      </c>
      <c r="E471" s="26">
        <f t="shared" si="357"/>
        <v>0</v>
      </c>
      <c r="F471" s="26">
        <f t="shared" si="357"/>
        <v>0</v>
      </c>
      <c r="G471" s="26">
        <f t="shared" si="357"/>
        <v>0</v>
      </c>
      <c r="H471" s="10"/>
      <c r="I471" s="10"/>
      <c r="J471" s="11">
        <f>IF(SUM(B479:G484)&gt;0,1,10^(-5))</f>
        <v>1.0000000000000001E-5</v>
      </c>
      <c r="L471" s="39" t="str">
        <f>L$3</f>
        <v>Y — номер броска  в серии из</v>
      </c>
    </row>
    <row r="472" spans="1:12" ht="18.75">
      <c r="A472" s="43">
        <f>A$4</f>
        <v>1</v>
      </c>
      <c r="B472" s="6">
        <f t="shared" ref="B472:G472" si="358">IF(B485=0,0,B480/$H485)</f>
        <v>0</v>
      </c>
      <c r="C472" s="6">
        <f t="shared" si="358"/>
        <v>0</v>
      </c>
      <c r="D472" s="6">
        <f t="shared" si="358"/>
        <v>0</v>
      </c>
      <c r="E472" s="6">
        <f t="shared" si="358"/>
        <v>0</v>
      </c>
      <c r="F472" s="6">
        <f t="shared" si="358"/>
        <v>0</v>
      </c>
      <c r="G472" s="6">
        <f t="shared" si="358"/>
        <v>0</v>
      </c>
      <c r="H472" s="10">
        <f t="shared" ref="H472:H477" si="359">SUM(B472:G472)</f>
        <v>0</v>
      </c>
      <c r="I472" s="10"/>
      <c r="L472" s="39" t="str">
        <f>L$4</f>
        <v>5 бросков, когда впервые выпал</v>
      </c>
    </row>
    <row r="473" spans="1:12" ht="18.75">
      <c r="A473" s="43">
        <f>A$5</f>
        <v>2</v>
      </c>
      <c r="B473" s="6">
        <f t="shared" ref="B473:G473" si="360">IF(B485=0,0,B481/$H485)</f>
        <v>0</v>
      </c>
      <c r="C473" s="6">
        <f t="shared" si="360"/>
        <v>0</v>
      </c>
      <c r="D473" s="6">
        <f t="shared" si="360"/>
        <v>0</v>
      </c>
      <c r="E473" s="6">
        <f t="shared" si="360"/>
        <v>0</v>
      </c>
      <c r="F473" s="6">
        <f t="shared" si="360"/>
        <v>0</v>
      </c>
      <c r="G473" s="6">
        <f t="shared" si="360"/>
        <v>0</v>
      </c>
      <c r="H473" s="10">
        <f t="shared" si="359"/>
        <v>0</v>
      </c>
      <c r="I473" s="10"/>
      <c r="L473" s="38" t="str">
        <f>L$5</f>
        <v>орел или 0, если были только</v>
      </c>
    </row>
    <row r="474" spans="1:12" ht="18.75">
      <c r="A474" s="43">
        <f>A$6</f>
        <v>3</v>
      </c>
      <c r="B474" s="6">
        <f t="shared" ref="B474:G474" si="361">IF(B485=0,0,B482/$H485)</f>
        <v>0</v>
      </c>
      <c r="C474" s="6">
        <f t="shared" si="361"/>
        <v>0</v>
      </c>
      <c r="D474" s="6">
        <f t="shared" si="361"/>
        <v>0</v>
      </c>
      <c r="E474" s="6">
        <f t="shared" si="361"/>
        <v>0</v>
      </c>
      <c r="F474" s="6">
        <f t="shared" si="361"/>
        <v>0</v>
      </c>
      <c r="G474" s="6">
        <f t="shared" si="361"/>
        <v>0</v>
      </c>
      <c r="H474" s="10">
        <f t="shared" si="359"/>
        <v>0</v>
      </c>
      <c r="I474" s="12"/>
      <c r="L474" s="38" t="str">
        <f>L$6</f>
        <v>решки</v>
      </c>
    </row>
    <row r="475" spans="1:12" ht="18.75">
      <c r="A475" s="43">
        <f>A$7</f>
        <v>4</v>
      </c>
      <c r="B475" s="6">
        <f t="shared" ref="B475:G475" si="362">IF(B485=0,0,B483/$H485)</f>
        <v>0</v>
      </c>
      <c r="C475" s="6">
        <f t="shared" si="362"/>
        <v>0</v>
      </c>
      <c r="D475" s="6">
        <f t="shared" si="362"/>
        <v>0</v>
      </c>
      <c r="E475" s="6">
        <f t="shared" si="362"/>
        <v>0</v>
      </c>
      <c r="F475" s="6">
        <f t="shared" si="362"/>
        <v>0</v>
      </c>
      <c r="G475" s="6">
        <f t="shared" si="362"/>
        <v>0</v>
      </c>
      <c r="H475" s="10">
        <f t="shared" si="359"/>
        <v>0</v>
      </c>
      <c r="I475" s="12"/>
      <c r="L475" s="38" t="str">
        <f>L$7</f>
        <v>Z — модуль разности между</v>
      </c>
    </row>
    <row r="476" spans="1:12" ht="18.75">
      <c r="A476" s="43">
        <f>A$8</f>
        <v>5</v>
      </c>
      <c r="B476" s="29">
        <f t="shared" ref="B476:G476" si="363">IF(B485=0,0,B484/$H485)</f>
        <v>0</v>
      </c>
      <c r="C476" s="29">
        <f t="shared" si="363"/>
        <v>0</v>
      </c>
      <c r="D476" s="29">
        <f t="shared" si="363"/>
        <v>0</v>
      </c>
      <c r="E476" s="29">
        <f t="shared" si="363"/>
        <v>0</v>
      </c>
      <c r="F476" s="29">
        <f t="shared" si="363"/>
        <v>0</v>
      </c>
      <c r="G476" s="29">
        <f t="shared" si="363"/>
        <v>0</v>
      </c>
      <c r="H476" s="10">
        <f t="shared" si="359"/>
        <v>0</v>
      </c>
      <c r="L476" s="38" t="str">
        <f>L$8</f>
        <v>числом выпавших орлов и</v>
      </c>
    </row>
    <row r="477" spans="1:12" ht="18.75">
      <c r="A477" s="42" t="str">
        <f>A$9</f>
        <v>w(Z=zk)</v>
      </c>
      <c r="B477" s="28">
        <f t="shared" ref="B477:G477" si="364">SUM(B471:B476)</f>
        <v>0</v>
      </c>
      <c r="C477" s="28">
        <f t="shared" si="364"/>
        <v>0</v>
      </c>
      <c r="D477" s="28">
        <f t="shared" si="364"/>
        <v>0</v>
      </c>
      <c r="E477" s="28">
        <f t="shared" si="364"/>
        <v>0</v>
      </c>
      <c r="F477" s="28">
        <f t="shared" si="364"/>
        <v>0</v>
      </c>
      <c r="G477" s="28">
        <f t="shared" si="364"/>
        <v>0</v>
      </c>
      <c r="H477" s="10">
        <f t="shared" si="359"/>
        <v>0</v>
      </c>
      <c r="L477" s="1" t="str">
        <f>L$9</f>
        <v>решек в серии из 5 бросков</v>
      </c>
    </row>
    <row r="478" spans="1:12" ht="19.5" thickBot="1">
      <c r="A478" s="44" t="str">
        <f>A$10</f>
        <v>Y\Z</v>
      </c>
      <c r="B478" s="36">
        <v>0</v>
      </c>
      <c r="C478" s="33">
        <v>1</v>
      </c>
      <c r="D478" s="33">
        <v>2</v>
      </c>
      <c r="E478" s="33">
        <v>3</v>
      </c>
      <c r="F478" s="33">
        <v>4</v>
      </c>
      <c r="G478" s="34">
        <v>5</v>
      </c>
      <c r="H478" s="10"/>
      <c r="L478" s="1">
        <f>L$10</f>
        <v>0</v>
      </c>
    </row>
    <row r="479" spans="1:12" ht="18.75">
      <c r="A479" s="43">
        <f>A$11</f>
        <v>0</v>
      </c>
      <c r="B479" s="30"/>
      <c r="C479" s="30"/>
      <c r="D479" s="30"/>
      <c r="E479" s="30"/>
      <c r="F479" s="30"/>
      <c r="G479" s="30"/>
      <c r="H479" s="10">
        <f t="shared" ref="H479:H485" si="365">SUM(B479:G479)</f>
        <v>0</v>
      </c>
      <c r="L479" s="1">
        <f>L$11</f>
        <v>0</v>
      </c>
    </row>
    <row r="480" spans="1:12" ht="18.75">
      <c r="A480" s="43">
        <f>A$12</f>
        <v>1</v>
      </c>
      <c r="B480" s="35"/>
      <c r="C480" s="35"/>
      <c r="D480" s="35"/>
      <c r="E480" s="35"/>
      <c r="F480" s="35"/>
      <c r="G480" s="35"/>
      <c r="H480" s="10">
        <f t="shared" si="365"/>
        <v>0</v>
      </c>
      <c r="L480" s="1">
        <f>L$12</f>
        <v>0</v>
      </c>
    </row>
    <row r="481" spans="1:12" ht="18.75">
      <c r="A481" s="43">
        <f>A$13</f>
        <v>2</v>
      </c>
      <c r="B481" s="35"/>
      <c r="C481" s="35"/>
      <c r="D481" s="35"/>
      <c r="E481" s="35"/>
      <c r="F481" s="35"/>
      <c r="G481" s="35"/>
      <c r="H481" s="10">
        <f t="shared" si="365"/>
        <v>0</v>
      </c>
      <c r="L481" s="1">
        <f>L$13</f>
        <v>0</v>
      </c>
    </row>
    <row r="482" spans="1:12" ht="18.75">
      <c r="A482" s="43">
        <f>A$14</f>
        <v>3</v>
      </c>
      <c r="B482" s="35"/>
      <c r="C482" s="35"/>
      <c r="D482" s="35"/>
      <c r="E482" s="35"/>
      <c r="F482" s="35"/>
      <c r="G482" s="35"/>
      <c r="H482" s="10">
        <f t="shared" si="365"/>
        <v>0</v>
      </c>
      <c r="L482" s="1">
        <f>L$14</f>
        <v>0</v>
      </c>
    </row>
    <row r="483" spans="1:12" ht="18.75">
      <c r="A483" s="43">
        <f>A$15</f>
        <v>4</v>
      </c>
      <c r="B483" s="35"/>
      <c r="C483" s="35"/>
      <c r="D483" s="35"/>
      <c r="E483" s="35"/>
      <c r="F483" s="35"/>
      <c r="G483" s="35"/>
      <c r="H483" s="10">
        <f t="shared" si="365"/>
        <v>0</v>
      </c>
      <c r="L483" s="1">
        <f>L$15</f>
        <v>0</v>
      </c>
    </row>
    <row r="484" spans="1:12" ht="19.5" thickBot="1">
      <c r="A484" s="46">
        <f>A$16</f>
        <v>5</v>
      </c>
      <c r="B484" s="37"/>
      <c r="C484" s="37"/>
      <c r="D484" s="37"/>
      <c r="E484" s="37"/>
      <c r="F484" s="37"/>
      <c r="G484" s="37"/>
      <c r="H484" s="10">
        <f t="shared" si="365"/>
        <v>0</v>
      </c>
      <c r="L484" s="1">
        <f>L$16</f>
        <v>0</v>
      </c>
    </row>
    <row r="485" spans="1:12" ht="19.5" thickTop="1">
      <c r="A485" s="42" t="str">
        <f>A$17</f>
        <v>n(Z=zk)</v>
      </c>
      <c r="B485" s="32">
        <f>SUM(B479:B484)</f>
        <v>0</v>
      </c>
      <c r="C485" s="32">
        <f t="shared" ref="C485" si="366">SUM(C479:C484)</f>
        <v>0</v>
      </c>
      <c r="D485" s="32">
        <f t="shared" ref="D485" si="367">SUM(D479:D484)</f>
        <v>0</v>
      </c>
      <c r="E485" s="32">
        <f t="shared" ref="E485" si="368">SUM(E479:E484)</f>
        <v>0</v>
      </c>
      <c r="F485" s="32">
        <f t="shared" ref="F485" si="369">SUM(F479:F484)</f>
        <v>0</v>
      </c>
      <c r="G485" s="32">
        <f t="shared" ref="G485" si="370">SUM(G479:G484)</f>
        <v>0</v>
      </c>
      <c r="H485" s="10">
        <f t="shared" si="365"/>
        <v>0</v>
      </c>
      <c r="L485" s="1">
        <f>L$17</f>
        <v>0</v>
      </c>
    </row>
    <row r="487" spans="1:12" ht="19.5" thickBot="1">
      <c r="A487" s="7">
        <f>'Название и список группы'!A28</f>
        <v>27</v>
      </c>
      <c r="B487" s="86">
        <f>'Название и список группы'!B28</f>
        <v>0</v>
      </c>
      <c r="C487" s="86"/>
      <c r="D487" s="86"/>
      <c r="E487" s="86"/>
      <c r="F487" s="86"/>
      <c r="G487" s="86"/>
      <c r="H487" s="86"/>
      <c r="I487" s="86"/>
      <c r="J487" s="86"/>
    </row>
    <row r="488" spans="1:12" ht="18.75" thickBot="1">
      <c r="A488" s="44" t="str">
        <f>A$2</f>
        <v>Y\Z</v>
      </c>
      <c r="B488" s="22">
        <v>0</v>
      </c>
      <c r="C488" s="23">
        <v>1</v>
      </c>
      <c r="D488" s="23">
        <v>2</v>
      </c>
      <c r="E488" s="23">
        <v>3</v>
      </c>
      <c r="F488" s="23">
        <v>4</v>
      </c>
      <c r="G488" s="24">
        <v>5</v>
      </c>
      <c r="H488" s="25" t="str">
        <f>H$2</f>
        <v>w(Y=yj)</v>
      </c>
      <c r="I488" s="2"/>
      <c r="J488" s="3" t="s">
        <v>3</v>
      </c>
      <c r="L488" s="4" t="str">
        <f>L$2</f>
        <v>10 серий по 5 бросков монеты</v>
      </c>
    </row>
    <row r="489" spans="1:12" ht="18.75">
      <c r="A489" s="43">
        <f>A$3</f>
        <v>0</v>
      </c>
      <c r="B489" s="26">
        <f t="shared" ref="B489:G489" si="371">IF(B503=0,0,B497/$H503)</f>
        <v>0</v>
      </c>
      <c r="C489" s="26">
        <f t="shared" si="371"/>
        <v>0</v>
      </c>
      <c r="D489" s="26">
        <f t="shared" si="371"/>
        <v>0</v>
      </c>
      <c r="E489" s="26">
        <f t="shared" si="371"/>
        <v>0</v>
      </c>
      <c r="F489" s="26">
        <f t="shared" si="371"/>
        <v>0</v>
      </c>
      <c r="G489" s="26">
        <f t="shared" si="371"/>
        <v>0</v>
      </c>
      <c r="H489" s="10"/>
      <c r="I489" s="10"/>
      <c r="J489" s="11">
        <f>IF(SUM(B497:G502)&gt;0,1,10^(-5))</f>
        <v>1.0000000000000001E-5</v>
      </c>
      <c r="L489" s="39" t="str">
        <f>L$3</f>
        <v>Y — номер броска  в серии из</v>
      </c>
    </row>
    <row r="490" spans="1:12" ht="18.75">
      <c r="A490" s="43">
        <f>A$4</f>
        <v>1</v>
      </c>
      <c r="B490" s="6">
        <f t="shared" ref="B490:G490" si="372">IF(B503=0,0,B498/$H503)</f>
        <v>0</v>
      </c>
      <c r="C490" s="6">
        <f t="shared" si="372"/>
        <v>0</v>
      </c>
      <c r="D490" s="6">
        <f t="shared" si="372"/>
        <v>0</v>
      </c>
      <c r="E490" s="6">
        <f t="shared" si="372"/>
        <v>0</v>
      </c>
      <c r="F490" s="6">
        <f t="shared" si="372"/>
        <v>0</v>
      </c>
      <c r="G490" s="6">
        <f t="shared" si="372"/>
        <v>0</v>
      </c>
      <c r="H490" s="10">
        <f t="shared" ref="H490:H495" si="373">SUM(B490:G490)</f>
        <v>0</v>
      </c>
      <c r="I490" s="10"/>
      <c r="L490" s="39" t="str">
        <f>L$4</f>
        <v>5 бросков, когда впервые выпал</v>
      </c>
    </row>
    <row r="491" spans="1:12" ht="18.75">
      <c r="A491" s="43">
        <f>A$5</f>
        <v>2</v>
      </c>
      <c r="B491" s="6">
        <f t="shared" ref="B491:G491" si="374">IF(B503=0,0,B499/$H503)</f>
        <v>0</v>
      </c>
      <c r="C491" s="6">
        <f t="shared" si="374"/>
        <v>0</v>
      </c>
      <c r="D491" s="6">
        <f t="shared" si="374"/>
        <v>0</v>
      </c>
      <c r="E491" s="6">
        <f t="shared" si="374"/>
        <v>0</v>
      </c>
      <c r="F491" s="6">
        <f t="shared" si="374"/>
        <v>0</v>
      </c>
      <c r="G491" s="6">
        <f t="shared" si="374"/>
        <v>0</v>
      </c>
      <c r="H491" s="10">
        <f t="shared" si="373"/>
        <v>0</v>
      </c>
      <c r="I491" s="10"/>
      <c r="L491" s="38" t="str">
        <f>L$5</f>
        <v>орел или 0, если были только</v>
      </c>
    </row>
    <row r="492" spans="1:12" ht="18.75">
      <c r="A492" s="43">
        <f>A$6</f>
        <v>3</v>
      </c>
      <c r="B492" s="6">
        <f t="shared" ref="B492:G492" si="375">IF(B503=0,0,B500/$H503)</f>
        <v>0</v>
      </c>
      <c r="C492" s="6">
        <f t="shared" si="375"/>
        <v>0</v>
      </c>
      <c r="D492" s="6">
        <f t="shared" si="375"/>
        <v>0</v>
      </c>
      <c r="E492" s="6">
        <f t="shared" si="375"/>
        <v>0</v>
      </c>
      <c r="F492" s="6">
        <f t="shared" si="375"/>
        <v>0</v>
      </c>
      <c r="G492" s="6">
        <f t="shared" si="375"/>
        <v>0</v>
      </c>
      <c r="H492" s="10">
        <f t="shared" si="373"/>
        <v>0</v>
      </c>
      <c r="I492" s="12"/>
      <c r="L492" s="38" t="str">
        <f>L$6</f>
        <v>решки</v>
      </c>
    </row>
    <row r="493" spans="1:12" ht="18.75">
      <c r="A493" s="43">
        <f>A$7</f>
        <v>4</v>
      </c>
      <c r="B493" s="6">
        <f t="shared" ref="B493:G493" si="376">IF(B503=0,0,B501/$H503)</f>
        <v>0</v>
      </c>
      <c r="C493" s="6">
        <f t="shared" si="376"/>
        <v>0</v>
      </c>
      <c r="D493" s="6">
        <f t="shared" si="376"/>
        <v>0</v>
      </c>
      <c r="E493" s="6">
        <f t="shared" si="376"/>
        <v>0</v>
      </c>
      <c r="F493" s="6">
        <f t="shared" si="376"/>
        <v>0</v>
      </c>
      <c r="G493" s="6">
        <f t="shared" si="376"/>
        <v>0</v>
      </c>
      <c r="H493" s="10">
        <f t="shared" si="373"/>
        <v>0</v>
      </c>
      <c r="I493" s="12"/>
      <c r="L493" s="38" t="str">
        <f>L$7</f>
        <v>Z — модуль разности между</v>
      </c>
    </row>
    <row r="494" spans="1:12" ht="18.75">
      <c r="A494" s="43">
        <f>A$8</f>
        <v>5</v>
      </c>
      <c r="B494" s="29">
        <f t="shared" ref="B494:G494" si="377">IF(B503=0,0,B502/$H503)</f>
        <v>0</v>
      </c>
      <c r="C494" s="29">
        <f t="shared" si="377"/>
        <v>0</v>
      </c>
      <c r="D494" s="29">
        <f t="shared" si="377"/>
        <v>0</v>
      </c>
      <c r="E494" s="29">
        <f t="shared" si="377"/>
        <v>0</v>
      </c>
      <c r="F494" s="29">
        <f t="shared" si="377"/>
        <v>0</v>
      </c>
      <c r="G494" s="29">
        <f t="shared" si="377"/>
        <v>0</v>
      </c>
      <c r="H494" s="10">
        <f t="shared" si="373"/>
        <v>0</v>
      </c>
      <c r="L494" s="38" t="str">
        <f>L$8</f>
        <v>числом выпавших орлов и</v>
      </c>
    </row>
    <row r="495" spans="1:12" ht="18.75">
      <c r="A495" s="42" t="str">
        <f>A$9</f>
        <v>w(Z=zk)</v>
      </c>
      <c r="B495" s="28">
        <f t="shared" ref="B495:G495" si="378">SUM(B489:B494)</f>
        <v>0</v>
      </c>
      <c r="C495" s="28">
        <f t="shared" si="378"/>
        <v>0</v>
      </c>
      <c r="D495" s="28">
        <f t="shared" si="378"/>
        <v>0</v>
      </c>
      <c r="E495" s="28">
        <f t="shared" si="378"/>
        <v>0</v>
      </c>
      <c r="F495" s="28">
        <f t="shared" si="378"/>
        <v>0</v>
      </c>
      <c r="G495" s="28">
        <f t="shared" si="378"/>
        <v>0</v>
      </c>
      <c r="H495" s="10">
        <f t="shared" si="373"/>
        <v>0</v>
      </c>
      <c r="L495" s="1" t="str">
        <f>L$9</f>
        <v>решек в серии из 5 бросков</v>
      </c>
    </row>
    <row r="496" spans="1:12" ht="19.5" thickBot="1">
      <c r="A496" s="44" t="str">
        <f>A$10</f>
        <v>Y\Z</v>
      </c>
      <c r="B496" s="36">
        <v>0</v>
      </c>
      <c r="C496" s="33">
        <v>1</v>
      </c>
      <c r="D496" s="33">
        <v>2</v>
      </c>
      <c r="E496" s="33">
        <v>3</v>
      </c>
      <c r="F496" s="33">
        <v>4</v>
      </c>
      <c r="G496" s="34">
        <v>5</v>
      </c>
      <c r="H496" s="10"/>
      <c r="L496" s="1">
        <f>L$10</f>
        <v>0</v>
      </c>
    </row>
    <row r="497" spans="1:12" ht="18.75">
      <c r="A497" s="43">
        <f>A$11</f>
        <v>0</v>
      </c>
      <c r="B497" s="30"/>
      <c r="C497" s="30"/>
      <c r="D497" s="30"/>
      <c r="E497" s="30"/>
      <c r="F497" s="30"/>
      <c r="G497" s="30"/>
      <c r="H497" s="10">
        <f t="shared" ref="H497:H503" si="379">SUM(B497:G497)</f>
        <v>0</v>
      </c>
      <c r="L497" s="1">
        <f>L$11</f>
        <v>0</v>
      </c>
    </row>
    <row r="498" spans="1:12" ht="18.75">
      <c r="A498" s="43">
        <f>A$12</f>
        <v>1</v>
      </c>
      <c r="B498" s="35"/>
      <c r="C498" s="35"/>
      <c r="D498" s="35"/>
      <c r="E498" s="35"/>
      <c r="F498" s="35"/>
      <c r="G498" s="35"/>
      <c r="H498" s="10">
        <f t="shared" si="379"/>
        <v>0</v>
      </c>
      <c r="L498" s="1">
        <f>L$12</f>
        <v>0</v>
      </c>
    </row>
    <row r="499" spans="1:12" ht="18.75">
      <c r="A499" s="43">
        <f>A$13</f>
        <v>2</v>
      </c>
      <c r="B499" s="35"/>
      <c r="C499" s="35"/>
      <c r="D499" s="35"/>
      <c r="E499" s="35"/>
      <c r="F499" s="35"/>
      <c r="G499" s="35"/>
      <c r="H499" s="10">
        <f t="shared" si="379"/>
        <v>0</v>
      </c>
      <c r="L499" s="1">
        <f>L$13</f>
        <v>0</v>
      </c>
    </row>
    <row r="500" spans="1:12" ht="18.75">
      <c r="A500" s="43">
        <f>A$14</f>
        <v>3</v>
      </c>
      <c r="B500" s="35"/>
      <c r="C500" s="35"/>
      <c r="D500" s="35"/>
      <c r="E500" s="35"/>
      <c r="F500" s="35"/>
      <c r="G500" s="35"/>
      <c r="H500" s="10">
        <f t="shared" si="379"/>
        <v>0</v>
      </c>
      <c r="L500" s="1">
        <f>L$14</f>
        <v>0</v>
      </c>
    </row>
    <row r="501" spans="1:12" ht="18.75">
      <c r="A501" s="43">
        <f>A$15</f>
        <v>4</v>
      </c>
      <c r="B501" s="35"/>
      <c r="C501" s="35"/>
      <c r="D501" s="35"/>
      <c r="E501" s="35"/>
      <c r="F501" s="35"/>
      <c r="G501" s="35"/>
      <c r="H501" s="10">
        <f t="shared" si="379"/>
        <v>0</v>
      </c>
      <c r="L501" s="1">
        <f>L$15</f>
        <v>0</v>
      </c>
    </row>
    <row r="502" spans="1:12" ht="19.5" thickBot="1">
      <c r="A502" s="46">
        <f>A$16</f>
        <v>5</v>
      </c>
      <c r="B502" s="37"/>
      <c r="C502" s="37"/>
      <c r="D502" s="37"/>
      <c r="E502" s="37"/>
      <c r="F502" s="37"/>
      <c r="G502" s="37"/>
      <c r="H502" s="10">
        <f t="shared" si="379"/>
        <v>0</v>
      </c>
      <c r="L502" s="1">
        <f>L$16</f>
        <v>0</v>
      </c>
    </row>
    <row r="503" spans="1:12" ht="19.5" thickTop="1">
      <c r="A503" s="42" t="str">
        <f>A$17</f>
        <v>n(Z=zk)</v>
      </c>
      <c r="B503" s="32">
        <f>SUM(B497:B502)</f>
        <v>0</v>
      </c>
      <c r="C503" s="32">
        <f t="shared" ref="C503" si="380">SUM(C497:C502)</f>
        <v>0</v>
      </c>
      <c r="D503" s="32">
        <f t="shared" ref="D503" si="381">SUM(D497:D502)</f>
        <v>0</v>
      </c>
      <c r="E503" s="32">
        <f t="shared" ref="E503" si="382">SUM(E497:E502)</f>
        <v>0</v>
      </c>
      <c r="F503" s="32">
        <f t="shared" ref="F503" si="383">SUM(F497:F502)</f>
        <v>0</v>
      </c>
      <c r="G503" s="32">
        <f t="shared" ref="G503" si="384">SUM(G497:G502)</f>
        <v>0</v>
      </c>
      <c r="H503" s="10">
        <f t="shared" si="379"/>
        <v>0</v>
      </c>
      <c r="L503" s="1">
        <f>L$17</f>
        <v>0</v>
      </c>
    </row>
    <row r="505" spans="1:12" ht="19.5" thickBot="1">
      <c r="A505" s="7">
        <f>'Название и список группы'!A29</f>
        <v>28</v>
      </c>
      <c r="B505" s="86">
        <f>'Название и список группы'!B29</f>
        <v>0</v>
      </c>
      <c r="C505" s="86"/>
      <c r="D505" s="86"/>
      <c r="E505" s="86"/>
      <c r="F505" s="86"/>
      <c r="G505" s="86"/>
      <c r="H505" s="86"/>
      <c r="I505" s="86"/>
      <c r="J505" s="86"/>
    </row>
    <row r="506" spans="1:12" ht="18.75" thickBot="1">
      <c r="A506" s="44" t="str">
        <f>A$2</f>
        <v>Y\Z</v>
      </c>
      <c r="B506" s="22">
        <v>0</v>
      </c>
      <c r="C506" s="23">
        <v>1</v>
      </c>
      <c r="D506" s="23">
        <v>2</v>
      </c>
      <c r="E506" s="23">
        <v>3</v>
      </c>
      <c r="F506" s="23">
        <v>4</v>
      </c>
      <c r="G506" s="24">
        <v>5</v>
      </c>
      <c r="H506" s="25" t="str">
        <f>H$2</f>
        <v>w(Y=yj)</v>
      </c>
      <c r="I506" s="2"/>
      <c r="J506" s="3" t="s">
        <v>3</v>
      </c>
      <c r="L506" s="4" t="str">
        <f>L$2</f>
        <v>10 серий по 5 бросков монеты</v>
      </c>
    </row>
    <row r="507" spans="1:12" ht="18.75">
      <c r="A507" s="43">
        <f>A$3</f>
        <v>0</v>
      </c>
      <c r="B507" s="26">
        <f t="shared" ref="B507:G507" si="385">IF(B521=0,0,B515/$H521)</f>
        <v>0</v>
      </c>
      <c r="C507" s="26">
        <f t="shared" si="385"/>
        <v>0</v>
      </c>
      <c r="D507" s="26">
        <f t="shared" si="385"/>
        <v>0</v>
      </c>
      <c r="E507" s="26">
        <f t="shared" si="385"/>
        <v>0</v>
      </c>
      <c r="F507" s="26">
        <f t="shared" si="385"/>
        <v>0</v>
      </c>
      <c r="G507" s="26">
        <f t="shared" si="385"/>
        <v>0</v>
      </c>
      <c r="H507" s="10"/>
      <c r="I507" s="10"/>
      <c r="J507" s="11">
        <f>IF(SUM(B515:G520)&gt;0,1,10^(-5))</f>
        <v>1.0000000000000001E-5</v>
      </c>
      <c r="L507" s="39" t="str">
        <f>L$3</f>
        <v>Y — номер броска  в серии из</v>
      </c>
    </row>
    <row r="508" spans="1:12" ht="18.75">
      <c r="A508" s="43">
        <f>A$4</f>
        <v>1</v>
      </c>
      <c r="B508" s="6">
        <f t="shared" ref="B508:G508" si="386">IF(B521=0,0,B516/$H521)</f>
        <v>0</v>
      </c>
      <c r="C508" s="6">
        <f t="shared" si="386"/>
        <v>0</v>
      </c>
      <c r="D508" s="6">
        <f t="shared" si="386"/>
        <v>0</v>
      </c>
      <c r="E508" s="6">
        <f t="shared" si="386"/>
        <v>0</v>
      </c>
      <c r="F508" s="6">
        <f t="shared" si="386"/>
        <v>0</v>
      </c>
      <c r="G508" s="6">
        <f t="shared" si="386"/>
        <v>0</v>
      </c>
      <c r="H508" s="10">
        <f t="shared" ref="H508:H513" si="387">SUM(B508:G508)</f>
        <v>0</v>
      </c>
      <c r="I508" s="10"/>
      <c r="L508" s="39" t="str">
        <f>L$4</f>
        <v>5 бросков, когда впервые выпал</v>
      </c>
    </row>
    <row r="509" spans="1:12" ht="18.75">
      <c r="A509" s="43">
        <f>A$5</f>
        <v>2</v>
      </c>
      <c r="B509" s="6">
        <f t="shared" ref="B509:G509" si="388">IF(B521=0,0,B517/$H521)</f>
        <v>0</v>
      </c>
      <c r="C509" s="6">
        <f t="shared" si="388"/>
        <v>0</v>
      </c>
      <c r="D509" s="6">
        <f t="shared" si="388"/>
        <v>0</v>
      </c>
      <c r="E509" s="6">
        <f t="shared" si="388"/>
        <v>0</v>
      </c>
      <c r="F509" s="6">
        <f t="shared" si="388"/>
        <v>0</v>
      </c>
      <c r="G509" s="6">
        <f t="shared" si="388"/>
        <v>0</v>
      </c>
      <c r="H509" s="10">
        <f t="shared" si="387"/>
        <v>0</v>
      </c>
      <c r="I509" s="10"/>
      <c r="L509" s="38" t="str">
        <f>L$5</f>
        <v>орел или 0, если были только</v>
      </c>
    </row>
    <row r="510" spans="1:12" ht="18.75">
      <c r="A510" s="43">
        <f>A$6</f>
        <v>3</v>
      </c>
      <c r="B510" s="6">
        <f t="shared" ref="B510:G510" si="389">IF(B521=0,0,B518/$H521)</f>
        <v>0</v>
      </c>
      <c r="C510" s="6">
        <f t="shared" si="389"/>
        <v>0</v>
      </c>
      <c r="D510" s="6">
        <f t="shared" si="389"/>
        <v>0</v>
      </c>
      <c r="E510" s="6">
        <f t="shared" si="389"/>
        <v>0</v>
      </c>
      <c r="F510" s="6">
        <f t="shared" si="389"/>
        <v>0</v>
      </c>
      <c r="G510" s="6">
        <f t="shared" si="389"/>
        <v>0</v>
      </c>
      <c r="H510" s="10">
        <f t="shared" si="387"/>
        <v>0</v>
      </c>
      <c r="I510" s="12"/>
      <c r="L510" s="38" t="str">
        <f>L$6</f>
        <v>решки</v>
      </c>
    </row>
    <row r="511" spans="1:12" ht="18.75">
      <c r="A511" s="43">
        <f>A$7</f>
        <v>4</v>
      </c>
      <c r="B511" s="6">
        <f t="shared" ref="B511:G511" si="390">IF(B521=0,0,B519/$H521)</f>
        <v>0</v>
      </c>
      <c r="C511" s="6">
        <f t="shared" si="390"/>
        <v>0</v>
      </c>
      <c r="D511" s="6">
        <f t="shared" si="390"/>
        <v>0</v>
      </c>
      <c r="E511" s="6">
        <f t="shared" si="390"/>
        <v>0</v>
      </c>
      <c r="F511" s="6">
        <f t="shared" si="390"/>
        <v>0</v>
      </c>
      <c r="G511" s="6">
        <f t="shared" si="390"/>
        <v>0</v>
      </c>
      <c r="H511" s="10">
        <f t="shared" si="387"/>
        <v>0</v>
      </c>
      <c r="I511" s="12"/>
      <c r="L511" s="38" t="str">
        <f>L$7</f>
        <v>Z — модуль разности между</v>
      </c>
    </row>
    <row r="512" spans="1:12" ht="18.75">
      <c r="A512" s="43">
        <f>A$8</f>
        <v>5</v>
      </c>
      <c r="B512" s="29">
        <f t="shared" ref="B512:G512" si="391">IF(B521=0,0,B520/$H521)</f>
        <v>0</v>
      </c>
      <c r="C512" s="29">
        <f t="shared" si="391"/>
        <v>0</v>
      </c>
      <c r="D512" s="29">
        <f t="shared" si="391"/>
        <v>0</v>
      </c>
      <c r="E512" s="29">
        <f t="shared" si="391"/>
        <v>0</v>
      </c>
      <c r="F512" s="29">
        <f t="shared" si="391"/>
        <v>0</v>
      </c>
      <c r="G512" s="29">
        <f t="shared" si="391"/>
        <v>0</v>
      </c>
      <c r="H512" s="10">
        <f t="shared" si="387"/>
        <v>0</v>
      </c>
      <c r="L512" s="38" t="str">
        <f>L$8</f>
        <v>числом выпавших орлов и</v>
      </c>
    </row>
    <row r="513" spans="1:12" ht="18.75">
      <c r="A513" s="42" t="str">
        <f>A$9</f>
        <v>w(Z=zk)</v>
      </c>
      <c r="B513" s="28">
        <f t="shared" ref="B513:G513" si="392">SUM(B507:B512)</f>
        <v>0</v>
      </c>
      <c r="C513" s="28">
        <f t="shared" si="392"/>
        <v>0</v>
      </c>
      <c r="D513" s="28">
        <f t="shared" si="392"/>
        <v>0</v>
      </c>
      <c r="E513" s="28">
        <f t="shared" si="392"/>
        <v>0</v>
      </c>
      <c r="F513" s="28">
        <f t="shared" si="392"/>
        <v>0</v>
      </c>
      <c r="G513" s="28">
        <f t="shared" si="392"/>
        <v>0</v>
      </c>
      <c r="H513" s="10">
        <f t="shared" si="387"/>
        <v>0</v>
      </c>
      <c r="L513" s="1" t="str">
        <f>L$9</f>
        <v>решек в серии из 5 бросков</v>
      </c>
    </row>
    <row r="514" spans="1:12" ht="19.5" thickBot="1">
      <c r="A514" s="44" t="str">
        <f>A$10</f>
        <v>Y\Z</v>
      </c>
      <c r="B514" s="36">
        <v>0</v>
      </c>
      <c r="C514" s="33">
        <v>1</v>
      </c>
      <c r="D514" s="33">
        <v>2</v>
      </c>
      <c r="E514" s="33">
        <v>3</v>
      </c>
      <c r="F514" s="33">
        <v>4</v>
      </c>
      <c r="G514" s="34">
        <v>5</v>
      </c>
      <c r="H514" s="10"/>
      <c r="L514" s="1">
        <f>L$10</f>
        <v>0</v>
      </c>
    </row>
    <row r="515" spans="1:12" ht="18.75">
      <c r="A515" s="43">
        <f>A$11</f>
        <v>0</v>
      </c>
      <c r="B515" s="30"/>
      <c r="C515" s="30"/>
      <c r="D515" s="30"/>
      <c r="E515" s="30"/>
      <c r="F515" s="30"/>
      <c r="G515" s="30"/>
      <c r="H515" s="10">
        <f t="shared" ref="H515:H521" si="393">SUM(B515:G515)</f>
        <v>0</v>
      </c>
      <c r="L515" s="1">
        <f>L$11</f>
        <v>0</v>
      </c>
    </row>
    <row r="516" spans="1:12" ht="18.75">
      <c r="A516" s="43">
        <f>A$12</f>
        <v>1</v>
      </c>
      <c r="B516" s="35"/>
      <c r="C516" s="35"/>
      <c r="D516" s="35"/>
      <c r="E516" s="35"/>
      <c r="F516" s="35"/>
      <c r="G516" s="35"/>
      <c r="H516" s="10">
        <f t="shared" si="393"/>
        <v>0</v>
      </c>
      <c r="L516" s="1">
        <f>L$12</f>
        <v>0</v>
      </c>
    </row>
    <row r="517" spans="1:12" ht="18.75">
      <c r="A517" s="43">
        <f>A$13</f>
        <v>2</v>
      </c>
      <c r="B517" s="35"/>
      <c r="C517" s="35"/>
      <c r="D517" s="35"/>
      <c r="E517" s="35"/>
      <c r="F517" s="35"/>
      <c r="G517" s="35"/>
      <c r="H517" s="10">
        <f t="shared" si="393"/>
        <v>0</v>
      </c>
      <c r="L517" s="1">
        <f>L$13</f>
        <v>0</v>
      </c>
    </row>
    <row r="518" spans="1:12" ht="18.75">
      <c r="A518" s="43">
        <f>A$14</f>
        <v>3</v>
      </c>
      <c r="B518" s="35"/>
      <c r="C518" s="35"/>
      <c r="D518" s="35"/>
      <c r="E518" s="35"/>
      <c r="F518" s="35"/>
      <c r="G518" s="35"/>
      <c r="H518" s="10">
        <f t="shared" si="393"/>
        <v>0</v>
      </c>
      <c r="L518" s="1">
        <f>L$14</f>
        <v>0</v>
      </c>
    </row>
    <row r="519" spans="1:12" ht="18.75">
      <c r="A519" s="43">
        <f>A$15</f>
        <v>4</v>
      </c>
      <c r="B519" s="35"/>
      <c r="C519" s="35"/>
      <c r="D519" s="35"/>
      <c r="E519" s="35"/>
      <c r="F519" s="35"/>
      <c r="G519" s="35"/>
      <c r="H519" s="10">
        <f t="shared" si="393"/>
        <v>0</v>
      </c>
      <c r="L519" s="1">
        <f>L$15</f>
        <v>0</v>
      </c>
    </row>
    <row r="520" spans="1:12" ht="19.5" thickBot="1">
      <c r="A520" s="46">
        <f>A$16</f>
        <v>5</v>
      </c>
      <c r="B520" s="37"/>
      <c r="C520" s="37"/>
      <c r="D520" s="37"/>
      <c r="E520" s="37"/>
      <c r="F520" s="37"/>
      <c r="G520" s="37"/>
      <c r="H520" s="10">
        <f t="shared" si="393"/>
        <v>0</v>
      </c>
      <c r="L520" s="1">
        <f>L$16</f>
        <v>0</v>
      </c>
    </row>
    <row r="521" spans="1:12" ht="19.5" thickTop="1">
      <c r="A521" s="42" t="str">
        <f>A$17</f>
        <v>n(Z=zk)</v>
      </c>
      <c r="B521" s="32">
        <f>SUM(B515:B520)</f>
        <v>0</v>
      </c>
      <c r="C521" s="32">
        <f t="shared" ref="C521" si="394">SUM(C515:C520)</f>
        <v>0</v>
      </c>
      <c r="D521" s="32">
        <f t="shared" ref="D521" si="395">SUM(D515:D520)</f>
        <v>0</v>
      </c>
      <c r="E521" s="32">
        <f t="shared" ref="E521" si="396">SUM(E515:E520)</f>
        <v>0</v>
      </c>
      <c r="F521" s="32">
        <f t="shared" ref="F521" si="397">SUM(F515:F520)</f>
        <v>0</v>
      </c>
      <c r="G521" s="32">
        <f t="shared" ref="G521" si="398">SUM(G515:G520)</f>
        <v>0</v>
      </c>
      <c r="H521" s="10">
        <f t="shared" si="393"/>
        <v>0</v>
      </c>
      <c r="L521" s="1">
        <f>L$17</f>
        <v>0</v>
      </c>
    </row>
    <row r="523" spans="1:12" ht="19.5" thickBot="1">
      <c r="A523" s="7">
        <f>'Название и список группы'!A30</f>
        <v>29</v>
      </c>
      <c r="B523" s="86">
        <f>'Название и список группы'!B30</f>
        <v>0</v>
      </c>
      <c r="C523" s="86"/>
      <c r="D523" s="86"/>
      <c r="E523" s="86"/>
      <c r="F523" s="86"/>
      <c r="G523" s="86"/>
      <c r="H523" s="86"/>
      <c r="I523" s="86"/>
      <c r="J523" s="86"/>
    </row>
    <row r="524" spans="1:12" ht="18.75" thickBot="1">
      <c r="A524" s="44" t="str">
        <f>A$2</f>
        <v>Y\Z</v>
      </c>
      <c r="B524" s="22">
        <v>0</v>
      </c>
      <c r="C524" s="23">
        <v>1</v>
      </c>
      <c r="D524" s="23">
        <v>2</v>
      </c>
      <c r="E524" s="23">
        <v>3</v>
      </c>
      <c r="F524" s="23">
        <v>4</v>
      </c>
      <c r="G524" s="24">
        <v>5</v>
      </c>
      <c r="H524" s="25" t="str">
        <f>H$2</f>
        <v>w(Y=yj)</v>
      </c>
      <c r="I524" s="2"/>
      <c r="J524" s="3" t="s">
        <v>3</v>
      </c>
      <c r="L524" s="4" t="str">
        <f>L$2</f>
        <v>10 серий по 5 бросков монеты</v>
      </c>
    </row>
    <row r="525" spans="1:12" ht="18.75">
      <c r="A525" s="43">
        <f>A$3</f>
        <v>0</v>
      </c>
      <c r="B525" s="26">
        <f t="shared" ref="B525:G525" si="399">IF(B539=0,0,B533/$H539)</f>
        <v>0</v>
      </c>
      <c r="C525" s="26">
        <f t="shared" si="399"/>
        <v>0</v>
      </c>
      <c r="D525" s="26">
        <f t="shared" si="399"/>
        <v>0</v>
      </c>
      <c r="E525" s="26">
        <f t="shared" si="399"/>
        <v>0</v>
      </c>
      <c r="F525" s="26">
        <f t="shared" si="399"/>
        <v>0</v>
      </c>
      <c r="G525" s="26">
        <f t="shared" si="399"/>
        <v>0</v>
      </c>
      <c r="H525" s="10"/>
      <c r="I525" s="10"/>
      <c r="J525" s="11">
        <f>IF(SUM(B533:G538)&gt;0,1,10^(-5))</f>
        <v>1.0000000000000001E-5</v>
      </c>
      <c r="L525" s="39" t="str">
        <f>L$3</f>
        <v>Y — номер броска  в серии из</v>
      </c>
    </row>
    <row r="526" spans="1:12" ht="18.75">
      <c r="A526" s="43">
        <f>A$4</f>
        <v>1</v>
      </c>
      <c r="B526" s="6">
        <f t="shared" ref="B526:G526" si="400">IF(B539=0,0,B534/$H539)</f>
        <v>0</v>
      </c>
      <c r="C526" s="6">
        <f t="shared" si="400"/>
        <v>0</v>
      </c>
      <c r="D526" s="6">
        <f t="shared" si="400"/>
        <v>0</v>
      </c>
      <c r="E526" s="6">
        <f t="shared" si="400"/>
        <v>0</v>
      </c>
      <c r="F526" s="6">
        <f t="shared" si="400"/>
        <v>0</v>
      </c>
      <c r="G526" s="6">
        <f t="shared" si="400"/>
        <v>0</v>
      </c>
      <c r="H526" s="10">
        <f t="shared" ref="H526:H531" si="401">SUM(B526:G526)</f>
        <v>0</v>
      </c>
      <c r="I526" s="10"/>
      <c r="L526" s="39" t="str">
        <f>L$4</f>
        <v>5 бросков, когда впервые выпал</v>
      </c>
    </row>
    <row r="527" spans="1:12" ht="18.75">
      <c r="A527" s="43">
        <f>A$5</f>
        <v>2</v>
      </c>
      <c r="B527" s="6">
        <f t="shared" ref="B527:G527" si="402">IF(B539=0,0,B535/$H539)</f>
        <v>0</v>
      </c>
      <c r="C527" s="6">
        <f t="shared" si="402"/>
        <v>0</v>
      </c>
      <c r="D527" s="6">
        <f t="shared" si="402"/>
        <v>0</v>
      </c>
      <c r="E527" s="6">
        <f t="shared" si="402"/>
        <v>0</v>
      </c>
      <c r="F527" s="6">
        <f t="shared" si="402"/>
        <v>0</v>
      </c>
      <c r="G527" s="6">
        <f t="shared" si="402"/>
        <v>0</v>
      </c>
      <c r="H527" s="10">
        <f t="shared" si="401"/>
        <v>0</v>
      </c>
      <c r="I527" s="10"/>
      <c r="L527" s="38" t="str">
        <f>L$5</f>
        <v>орел или 0, если были только</v>
      </c>
    </row>
    <row r="528" spans="1:12" ht="18.75">
      <c r="A528" s="43">
        <f>A$6</f>
        <v>3</v>
      </c>
      <c r="B528" s="6">
        <f t="shared" ref="B528:G528" si="403">IF(B539=0,0,B536/$H539)</f>
        <v>0</v>
      </c>
      <c r="C528" s="6">
        <f t="shared" si="403"/>
        <v>0</v>
      </c>
      <c r="D528" s="6">
        <f t="shared" si="403"/>
        <v>0</v>
      </c>
      <c r="E528" s="6">
        <f t="shared" si="403"/>
        <v>0</v>
      </c>
      <c r="F528" s="6">
        <f t="shared" si="403"/>
        <v>0</v>
      </c>
      <c r="G528" s="6">
        <f t="shared" si="403"/>
        <v>0</v>
      </c>
      <c r="H528" s="10">
        <f t="shared" si="401"/>
        <v>0</v>
      </c>
      <c r="I528" s="12"/>
      <c r="L528" s="38" t="str">
        <f>L$6</f>
        <v>решки</v>
      </c>
    </row>
    <row r="529" spans="1:12" ht="18.75">
      <c r="A529" s="43">
        <f>A$7</f>
        <v>4</v>
      </c>
      <c r="B529" s="6">
        <f t="shared" ref="B529:G529" si="404">IF(B539=0,0,B537/$H539)</f>
        <v>0</v>
      </c>
      <c r="C529" s="6">
        <f t="shared" si="404"/>
        <v>0</v>
      </c>
      <c r="D529" s="6">
        <f t="shared" si="404"/>
        <v>0</v>
      </c>
      <c r="E529" s="6">
        <f t="shared" si="404"/>
        <v>0</v>
      </c>
      <c r="F529" s="6">
        <f t="shared" si="404"/>
        <v>0</v>
      </c>
      <c r="G529" s="6">
        <f t="shared" si="404"/>
        <v>0</v>
      </c>
      <c r="H529" s="10">
        <f t="shared" si="401"/>
        <v>0</v>
      </c>
      <c r="I529" s="12"/>
      <c r="L529" s="38" t="str">
        <f>L$7</f>
        <v>Z — модуль разности между</v>
      </c>
    </row>
    <row r="530" spans="1:12" ht="18.75">
      <c r="A530" s="43">
        <f>A$8</f>
        <v>5</v>
      </c>
      <c r="B530" s="29">
        <f t="shared" ref="B530:G530" si="405">IF(B539=0,0,B538/$H539)</f>
        <v>0</v>
      </c>
      <c r="C530" s="29">
        <f t="shared" si="405"/>
        <v>0</v>
      </c>
      <c r="D530" s="29">
        <f t="shared" si="405"/>
        <v>0</v>
      </c>
      <c r="E530" s="29">
        <f t="shared" si="405"/>
        <v>0</v>
      </c>
      <c r="F530" s="29">
        <f t="shared" si="405"/>
        <v>0</v>
      </c>
      <c r="G530" s="29">
        <f t="shared" si="405"/>
        <v>0</v>
      </c>
      <c r="H530" s="10">
        <f t="shared" si="401"/>
        <v>0</v>
      </c>
      <c r="L530" s="38" t="str">
        <f>L$8</f>
        <v>числом выпавших орлов и</v>
      </c>
    </row>
    <row r="531" spans="1:12" ht="18.75">
      <c r="A531" s="42" t="str">
        <f>A$9</f>
        <v>w(Z=zk)</v>
      </c>
      <c r="B531" s="28">
        <f t="shared" ref="B531:G531" si="406">SUM(B525:B530)</f>
        <v>0</v>
      </c>
      <c r="C531" s="28">
        <f t="shared" si="406"/>
        <v>0</v>
      </c>
      <c r="D531" s="28">
        <f t="shared" si="406"/>
        <v>0</v>
      </c>
      <c r="E531" s="28">
        <f t="shared" si="406"/>
        <v>0</v>
      </c>
      <c r="F531" s="28">
        <f t="shared" si="406"/>
        <v>0</v>
      </c>
      <c r="G531" s="28">
        <f t="shared" si="406"/>
        <v>0</v>
      </c>
      <c r="H531" s="10">
        <f t="shared" si="401"/>
        <v>0</v>
      </c>
      <c r="L531" s="1" t="str">
        <f>L$9</f>
        <v>решек в серии из 5 бросков</v>
      </c>
    </row>
    <row r="532" spans="1:12" ht="19.5" thickBot="1">
      <c r="A532" s="44" t="str">
        <f>A$10</f>
        <v>Y\Z</v>
      </c>
      <c r="B532" s="36">
        <v>0</v>
      </c>
      <c r="C532" s="33">
        <v>1</v>
      </c>
      <c r="D532" s="33">
        <v>2</v>
      </c>
      <c r="E532" s="33">
        <v>3</v>
      </c>
      <c r="F532" s="33">
        <v>4</v>
      </c>
      <c r="G532" s="34">
        <v>5</v>
      </c>
      <c r="H532" s="10"/>
      <c r="L532" s="1">
        <f>L$10</f>
        <v>0</v>
      </c>
    </row>
    <row r="533" spans="1:12" ht="18.75">
      <c r="A533" s="43">
        <f>A$11</f>
        <v>0</v>
      </c>
      <c r="B533" s="30"/>
      <c r="C533" s="30"/>
      <c r="D533" s="30"/>
      <c r="E533" s="30"/>
      <c r="F533" s="30"/>
      <c r="G533" s="30"/>
      <c r="H533" s="10">
        <f t="shared" ref="H533:H539" si="407">SUM(B533:G533)</f>
        <v>0</v>
      </c>
      <c r="L533" s="1">
        <f>L$11</f>
        <v>0</v>
      </c>
    </row>
    <row r="534" spans="1:12" ht="18.75">
      <c r="A534" s="43">
        <f>A$12</f>
        <v>1</v>
      </c>
      <c r="B534" s="35"/>
      <c r="C534" s="35"/>
      <c r="D534" s="35"/>
      <c r="E534" s="35"/>
      <c r="F534" s="35"/>
      <c r="G534" s="35"/>
      <c r="H534" s="10">
        <f t="shared" si="407"/>
        <v>0</v>
      </c>
      <c r="L534" s="1">
        <f>L$12</f>
        <v>0</v>
      </c>
    </row>
    <row r="535" spans="1:12" ht="18.75">
      <c r="A535" s="43">
        <f>A$13</f>
        <v>2</v>
      </c>
      <c r="B535" s="35"/>
      <c r="C535" s="35"/>
      <c r="D535" s="35"/>
      <c r="E535" s="35"/>
      <c r="F535" s="35"/>
      <c r="G535" s="35"/>
      <c r="H535" s="10">
        <f t="shared" si="407"/>
        <v>0</v>
      </c>
      <c r="L535" s="1">
        <f>L$13</f>
        <v>0</v>
      </c>
    </row>
    <row r="536" spans="1:12" ht="18.75">
      <c r="A536" s="43">
        <f>A$14</f>
        <v>3</v>
      </c>
      <c r="B536" s="35"/>
      <c r="C536" s="35"/>
      <c r="D536" s="35"/>
      <c r="E536" s="35"/>
      <c r="F536" s="35"/>
      <c r="G536" s="35"/>
      <c r="H536" s="10">
        <f t="shared" si="407"/>
        <v>0</v>
      </c>
      <c r="L536" s="1">
        <f>L$14</f>
        <v>0</v>
      </c>
    </row>
    <row r="537" spans="1:12" ht="18.75">
      <c r="A537" s="43">
        <f>A$15</f>
        <v>4</v>
      </c>
      <c r="B537" s="35"/>
      <c r="C537" s="35"/>
      <c r="D537" s="35"/>
      <c r="E537" s="35"/>
      <c r="F537" s="35"/>
      <c r="G537" s="35"/>
      <c r="H537" s="10">
        <f t="shared" si="407"/>
        <v>0</v>
      </c>
      <c r="L537" s="1">
        <f>L$15</f>
        <v>0</v>
      </c>
    </row>
    <row r="538" spans="1:12" ht="19.5" thickBot="1">
      <c r="A538" s="46">
        <f>A$16</f>
        <v>5</v>
      </c>
      <c r="B538" s="37"/>
      <c r="C538" s="37"/>
      <c r="D538" s="37"/>
      <c r="E538" s="37"/>
      <c r="F538" s="37"/>
      <c r="G538" s="37"/>
      <c r="H538" s="10">
        <f t="shared" si="407"/>
        <v>0</v>
      </c>
      <c r="L538" s="1">
        <f>L$16</f>
        <v>0</v>
      </c>
    </row>
    <row r="539" spans="1:12" ht="19.5" thickTop="1">
      <c r="A539" s="42" t="str">
        <f>A$17</f>
        <v>n(Z=zk)</v>
      </c>
      <c r="B539" s="32">
        <f>SUM(B533:B538)</f>
        <v>0</v>
      </c>
      <c r="C539" s="32">
        <f t="shared" ref="C539" si="408">SUM(C533:C538)</f>
        <v>0</v>
      </c>
      <c r="D539" s="32">
        <f t="shared" ref="D539" si="409">SUM(D533:D538)</f>
        <v>0</v>
      </c>
      <c r="E539" s="32">
        <f t="shared" ref="E539" si="410">SUM(E533:E538)</f>
        <v>0</v>
      </c>
      <c r="F539" s="32">
        <f t="shared" ref="F539" si="411">SUM(F533:F538)</f>
        <v>0</v>
      </c>
      <c r="G539" s="32">
        <f t="shared" ref="G539" si="412">SUM(G533:G538)</f>
        <v>0</v>
      </c>
      <c r="H539" s="10">
        <f t="shared" si="407"/>
        <v>0</v>
      </c>
      <c r="L539" s="1">
        <f>L$17</f>
        <v>0</v>
      </c>
    </row>
    <row r="541" spans="1:12" ht="19.5" thickBot="1">
      <c r="A541" s="7">
        <f>'Название и список группы'!A31</f>
        <v>30</v>
      </c>
      <c r="B541" s="86">
        <f>'Название и список группы'!B31</f>
        <v>0</v>
      </c>
      <c r="C541" s="86"/>
      <c r="D541" s="86"/>
      <c r="E541" s="86"/>
      <c r="F541" s="86"/>
      <c r="G541" s="86"/>
      <c r="H541" s="86"/>
      <c r="I541" s="86"/>
      <c r="J541" s="86"/>
    </row>
    <row r="542" spans="1:12" ht="18.75" thickBot="1">
      <c r="A542" s="44" t="str">
        <f>A$2</f>
        <v>Y\Z</v>
      </c>
      <c r="B542" s="22">
        <v>0</v>
      </c>
      <c r="C542" s="23">
        <v>1</v>
      </c>
      <c r="D542" s="23">
        <v>2</v>
      </c>
      <c r="E542" s="23">
        <v>3</v>
      </c>
      <c r="F542" s="23">
        <v>4</v>
      </c>
      <c r="G542" s="24">
        <v>5</v>
      </c>
      <c r="H542" s="25" t="str">
        <f>H$2</f>
        <v>w(Y=yj)</v>
      </c>
      <c r="I542" s="2"/>
      <c r="J542" s="3" t="s">
        <v>3</v>
      </c>
      <c r="L542" s="4" t="str">
        <f>L$2</f>
        <v>10 серий по 5 бросков монеты</v>
      </c>
    </row>
    <row r="543" spans="1:12" ht="18.75">
      <c r="A543" s="43">
        <f>A$3</f>
        <v>0</v>
      </c>
      <c r="B543" s="26">
        <f t="shared" ref="B543:G543" si="413">IF(B557=0,0,B551/$H557)</f>
        <v>0</v>
      </c>
      <c r="C543" s="26">
        <f t="shared" si="413"/>
        <v>0</v>
      </c>
      <c r="D543" s="26">
        <f t="shared" si="413"/>
        <v>0</v>
      </c>
      <c r="E543" s="26">
        <f t="shared" si="413"/>
        <v>0</v>
      </c>
      <c r="F543" s="26">
        <f t="shared" si="413"/>
        <v>0</v>
      </c>
      <c r="G543" s="26">
        <f t="shared" si="413"/>
        <v>0</v>
      </c>
      <c r="H543" s="10"/>
      <c r="I543" s="10"/>
      <c r="J543" s="11">
        <f>IF(SUM(B551:G556)&gt;0,1,10^(-5))</f>
        <v>1.0000000000000001E-5</v>
      </c>
      <c r="L543" s="39" t="str">
        <f>L$3</f>
        <v>Y — номер броска  в серии из</v>
      </c>
    </row>
    <row r="544" spans="1:12" ht="18.75">
      <c r="A544" s="43">
        <f>A$4</f>
        <v>1</v>
      </c>
      <c r="B544" s="6">
        <f t="shared" ref="B544:G544" si="414">IF(B557=0,0,B552/$H557)</f>
        <v>0</v>
      </c>
      <c r="C544" s="6">
        <f t="shared" si="414"/>
        <v>0</v>
      </c>
      <c r="D544" s="6">
        <f t="shared" si="414"/>
        <v>0</v>
      </c>
      <c r="E544" s="6">
        <f t="shared" si="414"/>
        <v>0</v>
      </c>
      <c r="F544" s="6">
        <f t="shared" si="414"/>
        <v>0</v>
      </c>
      <c r="G544" s="6">
        <f t="shared" si="414"/>
        <v>0</v>
      </c>
      <c r="H544" s="10">
        <f t="shared" ref="H544:H549" si="415">SUM(B544:G544)</f>
        <v>0</v>
      </c>
      <c r="I544" s="10"/>
      <c r="L544" s="39" t="str">
        <f>L$4</f>
        <v>5 бросков, когда впервые выпал</v>
      </c>
    </row>
    <row r="545" spans="1:12" ht="18.75">
      <c r="A545" s="43">
        <f>A$5</f>
        <v>2</v>
      </c>
      <c r="B545" s="6">
        <f t="shared" ref="B545:G545" si="416">IF(B557=0,0,B553/$H557)</f>
        <v>0</v>
      </c>
      <c r="C545" s="6">
        <f t="shared" si="416"/>
        <v>0</v>
      </c>
      <c r="D545" s="6">
        <f t="shared" si="416"/>
        <v>0</v>
      </c>
      <c r="E545" s="6">
        <f t="shared" si="416"/>
        <v>0</v>
      </c>
      <c r="F545" s="6">
        <f t="shared" si="416"/>
        <v>0</v>
      </c>
      <c r="G545" s="6">
        <f t="shared" si="416"/>
        <v>0</v>
      </c>
      <c r="H545" s="10">
        <f t="shared" si="415"/>
        <v>0</v>
      </c>
      <c r="I545" s="10"/>
      <c r="L545" s="38" t="str">
        <f>L$5</f>
        <v>орел или 0, если были только</v>
      </c>
    </row>
    <row r="546" spans="1:12" ht="18.75">
      <c r="A546" s="43">
        <f>A$6</f>
        <v>3</v>
      </c>
      <c r="B546" s="6">
        <f t="shared" ref="B546:G546" si="417">IF(B557=0,0,B554/$H557)</f>
        <v>0</v>
      </c>
      <c r="C546" s="6">
        <f t="shared" si="417"/>
        <v>0</v>
      </c>
      <c r="D546" s="6">
        <f t="shared" si="417"/>
        <v>0</v>
      </c>
      <c r="E546" s="6">
        <f t="shared" si="417"/>
        <v>0</v>
      </c>
      <c r="F546" s="6">
        <f t="shared" si="417"/>
        <v>0</v>
      </c>
      <c r="G546" s="6">
        <f t="shared" si="417"/>
        <v>0</v>
      </c>
      <c r="H546" s="10">
        <f t="shared" si="415"/>
        <v>0</v>
      </c>
      <c r="I546" s="12"/>
      <c r="L546" s="38" t="str">
        <f>L$6</f>
        <v>решки</v>
      </c>
    </row>
    <row r="547" spans="1:12" ht="18.75">
      <c r="A547" s="43">
        <f>A$7</f>
        <v>4</v>
      </c>
      <c r="B547" s="6">
        <f t="shared" ref="B547:G547" si="418">IF(B557=0,0,B555/$H557)</f>
        <v>0</v>
      </c>
      <c r="C547" s="6">
        <f t="shared" si="418"/>
        <v>0</v>
      </c>
      <c r="D547" s="6">
        <f t="shared" si="418"/>
        <v>0</v>
      </c>
      <c r="E547" s="6">
        <f t="shared" si="418"/>
        <v>0</v>
      </c>
      <c r="F547" s="6">
        <f t="shared" si="418"/>
        <v>0</v>
      </c>
      <c r="G547" s="6">
        <f t="shared" si="418"/>
        <v>0</v>
      </c>
      <c r="H547" s="10">
        <f t="shared" si="415"/>
        <v>0</v>
      </c>
      <c r="I547" s="12"/>
      <c r="L547" s="38" t="str">
        <f>L$7</f>
        <v>Z — модуль разности между</v>
      </c>
    </row>
    <row r="548" spans="1:12" ht="18.75">
      <c r="A548" s="43">
        <f>A$8</f>
        <v>5</v>
      </c>
      <c r="B548" s="29">
        <f t="shared" ref="B548:G548" si="419">IF(B557=0,0,B556/$H557)</f>
        <v>0</v>
      </c>
      <c r="C548" s="29">
        <f t="shared" si="419"/>
        <v>0</v>
      </c>
      <c r="D548" s="29">
        <f t="shared" si="419"/>
        <v>0</v>
      </c>
      <c r="E548" s="29">
        <f t="shared" si="419"/>
        <v>0</v>
      </c>
      <c r="F548" s="29">
        <f t="shared" si="419"/>
        <v>0</v>
      </c>
      <c r="G548" s="29">
        <f t="shared" si="419"/>
        <v>0</v>
      </c>
      <c r="H548" s="10">
        <f t="shared" si="415"/>
        <v>0</v>
      </c>
      <c r="L548" s="38" t="str">
        <f>L$8</f>
        <v>числом выпавших орлов и</v>
      </c>
    </row>
    <row r="549" spans="1:12" ht="18.75">
      <c r="A549" s="42" t="str">
        <f>A$9</f>
        <v>w(Z=zk)</v>
      </c>
      <c r="B549" s="28">
        <f t="shared" ref="B549:G549" si="420">SUM(B543:B548)</f>
        <v>0</v>
      </c>
      <c r="C549" s="28">
        <f t="shared" si="420"/>
        <v>0</v>
      </c>
      <c r="D549" s="28">
        <f t="shared" si="420"/>
        <v>0</v>
      </c>
      <c r="E549" s="28">
        <f t="shared" si="420"/>
        <v>0</v>
      </c>
      <c r="F549" s="28">
        <f t="shared" si="420"/>
        <v>0</v>
      </c>
      <c r="G549" s="28">
        <f t="shared" si="420"/>
        <v>0</v>
      </c>
      <c r="H549" s="10">
        <f t="shared" si="415"/>
        <v>0</v>
      </c>
      <c r="L549" s="1" t="str">
        <f>L$9</f>
        <v>решек в серии из 5 бросков</v>
      </c>
    </row>
    <row r="550" spans="1:12" ht="19.5" thickBot="1">
      <c r="A550" s="44" t="str">
        <f>A$10</f>
        <v>Y\Z</v>
      </c>
      <c r="B550" s="36">
        <v>0</v>
      </c>
      <c r="C550" s="33">
        <v>1</v>
      </c>
      <c r="D550" s="33">
        <v>2</v>
      </c>
      <c r="E550" s="33">
        <v>3</v>
      </c>
      <c r="F550" s="33">
        <v>4</v>
      </c>
      <c r="G550" s="34">
        <v>5</v>
      </c>
      <c r="H550" s="10"/>
      <c r="L550" s="1">
        <f>L$10</f>
        <v>0</v>
      </c>
    </row>
    <row r="551" spans="1:12" ht="18.75">
      <c r="A551" s="43">
        <f>A$11</f>
        <v>0</v>
      </c>
      <c r="B551" s="30"/>
      <c r="C551" s="30"/>
      <c r="D551" s="30"/>
      <c r="E551" s="30"/>
      <c r="F551" s="30"/>
      <c r="G551" s="30"/>
      <c r="H551" s="10">
        <f t="shared" ref="H551:H557" si="421">SUM(B551:G551)</f>
        <v>0</v>
      </c>
      <c r="L551" s="1">
        <f>L$11</f>
        <v>0</v>
      </c>
    </row>
    <row r="552" spans="1:12" ht="18.75">
      <c r="A552" s="43">
        <f>A$12</f>
        <v>1</v>
      </c>
      <c r="B552" s="35"/>
      <c r="C552" s="35"/>
      <c r="D552" s="35"/>
      <c r="E552" s="35"/>
      <c r="F552" s="35"/>
      <c r="G552" s="35"/>
      <c r="H552" s="10">
        <f t="shared" si="421"/>
        <v>0</v>
      </c>
      <c r="L552" s="1">
        <f>L$12</f>
        <v>0</v>
      </c>
    </row>
    <row r="553" spans="1:12" ht="18.75">
      <c r="A553" s="43">
        <f>A$13</f>
        <v>2</v>
      </c>
      <c r="B553" s="35"/>
      <c r="C553" s="35"/>
      <c r="D553" s="35"/>
      <c r="E553" s="35"/>
      <c r="F553" s="35"/>
      <c r="G553" s="35"/>
      <c r="H553" s="10">
        <f t="shared" si="421"/>
        <v>0</v>
      </c>
      <c r="L553" s="1">
        <f>L$13</f>
        <v>0</v>
      </c>
    </row>
    <row r="554" spans="1:12" ht="18.75">
      <c r="A554" s="43">
        <f>A$14</f>
        <v>3</v>
      </c>
      <c r="B554" s="35"/>
      <c r="C554" s="35"/>
      <c r="D554" s="35"/>
      <c r="E554" s="35"/>
      <c r="F554" s="35"/>
      <c r="G554" s="35"/>
      <c r="H554" s="10">
        <f t="shared" si="421"/>
        <v>0</v>
      </c>
      <c r="L554" s="1">
        <f>L$14</f>
        <v>0</v>
      </c>
    </row>
    <row r="555" spans="1:12" ht="18.75">
      <c r="A555" s="43">
        <f>A$15</f>
        <v>4</v>
      </c>
      <c r="B555" s="35"/>
      <c r="C555" s="35"/>
      <c r="D555" s="35"/>
      <c r="E555" s="35"/>
      <c r="F555" s="35"/>
      <c r="G555" s="35"/>
      <c r="H555" s="10">
        <f t="shared" si="421"/>
        <v>0</v>
      </c>
      <c r="L555" s="1">
        <f>L$15</f>
        <v>0</v>
      </c>
    </row>
    <row r="556" spans="1:12" ht="19.5" thickBot="1">
      <c r="A556" s="46">
        <f>A$16</f>
        <v>5</v>
      </c>
      <c r="B556" s="37"/>
      <c r="C556" s="37"/>
      <c r="D556" s="37"/>
      <c r="E556" s="37"/>
      <c r="F556" s="37"/>
      <c r="G556" s="37"/>
      <c r="H556" s="10">
        <f t="shared" si="421"/>
        <v>0</v>
      </c>
      <c r="L556" s="1">
        <f>L$16</f>
        <v>0</v>
      </c>
    </row>
    <row r="557" spans="1:12" ht="19.5" thickTop="1">
      <c r="A557" s="42" t="str">
        <f>A$17</f>
        <v>n(Z=zk)</v>
      </c>
      <c r="B557" s="32">
        <f>SUM(B551:B556)</f>
        <v>0</v>
      </c>
      <c r="C557" s="32">
        <f t="shared" ref="C557" si="422">SUM(C551:C556)</f>
        <v>0</v>
      </c>
      <c r="D557" s="32">
        <f t="shared" ref="D557" si="423">SUM(D551:D556)</f>
        <v>0</v>
      </c>
      <c r="E557" s="32">
        <f t="shared" ref="E557" si="424">SUM(E551:E556)</f>
        <v>0</v>
      </c>
      <c r="F557" s="32">
        <f t="shared" ref="F557" si="425">SUM(F551:F556)</f>
        <v>0</v>
      </c>
      <c r="G557" s="32">
        <f t="shared" ref="G557" si="426">SUM(G551:G556)</f>
        <v>0</v>
      </c>
      <c r="H557" s="10">
        <f t="shared" si="421"/>
        <v>0</v>
      </c>
      <c r="L557" s="1">
        <f>L$17</f>
        <v>0</v>
      </c>
    </row>
    <row r="559" spans="1:12" ht="19.5" thickBot="1">
      <c r="A559" s="7">
        <f>'Название и список группы'!A32</f>
        <v>31</v>
      </c>
      <c r="B559" s="86">
        <f>'Название и список группы'!B32</f>
        <v>0</v>
      </c>
      <c r="C559" s="86"/>
      <c r="D559" s="86"/>
      <c r="E559" s="86"/>
      <c r="F559" s="86"/>
      <c r="G559" s="86"/>
      <c r="H559" s="86"/>
      <c r="I559" s="86"/>
      <c r="J559" s="86"/>
    </row>
    <row r="560" spans="1:12" ht="18.75" thickBot="1">
      <c r="A560" s="44" t="str">
        <f>A$2</f>
        <v>Y\Z</v>
      </c>
      <c r="B560" s="22">
        <v>0</v>
      </c>
      <c r="C560" s="23">
        <v>1</v>
      </c>
      <c r="D560" s="23">
        <v>2</v>
      </c>
      <c r="E560" s="23">
        <v>3</v>
      </c>
      <c r="F560" s="23">
        <v>4</v>
      </c>
      <c r="G560" s="24">
        <v>5</v>
      </c>
      <c r="H560" s="25" t="str">
        <f>H$2</f>
        <v>w(Y=yj)</v>
      </c>
      <c r="I560" s="2"/>
      <c r="J560" s="3" t="s">
        <v>3</v>
      </c>
      <c r="L560" s="4" t="str">
        <f>L$2</f>
        <v>10 серий по 5 бросков монеты</v>
      </c>
    </row>
    <row r="561" spans="1:12" ht="18.75">
      <c r="A561" s="43">
        <f>A$3</f>
        <v>0</v>
      </c>
      <c r="B561" s="26">
        <f t="shared" ref="B561:G561" si="427">IF(B575=0,0,B569/$H575)</f>
        <v>0</v>
      </c>
      <c r="C561" s="26">
        <f t="shared" si="427"/>
        <v>0</v>
      </c>
      <c r="D561" s="26">
        <f t="shared" si="427"/>
        <v>0</v>
      </c>
      <c r="E561" s="26">
        <f t="shared" si="427"/>
        <v>0</v>
      </c>
      <c r="F561" s="26">
        <f t="shared" si="427"/>
        <v>0</v>
      </c>
      <c r="G561" s="26">
        <f t="shared" si="427"/>
        <v>0</v>
      </c>
      <c r="H561" s="10"/>
      <c r="I561" s="10"/>
      <c r="J561" s="11">
        <f>IF(SUM(B569:G574)&gt;0,1,10^(-5))</f>
        <v>1.0000000000000001E-5</v>
      </c>
      <c r="L561" s="39" t="str">
        <f>L$3</f>
        <v>Y — номер броска  в серии из</v>
      </c>
    </row>
    <row r="562" spans="1:12" ht="18.75">
      <c r="A562" s="43">
        <f>A$4</f>
        <v>1</v>
      </c>
      <c r="B562" s="6">
        <f t="shared" ref="B562:G562" si="428">IF(B575=0,0,B570/$H575)</f>
        <v>0</v>
      </c>
      <c r="C562" s="6">
        <f t="shared" si="428"/>
        <v>0</v>
      </c>
      <c r="D562" s="6">
        <f t="shared" si="428"/>
        <v>0</v>
      </c>
      <c r="E562" s="6">
        <f t="shared" si="428"/>
        <v>0</v>
      </c>
      <c r="F562" s="6">
        <f t="shared" si="428"/>
        <v>0</v>
      </c>
      <c r="G562" s="6">
        <f t="shared" si="428"/>
        <v>0</v>
      </c>
      <c r="H562" s="10">
        <f t="shared" ref="H562:H567" si="429">SUM(B562:G562)</f>
        <v>0</v>
      </c>
      <c r="I562" s="10"/>
      <c r="L562" s="39" t="str">
        <f>L$4</f>
        <v>5 бросков, когда впервые выпал</v>
      </c>
    </row>
    <row r="563" spans="1:12" ht="18.75">
      <c r="A563" s="43">
        <f>A$5</f>
        <v>2</v>
      </c>
      <c r="B563" s="6">
        <f t="shared" ref="B563:G563" si="430">IF(B575=0,0,B571/$H575)</f>
        <v>0</v>
      </c>
      <c r="C563" s="6">
        <f t="shared" si="430"/>
        <v>0</v>
      </c>
      <c r="D563" s="6">
        <f t="shared" si="430"/>
        <v>0</v>
      </c>
      <c r="E563" s="6">
        <f t="shared" si="430"/>
        <v>0</v>
      </c>
      <c r="F563" s="6">
        <f t="shared" si="430"/>
        <v>0</v>
      </c>
      <c r="G563" s="6">
        <f t="shared" si="430"/>
        <v>0</v>
      </c>
      <c r="H563" s="10">
        <f t="shared" si="429"/>
        <v>0</v>
      </c>
      <c r="I563" s="10"/>
      <c r="L563" s="38" t="str">
        <f>L$5</f>
        <v>орел или 0, если были только</v>
      </c>
    </row>
    <row r="564" spans="1:12" ht="18.75">
      <c r="A564" s="43">
        <f>A$6</f>
        <v>3</v>
      </c>
      <c r="B564" s="6">
        <f t="shared" ref="B564:G564" si="431">IF(B575=0,0,B572/$H575)</f>
        <v>0</v>
      </c>
      <c r="C564" s="6">
        <f t="shared" si="431"/>
        <v>0</v>
      </c>
      <c r="D564" s="6">
        <f t="shared" si="431"/>
        <v>0</v>
      </c>
      <c r="E564" s="6">
        <f t="shared" si="431"/>
        <v>0</v>
      </c>
      <c r="F564" s="6">
        <f t="shared" si="431"/>
        <v>0</v>
      </c>
      <c r="G564" s="6">
        <f t="shared" si="431"/>
        <v>0</v>
      </c>
      <c r="H564" s="10">
        <f t="shared" si="429"/>
        <v>0</v>
      </c>
      <c r="I564" s="12"/>
      <c r="L564" s="38" t="str">
        <f>L$6</f>
        <v>решки</v>
      </c>
    </row>
    <row r="565" spans="1:12" ht="18.75">
      <c r="A565" s="43">
        <f>A$7</f>
        <v>4</v>
      </c>
      <c r="B565" s="6">
        <f t="shared" ref="B565:G565" si="432">IF(B575=0,0,B573/$H575)</f>
        <v>0</v>
      </c>
      <c r="C565" s="6">
        <f t="shared" si="432"/>
        <v>0</v>
      </c>
      <c r="D565" s="6">
        <f t="shared" si="432"/>
        <v>0</v>
      </c>
      <c r="E565" s="6">
        <f t="shared" si="432"/>
        <v>0</v>
      </c>
      <c r="F565" s="6">
        <f t="shared" si="432"/>
        <v>0</v>
      </c>
      <c r="G565" s="6">
        <f t="shared" si="432"/>
        <v>0</v>
      </c>
      <c r="H565" s="10">
        <f t="shared" si="429"/>
        <v>0</v>
      </c>
      <c r="I565" s="12"/>
      <c r="L565" s="38" t="str">
        <f>L$7</f>
        <v>Z — модуль разности между</v>
      </c>
    </row>
    <row r="566" spans="1:12" ht="18.75">
      <c r="A566" s="43">
        <f>A$8</f>
        <v>5</v>
      </c>
      <c r="B566" s="29">
        <f t="shared" ref="B566:G566" si="433">IF(B575=0,0,B574/$H575)</f>
        <v>0</v>
      </c>
      <c r="C566" s="29">
        <f t="shared" si="433"/>
        <v>0</v>
      </c>
      <c r="D566" s="29">
        <f t="shared" si="433"/>
        <v>0</v>
      </c>
      <c r="E566" s="29">
        <f t="shared" si="433"/>
        <v>0</v>
      </c>
      <c r="F566" s="29">
        <f t="shared" si="433"/>
        <v>0</v>
      </c>
      <c r="G566" s="29">
        <f t="shared" si="433"/>
        <v>0</v>
      </c>
      <c r="H566" s="10">
        <f t="shared" si="429"/>
        <v>0</v>
      </c>
      <c r="L566" s="38" t="str">
        <f>L$8</f>
        <v>числом выпавших орлов и</v>
      </c>
    </row>
    <row r="567" spans="1:12" ht="18.75">
      <c r="A567" s="42" t="str">
        <f>A$9</f>
        <v>w(Z=zk)</v>
      </c>
      <c r="B567" s="28">
        <f t="shared" ref="B567:G567" si="434">SUM(B561:B566)</f>
        <v>0</v>
      </c>
      <c r="C567" s="28">
        <f t="shared" si="434"/>
        <v>0</v>
      </c>
      <c r="D567" s="28">
        <f t="shared" si="434"/>
        <v>0</v>
      </c>
      <c r="E567" s="28">
        <f t="shared" si="434"/>
        <v>0</v>
      </c>
      <c r="F567" s="28">
        <f t="shared" si="434"/>
        <v>0</v>
      </c>
      <c r="G567" s="28">
        <f t="shared" si="434"/>
        <v>0</v>
      </c>
      <c r="H567" s="10">
        <f t="shared" si="429"/>
        <v>0</v>
      </c>
      <c r="L567" s="1" t="str">
        <f>L$9</f>
        <v>решек в серии из 5 бросков</v>
      </c>
    </row>
    <row r="568" spans="1:12" ht="19.5" thickBot="1">
      <c r="A568" s="44" t="str">
        <f>A$10</f>
        <v>Y\Z</v>
      </c>
      <c r="B568" s="36">
        <v>0</v>
      </c>
      <c r="C568" s="33">
        <v>1</v>
      </c>
      <c r="D568" s="33">
        <v>2</v>
      </c>
      <c r="E568" s="33">
        <v>3</v>
      </c>
      <c r="F568" s="33">
        <v>4</v>
      </c>
      <c r="G568" s="34">
        <v>5</v>
      </c>
      <c r="H568" s="10"/>
      <c r="L568" s="1">
        <f>L$10</f>
        <v>0</v>
      </c>
    </row>
    <row r="569" spans="1:12" ht="18.75">
      <c r="A569" s="43">
        <f>A$11</f>
        <v>0</v>
      </c>
      <c r="B569" s="30"/>
      <c r="C569" s="30"/>
      <c r="D569" s="30"/>
      <c r="E569" s="30"/>
      <c r="F569" s="30"/>
      <c r="G569" s="30"/>
      <c r="H569" s="10">
        <f t="shared" ref="H569:H575" si="435">SUM(B569:G569)</f>
        <v>0</v>
      </c>
      <c r="L569" s="1">
        <f>L$11</f>
        <v>0</v>
      </c>
    </row>
    <row r="570" spans="1:12" ht="18.75">
      <c r="A570" s="43">
        <f>A$12</f>
        <v>1</v>
      </c>
      <c r="B570" s="35"/>
      <c r="C570" s="35"/>
      <c r="D570" s="35"/>
      <c r="E570" s="35"/>
      <c r="F570" s="35"/>
      <c r="G570" s="35"/>
      <c r="H570" s="10">
        <f t="shared" si="435"/>
        <v>0</v>
      </c>
      <c r="L570" s="1">
        <f>L$12</f>
        <v>0</v>
      </c>
    </row>
    <row r="571" spans="1:12" ht="18.75">
      <c r="A571" s="43">
        <f>A$13</f>
        <v>2</v>
      </c>
      <c r="B571" s="35"/>
      <c r="C571" s="35"/>
      <c r="D571" s="35"/>
      <c r="E571" s="35"/>
      <c r="F571" s="35"/>
      <c r="G571" s="35"/>
      <c r="H571" s="10">
        <f t="shared" si="435"/>
        <v>0</v>
      </c>
      <c r="L571" s="1">
        <f>L$13</f>
        <v>0</v>
      </c>
    </row>
    <row r="572" spans="1:12" ht="18.75">
      <c r="A572" s="43">
        <f>A$14</f>
        <v>3</v>
      </c>
      <c r="B572" s="35"/>
      <c r="C572" s="35"/>
      <c r="D572" s="35"/>
      <c r="E572" s="35"/>
      <c r="F572" s="35"/>
      <c r="G572" s="35"/>
      <c r="H572" s="10">
        <f t="shared" si="435"/>
        <v>0</v>
      </c>
      <c r="L572" s="1">
        <f>L$14</f>
        <v>0</v>
      </c>
    </row>
    <row r="573" spans="1:12" ht="18.75">
      <c r="A573" s="43">
        <f>A$15</f>
        <v>4</v>
      </c>
      <c r="B573" s="35"/>
      <c r="C573" s="35"/>
      <c r="D573" s="35"/>
      <c r="E573" s="35"/>
      <c r="F573" s="35"/>
      <c r="G573" s="35"/>
      <c r="H573" s="10">
        <f t="shared" si="435"/>
        <v>0</v>
      </c>
      <c r="L573" s="1">
        <f>L$15</f>
        <v>0</v>
      </c>
    </row>
    <row r="574" spans="1:12" ht="19.5" thickBot="1">
      <c r="A574" s="46">
        <f>A$16</f>
        <v>5</v>
      </c>
      <c r="B574" s="37"/>
      <c r="C574" s="37"/>
      <c r="D574" s="37"/>
      <c r="E574" s="37"/>
      <c r="F574" s="37"/>
      <c r="G574" s="37"/>
      <c r="H574" s="10">
        <f t="shared" si="435"/>
        <v>0</v>
      </c>
      <c r="L574" s="1">
        <f>L$16</f>
        <v>0</v>
      </c>
    </row>
    <row r="575" spans="1:12" ht="19.5" thickTop="1">
      <c r="A575" s="42" t="str">
        <f>A$17</f>
        <v>n(Z=zk)</v>
      </c>
      <c r="B575" s="32">
        <f>SUM(B569:B574)</f>
        <v>0</v>
      </c>
      <c r="C575" s="32">
        <f t="shared" ref="C575" si="436">SUM(C569:C574)</f>
        <v>0</v>
      </c>
      <c r="D575" s="32">
        <f t="shared" ref="D575" si="437">SUM(D569:D574)</f>
        <v>0</v>
      </c>
      <c r="E575" s="32">
        <f t="shared" ref="E575" si="438">SUM(E569:E574)</f>
        <v>0</v>
      </c>
      <c r="F575" s="32">
        <f t="shared" ref="F575" si="439">SUM(F569:F574)</f>
        <v>0</v>
      </c>
      <c r="G575" s="32">
        <f t="shared" ref="G575" si="440">SUM(G569:G574)</f>
        <v>0</v>
      </c>
      <c r="H575" s="10">
        <f t="shared" si="435"/>
        <v>0</v>
      </c>
      <c r="L575" s="1">
        <f>L$17</f>
        <v>0</v>
      </c>
    </row>
    <row r="577" spans="1:12" ht="19.5" thickBot="1">
      <c r="A577" s="7">
        <f>'Название и список группы'!A33</f>
        <v>32</v>
      </c>
      <c r="B577" s="86">
        <f>'Название и список группы'!B33</f>
        <v>0</v>
      </c>
      <c r="C577" s="86"/>
      <c r="D577" s="86"/>
      <c r="E577" s="86"/>
      <c r="F577" s="86"/>
      <c r="G577" s="86"/>
      <c r="H577" s="86"/>
      <c r="I577" s="86"/>
      <c r="J577" s="86"/>
    </row>
    <row r="578" spans="1:12" ht="18.75" thickBot="1">
      <c r="A578" s="44" t="str">
        <f>A$2</f>
        <v>Y\Z</v>
      </c>
      <c r="B578" s="22">
        <v>0</v>
      </c>
      <c r="C578" s="23">
        <v>1</v>
      </c>
      <c r="D578" s="23">
        <v>2</v>
      </c>
      <c r="E578" s="23">
        <v>3</v>
      </c>
      <c r="F578" s="23">
        <v>4</v>
      </c>
      <c r="G578" s="24">
        <v>5</v>
      </c>
      <c r="H578" s="25" t="str">
        <f>H$2</f>
        <v>w(Y=yj)</v>
      </c>
      <c r="I578" s="2"/>
      <c r="J578" s="3" t="s">
        <v>3</v>
      </c>
      <c r="L578" s="4" t="str">
        <f>L$2</f>
        <v>10 серий по 5 бросков монеты</v>
      </c>
    </row>
    <row r="579" spans="1:12" ht="18.75">
      <c r="A579" s="43">
        <f>A$3</f>
        <v>0</v>
      </c>
      <c r="B579" s="26">
        <f t="shared" ref="B579:G579" si="441">IF(B593=0,0,B587/$H593)</f>
        <v>0</v>
      </c>
      <c r="C579" s="26">
        <f t="shared" si="441"/>
        <v>0</v>
      </c>
      <c r="D579" s="26">
        <f t="shared" si="441"/>
        <v>0</v>
      </c>
      <c r="E579" s="26">
        <f t="shared" si="441"/>
        <v>0</v>
      </c>
      <c r="F579" s="26">
        <f t="shared" si="441"/>
        <v>0</v>
      </c>
      <c r="G579" s="26">
        <f t="shared" si="441"/>
        <v>0</v>
      </c>
      <c r="H579" s="10"/>
      <c r="I579" s="10"/>
      <c r="J579" s="11">
        <f>IF(SUM(B587:G592)&gt;0,1,10^(-5))</f>
        <v>1.0000000000000001E-5</v>
      </c>
      <c r="L579" s="39" t="str">
        <f>L$3</f>
        <v>Y — номер броска  в серии из</v>
      </c>
    </row>
    <row r="580" spans="1:12" ht="18.75">
      <c r="A580" s="43">
        <f>A$4</f>
        <v>1</v>
      </c>
      <c r="B580" s="6">
        <f t="shared" ref="B580:G580" si="442">IF(B593=0,0,B588/$H593)</f>
        <v>0</v>
      </c>
      <c r="C580" s="6">
        <f t="shared" si="442"/>
        <v>0</v>
      </c>
      <c r="D580" s="6">
        <f t="shared" si="442"/>
        <v>0</v>
      </c>
      <c r="E580" s="6">
        <f t="shared" si="442"/>
        <v>0</v>
      </c>
      <c r="F580" s="6">
        <f t="shared" si="442"/>
        <v>0</v>
      </c>
      <c r="G580" s="6">
        <f t="shared" si="442"/>
        <v>0</v>
      </c>
      <c r="H580" s="10">
        <f t="shared" ref="H580:H585" si="443">SUM(B580:G580)</f>
        <v>0</v>
      </c>
      <c r="I580" s="10"/>
      <c r="L580" s="39" t="str">
        <f>L$4</f>
        <v>5 бросков, когда впервые выпал</v>
      </c>
    </row>
    <row r="581" spans="1:12" ht="18.75">
      <c r="A581" s="43">
        <f>A$5</f>
        <v>2</v>
      </c>
      <c r="B581" s="6">
        <f t="shared" ref="B581:G581" si="444">IF(B593=0,0,B589/$H593)</f>
        <v>0</v>
      </c>
      <c r="C581" s="6">
        <f t="shared" si="444"/>
        <v>0</v>
      </c>
      <c r="D581" s="6">
        <f t="shared" si="444"/>
        <v>0</v>
      </c>
      <c r="E581" s="6">
        <f t="shared" si="444"/>
        <v>0</v>
      </c>
      <c r="F581" s="6">
        <f t="shared" si="444"/>
        <v>0</v>
      </c>
      <c r="G581" s="6">
        <f t="shared" si="444"/>
        <v>0</v>
      </c>
      <c r="H581" s="10">
        <f t="shared" si="443"/>
        <v>0</v>
      </c>
      <c r="I581" s="10"/>
      <c r="L581" s="38" t="str">
        <f>L$5</f>
        <v>орел или 0, если были только</v>
      </c>
    </row>
    <row r="582" spans="1:12" ht="18.75">
      <c r="A582" s="43">
        <f>A$6</f>
        <v>3</v>
      </c>
      <c r="B582" s="6">
        <f t="shared" ref="B582:G582" si="445">IF(B593=0,0,B590/$H593)</f>
        <v>0</v>
      </c>
      <c r="C582" s="6">
        <f t="shared" si="445"/>
        <v>0</v>
      </c>
      <c r="D582" s="6">
        <f t="shared" si="445"/>
        <v>0</v>
      </c>
      <c r="E582" s="6">
        <f t="shared" si="445"/>
        <v>0</v>
      </c>
      <c r="F582" s="6">
        <f t="shared" si="445"/>
        <v>0</v>
      </c>
      <c r="G582" s="6">
        <f t="shared" si="445"/>
        <v>0</v>
      </c>
      <c r="H582" s="10">
        <f t="shared" si="443"/>
        <v>0</v>
      </c>
      <c r="I582" s="12"/>
      <c r="L582" s="38" t="str">
        <f>L$6</f>
        <v>решки</v>
      </c>
    </row>
    <row r="583" spans="1:12" ht="18.75">
      <c r="A583" s="43">
        <f>A$7</f>
        <v>4</v>
      </c>
      <c r="B583" s="6">
        <f t="shared" ref="B583:G583" si="446">IF(B593=0,0,B591/$H593)</f>
        <v>0</v>
      </c>
      <c r="C583" s="6">
        <f t="shared" si="446"/>
        <v>0</v>
      </c>
      <c r="D583" s="6">
        <f t="shared" si="446"/>
        <v>0</v>
      </c>
      <c r="E583" s="6">
        <f t="shared" si="446"/>
        <v>0</v>
      </c>
      <c r="F583" s="6">
        <f t="shared" si="446"/>
        <v>0</v>
      </c>
      <c r="G583" s="6">
        <f t="shared" si="446"/>
        <v>0</v>
      </c>
      <c r="H583" s="10">
        <f t="shared" si="443"/>
        <v>0</v>
      </c>
      <c r="I583" s="12"/>
      <c r="L583" s="38" t="str">
        <f>L$7</f>
        <v>Z — модуль разности между</v>
      </c>
    </row>
    <row r="584" spans="1:12" ht="18.75">
      <c r="A584" s="43">
        <f>A$8</f>
        <v>5</v>
      </c>
      <c r="B584" s="29">
        <f t="shared" ref="B584:G584" si="447">IF(B593=0,0,B592/$H593)</f>
        <v>0</v>
      </c>
      <c r="C584" s="29">
        <f t="shared" si="447"/>
        <v>0</v>
      </c>
      <c r="D584" s="29">
        <f t="shared" si="447"/>
        <v>0</v>
      </c>
      <c r="E584" s="29">
        <f t="shared" si="447"/>
        <v>0</v>
      </c>
      <c r="F584" s="29">
        <f t="shared" si="447"/>
        <v>0</v>
      </c>
      <c r="G584" s="29">
        <f t="shared" si="447"/>
        <v>0</v>
      </c>
      <c r="H584" s="10">
        <f t="shared" si="443"/>
        <v>0</v>
      </c>
      <c r="L584" s="38" t="str">
        <f>L$8</f>
        <v>числом выпавших орлов и</v>
      </c>
    </row>
    <row r="585" spans="1:12" ht="18.75">
      <c r="A585" s="42" t="str">
        <f>A$9</f>
        <v>w(Z=zk)</v>
      </c>
      <c r="B585" s="28">
        <f t="shared" ref="B585:G585" si="448">SUM(B579:B584)</f>
        <v>0</v>
      </c>
      <c r="C585" s="28">
        <f t="shared" si="448"/>
        <v>0</v>
      </c>
      <c r="D585" s="28">
        <f t="shared" si="448"/>
        <v>0</v>
      </c>
      <c r="E585" s="28">
        <f t="shared" si="448"/>
        <v>0</v>
      </c>
      <c r="F585" s="28">
        <f t="shared" si="448"/>
        <v>0</v>
      </c>
      <c r="G585" s="28">
        <f t="shared" si="448"/>
        <v>0</v>
      </c>
      <c r="H585" s="10">
        <f t="shared" si="443"/>
        <v>0</v>
      </c>
      <c r="L585" s="1" t="str">
        <f>L$9</f>
        <v>решек в серии из 5 бросков</v>
      </c>
    </row>
    <row r="586" spans="1:12" ht="19.5" thickBot="1">
      <c r="A586" s="44" t="str">
        <f>A$10</f>
        <v>Y\Z</v>
      </c>
      <c r="B586" s="36">
        <v>0</v>
      </c>
      <c r="C586" s="33">
        <v>1</v>
      </c>
      <c r="D586" s="33">
        <v>2</v>
      </c>
      <c r="E586" s="33">
        <v>3</v>
      </c>
      <c r="F586" s="33">
        <v>4</v>
      </c>
      <c r="G586" s="34">
        <v>5</v>
      </c>
      <c r="H586" s="10"/>
      <c r="L586" s="1">
        <f>L$10</f>
        <v>0</v>
      </c>
    </row>
    <row r="587" spans="1:12" ht="18.75">
      <c r="A587" s="43">
        <f>A$11</f>
        <v>0</v>
      </c>
      <c r="B587" s="30"/>
      <c r="C587" s="30"/>
      <c r="D587" s="30"/>
      <c r="E587" s="30"/>
      <c r="F587" s="30"/>
      <c r="G587" s="30"/>
      <c r="H587" s="10">
        <f t="shared" ref="H587:H593" si="449">SUM(B587:G587)</f>
        <v>0</v>
      </c>
      <c r="L587" s="1">
        <f>L$11</f>
        <v>0</v>
      </c>
    </row>
    <row r="588" spans="1:12" ht="18.75">
      <c r="A588" s="43">
        <f>A$12</f>
        <v>1</v>
      </c>
      <c r="B588" s="35"/>
      <c r="C588" s="35"/>
      <c r="D588" s="35"/>
      <c r="E588" s="35"/>
      <c r="F588" s="35"/>
      <c r="G588" s="35"/>
      <c r="H588" s="10">
        <f t="shared" si="449"/>
        <v>0</v>
      </c>
      <c r="L588" s="1">
        <f>L$12</f>
        <v>0</v>
      </c>
    </row>
    <row r="589" spans="1:12" ht="18.75">
      <c r="A589" s="43">
        <f>A$13</f>
        <v>2</v>
      </c>
      <c r="B589" s="35"/>
      <c r="C589" s="35"/>
      <c r="D589" s="35"/>
      <c r="E589" s="35"/>
      <c r="F589" s="35"/>
      <c r="G589" s="35"/>
      <c r="H589" s="10">
        <f t="shared" si="449"/>
        <v>0</v>
      </c>
      <c r="L589" s="1">
        <f>L$13</f>
        <v>0</v>
      </c>
    </row>
    <row r="590" spans="1:12" ht="18.75">
      <c r="A590" s="43">
        <f>A$14</f>
        <v>3</v>
      </c>
      <c r="B590" s="35"/>
      <c r="C590" s="35"/>
      <c r="D590" s="35"/>
      <c r="E590" s="35"/>
      <c r="F590" s="35"/>
      <c r="G590" s="35"/>
      <c r="H590" s="10">
        <f t="shared" si="449"/>
        <v>0</v>
      </c>
      <c r="L590" s="1">
        <f>L$14</f>
        <v>0</v>
      </c>
    </row>
    <row r="591" spans="1:12" ht="18.75">
      <c r="A591" s="43">
        <f>A$15</f>
        <v>4</v>
      </c>
      <c r="B591" s="35"/>
      <c r="C591" s="35"/>
      <c r="D591" s="35"/>
      <c r="E591" s="35"/>
      <c r="F591" s="35"/>
      <c r="G591" s="35"/>
      <c r="H591" s="10">
        <f t="shared" si="449"/>
        <v>0</v>
      </c>
      <c r="L591" s="1">
        <f>L$15</f>
        <v>0</v>
      </c>
    </row>
    <row r="592" spans="1:12" ht="19.5" thickBot="1">
      <c r="A592" s="46">
        <f>A$16</f>
        <v>5</v>
      </c>
      <c r="B592" s="37"/>
      <c r="C592" s="37"/>
      <c r="D592" s="37"/>
      <c r="E592" s="37"/>
      <c r="F592" s="37"/>
      <c r="G592" s="37"/>
      <c r="H592" s="10">
        <f t="shared" si="449"/>
        <v>0</v>
      </c>
      <c r="L592" s="1">
        <f>L$16</f>
        <v>0</v>
      </c>
    </row>
    <row r="593" spans="1:12" ht="19.5" thickTop="1">
      <c r="A593" s="42" t="str">
        <f>A$17</f>
        <v>n(Z=zk)</v>
      </c>
      <c r="B593" s="32">
        <f>SUM(B587:B592)</f>
        <v>0</v>
      </c>
      <c r="C593" s="32">
        <f t="shared" ref="C593" si="450">SUM(C587:C592)</f>
        <v>0</v>
      </c>
      <c r="D593" s="32">
        <f t="shared" ref="D593" si="451">SUM(D587:D592)</f>
        <v>0</v>
      </c>
      <c r="E593" s="32">
        <f t="shared" ref="E593" si="452">SUM(E587:E592)</f>
        <v>0</v>
      </c>
      <c r="F593" s="32">
        <f t="shared" ref="F593" si="453">SUM(F587:F592)</f>
        <v>0</v>
      </c>
      <c r="G593" s="32">
        <f t="shared" ref="G593" si="454">SUM(G587:G592)</f>
        <v>0</v>
      </c>
      <c r="H593" s="10">
        <f t="shared" si="449"/>
        <v>0</v>
      </c>
      <c r="L593" s="1">
        <f>L$17</f>
        <v>0</v>
      </c>
    </row>
    <row r="595" spans="1:12" ht="19.5" thickBot="1">
      <c r="A595" s="7">
        <f>'Название и список группы'!A34</f>
        <v>33</v>
      </c>
      <c r="B595" s="86">
        <f>'Название и список группы'!B34</f>
        <v>0</v>
      </c>
      <c r="C595" s="86"/>
      <c r="D595" s="86"/>
      <c r="E595" s="86"/>
      <c r="F595" s="86"/>
      <c r="G595" s="86"/>
      <c r="H595" s="86"/>
      <c r="I595" s="86"/>
      <c r="J595" s="86"/>
    </row>
    <row r="596" spans="1:12" ht="18.75" thickBot="1">
      <c r="A596" s="44" t="str">
        <f>A$2</f>
        <v>Y\Z</v>
      </c>
      <c r="B596" s="22">
        <v>0</v>
      </c>
      <c r="C596" s="23">
        <v>1</v>
      </c>
      <c r="D596" s="23">
        <v>2</v>
      </c>
      <c r="E596" s="23">
        <v>3</v>
      </c>
      <c r="F596" s="23">
        <v>4</v>
      </c>
      <c r="G596" s="24">
        <v>5</v>
      </c>
      <c r="H596" s="25" t="str">
        <f>H$2</f>
        <v>w(Y=yj)</v>
      </c>
      <c r="I596" s="2"/>
      <c r="J596" s="3" t="s">
        <v>3</v>
      </c>
      <c r="L596" s="4" t="str">
        <f>L$2</f>
        <v>10 серий по 5 бросков монеты</v>
      </c>
    </row>
    <row r="597" spans="1:12" ht="18.75">
      <c r="A597" s="43">
        <f>A$3</f>
        <v>0</v>
      </c>
      <c r="B597" s="26">
        <f t="shared" ref="B597:G597" si="455">IF(B611=0,0,B605/$H611)</f>
        <v>0</v>
      </c>
      <c r="C597" s="26">
        <f t="shared" si="455"/>
        <v>0</v>
      </c>
      <c r="D597" s="26">
        <f t="shared" si="455"/>
        <v>0</v>
      </c>
      <c r="E597" s="26">
        <f t="shared" si="455"/>
        <v>0</v>
      </c>
      <c r="F597" s="26">
        <f t="shared" si="455"/>
        <v>0</v>
      </c>
      <c r="G597" s="26">
        <f t="shared" si="455"/>
        <v>0</v>
      </c>
      <c r="H597" s="10"/>
      <c r="I597" s="10"/>
      <c r="J597" s="11">
        <f>IF(SUM(B605:G610)&gt;0,1,10^(-5))</f>
        <v>1.0000000000000001E-5</v>
      </c>
      <c r="L597" s="39" t="str">
        <f>L$3</f>
        <v>Y — номер броска  в серии из</v>
      </c>
    </row>
    <row r="598" spans="1:12" ht="18.75">
      <c r="A598" s="43">
        <f>A$4</f>
        <v>1</v>
      </c>
      <c r="B598" s="6">
        <f t="shared" ref="B598:G598" si="456">IF(B611=0,0,B606/$H611)</f>
        <v>0</v>
      </c>
      <c r="C598" s="6">
        <f t="shared" si="456"/>
        <v>0</v>
      </c>
      <c r="D598" s="6">
        <f t="shared" si="456"/>
        <v>0</v>
      </c>
      <c r="E598" s="6">
        <f t="shared" si="456"/>
        <v>0</v>
      </c>
      <c r="F598" s="6">
        <f t="shared" si="456"/>
        <v>0</v>
      </c>
      <c r="G598" s="6">
        <f t="shared" si="456"/>
        <v>0</v>
      </c>
      <c r="H598" s="10">
        <f t="shared" ref="H598:H603" si="457">SUM(B598:G598)</f>
        <v>0</v>
      </c>
      <c r="I598" s="10"/>
      <c r="L598" s="39" t="str">
        <f>L$4</f>
        <v>5 бросков, когда впервые выпал</v>
      </c>
    </row>
    <row r="599" spans="1:12" ht="18.75">
      <c r="A599" s="43">
        <f>A$5</f>
        <v>2</v>
      </c>
      <c r="B599" s="6">
        <f t="shared" ref="B599:G599" si="458">IF(B611=0,0,B607/$H611)</f>
        <v>0</v>
      </c>
      <c r="C599" s="6">
        <f t="shared" si="458"/>
        <v>0</v>
      </c>
      <c r="D599" s="6">
        <f t="shared" si="458"/>
        <v>0</v>
      </c>
      <c r="E599" s="6">
        <f t="shared" si="458"/>
        <v>0</v>
      </c>
      <c r="F599" s="6">
        <f t="shared" si="458"/>
        <v>0</v>
      </c>
      <c r="G599" s="6">
        <f t="shared" si="458"/>
        <v>0</v>
      </c>
      <c r="H599" s="10">
        <f t="shared" si="457"/>
        <v>0</v>
      </c>
      <c r="I599" s="10"/>
      <c r="L599" s="38" t="str">
        <f>L$5</f>
        <v>орел или 0, если были только</v>
      </c>
    </row>
    <row r="600" spans="1:12" ht="18.75">
      <c r="A600" s="43">
        <f>A$6</f>
        <v>3</v>
      </c>
      <c r="B600" s="6">
        <f t="shared" ref="B600:G600" si="459">IF(B611=0,0,B608/$H611)</f>
        <v>0</v>
      </c>
      <c r="C600" s="6">
        <f t="shared" si="459"/>
        <v>0</v>
      </c>
      <c r="D600" s="6">
        <f t="shared" si="459"/>
        <v>0</v>
      </c>
      <c r="E600" s="6">
        <f t="shared" si="459"/>
        <v>0</v>
      </c>
      <c r="F600" s="6">
        <f t="shared" si="459"/>
        <v>0</v>
      </c>
      <c r="G600" s="6">
        <f t="shared" si="459"/>
        <v>0</v>
      </c>
      <c r="H600" s="10">
        <f t="shared" si="457"/>
        <v>0</v>
      </c>
      <c r="I600" s="12"/>
      <c r="L600" s="38" t="str">
        <f>L$6</f>
        <v>решки</v>
      </c>
    </row>
    <row r="601" spans="1:12" ht="18.75">
      <c r="A601" s="43">
        <f>A$7</f>
        <v>4</v>
      </c>
      <c r="B601" s="6">
        <f t="shared" ref="B601:G601" si="460">IF(B611=0,0,B609/$H611)</f>
        <v>0</v>
      </c>
      <c r="C601" s="6">
        <f t="shared" si="460"/>
        <v>0</v>
      </c>
      <c r="D601" s="6">
        <f t="shared" si="460"/>
        <v>0</v>
      </c>
      <c r="E601" s="6">
        <f t="shared" si="460"/>
        <v>0</v>
      </c>
      <c r="F601" s="6">
        <f t="shared" si="460"/>
        <v>0</v>
      </c>
      <c r="G601" s="6">
        <f t="shared" si="460"/>
        <v>0</v>
      </c>
      <c r="H601" s="10">
        <f t="shared" si="457"/>
        <v>0</v>
      </c>
      <c r="I601" s="12"/>
      <c r="L601" s="38" t="str">
        <f>L$7</f>
        <v>Z — модуль разности между</v>
      </c>
    </row>
    <row r="602" spans="1:12" ht="18.75">
      <c r="A602" s="43">
        <f>A$8</f>
        <v>5</v>
      </c>
      <c r="B602" s="29">
        <f t="shared" ref="B602:G602" si="461">IF(B611=0,0,B610/$H611)</f>
        <v>0</v>
      </c>
      <c r="C602" s="29">
        <f t="shared" si="461"/>
        <v>0</v>
      </c>
      <c r="D602" s="29">
        <f t="shared" si="461"/>
        <v>0</v>
      </c>
      <c r="E602" s="29">
        <f t="shared" si="461"/>
        <v>0</v>
      </c>
      <c r="F602" s="29">
        <f t="shared" si="461"/>
        <v>0</v>
      </c>
      <c r="G602" s="29">
        <f t="shared" si="461"/>
        <v>0</v>
      </c>
      <c r="H602" s="10">
        <f t="shared" si="457"/>
        <v>0</v>
      </c>
      <c r="L602" s="38" t="str">
        <f>L$8</f>
        <v>числом выпавших орлов и</v>
      </c>
    </row>
    <row r="603" spans="1:12" ht="18.75">
      <c r="A603" s="42" t="str">
        <f>A$9</f>
        <v>w(Z=zk)</v>
      </c>
      <c r="B603" s="28">
        <f t="shared" ref="B603:G603" si="462">SUM(B597:B602)</f>
        <v>0</v>
      </c>
      <c r="C603" s="28">
        <f t="shared" si="462"/>
        <v>0</v>
      </c>
      <c r="D603" s="28">
        <f t="shared" si="462"/>
        <v>0</v>
      </c>
      <c r="E603" s="28">
        <f t="shared" si="462"/>
        <v>0</v>
      </c>
      <c r="F603" s="28">
        <f t="shared" si="462"/>
        <v>0</v>
      </c>
      <c r="G603" s="28">
        <f t="shared" si="462"/>
        <v>0</v>
      </c>
      <c r="H603" s="10">
        <f t="shared" si="457"/>
        <v>0</v>
      </c>
      <c r="L603" s="1" t="str">
        <f>L$9</f>
        <v>решек в серии из 5 бросков</v>
      </c>
    </row>
    <row r="604" spans="1:12" ht="19.5" thickBot="1">
      <c r="A604" s="44" t="str">
        <f>A$10</f>
        <v>Y\Z</v>
      </c>
      <c r="B604" s="36">
        <v>0</v>
      </c>
      <c r="C604" s="33">
        <v>1</v>
      </c>
      <c r="D604" s="33">
        <v>2</v>
      </c>
      <c r="E604" s="33">
        <v>3</v>
      </c>
      <c r="F604" s="33">
        <v>4</v>
      </c>
      <c r="G604" s="34">
        <v>5</v>
      </c>
      <c r="H604" s="10"/>
      <c r="L604" s="1">
        <f>L$10</f>
        <v>0</v>
      </c>
    </row>
    <row r="605" spans="1:12" ht="18.75">
      <c r="A605" s="43">
        <f>A$11</f>
        <v>0</v>
      </c>
      <c r="B605" s="30"/>
      <c r="C605" s="30"/>
      <c r="D605" s="30"/>
      <c r="E605" s="30"/>
      <c r="F605" s="30"/>
      <c r="G605" s="30"/>
      <c r="H605" s="10">
        <f t="shared" ref="H605:H611" si="463">SUM(B605:G605)</f>
        <v>0</v>
      </c>
      <c r="L605" s="1">
        <f>L$11</f>
        <v>0</v>
      </c>
    </row>
    <row r="606" spans="1:12" ht="18.75">
      <c r="A606" s="43">
        <f>A$12</f>
        <v>1</v>
      </c>
      <c r="B606" s="35"/>
      <c r="C606" s="35"/>
      <c r="D606" s="35"/>
      <c r="E606" s="35"/>
      <c r="F606" s="35"/>
      <c r="G606" s="35"/>
      <c r="H606" s="10">
        <f t="shared" si="463"/>
        <v>0</v>
      </c>
      <c r="L606" s="1">
        <f>L$12</f>
        <v>0</v>
      </c>
    </row>
    <row r="607" spans="1:12" ht="18.75">
      <c r="A607" s="43">
        <f>A$13</f>
        <v>2</v>
      </c>
      <c r="B607" s="35"/>
      <c r="C607" s="35"/>
      <c r="D607" s="35"/>
      <c r="E607" s="35"/>
      <c r="F607" s="35"/>
      <c r="G607" s="35"/>
      <c r="H607" s="10">
        <f t="shared" si="463"/>
        <v>0</v>
      </c>
      <c r="L607" s="1">
        <f>L$13</f>
        <v>0</v>
      </c>
    </row>
    <row r="608" spans="1:12" ht="18.75">
      <c r="A608" s="43">
        <f>A$14</f>
        <v>3</v>
      </c>
      <c r="B608" s="35"/>
      <c r="C608" s="35"/>
      <c r="D608" s="35"/>
      <c r="E608" s="35"/>
      <c r="F608" s="35"/>
      <c r="G608" s="35"/>
      <c r="H608" s="10">
        <f t="shared" si="463"/>
        <v>0</v>
      </c>
      <c r="L608" s="1">
        <f>L$14</f>
        <v>0</v>
      </c>
    </row>
    <row r="609" spans="1:12" ht="18.75">
      <c r="A609" s="43">
        <f>A$15</f>
        <v>4</v>
      </c>
      <c r="B609" s="35"/>
      <c r="C609" s="35"/>
      <c r="D609" s="35"/>
      <c r="E609" s="35"/>
      <c r="F609" s="35"/>
      <c r="G609" s="35"/>
      <c r="H609" s="10">
        <f t="shared" si="463"/>
        <v>0</v>
      </c>
      <c r="L609" s="1">
        <f>L$15</f>
        <v>0</v>
      </c>
    </row>
    <row r="610" spans="1:12" ht="19.5" thickBot="1">
      <c r="A610" s="46">
        <f>A$16</f>
        <v>5</v>
      </c>
      <c r="B610" s="37"/>
      <c r="C610" s="37"/>
      <c r="D610" s="37"/>
      <c r="E610" s="37"/>
      <c r="F610" s="37"/>
      <c r="G610" s="37"/>
      <c r="H610" s="10">
        <f t="shared" si="463"/>
        <v>0</v>
      </c>
      <c r="L610" s="1">
        <f>L$16</f>
        <v>0</v>
      </c>
    </row>
    <row r="611" spans="1:12" ht="19.5" thickTop="1">
      <c r="A611" s="42" t="str">
        <f>A$17</f>
        <v>n(Z=zk)</v>
      </c>
      <c r="B611" s="32">
        <f>SUM(B605:B610)</f>
        <v>0</v>
      </c>
      <c r="C611" s="32">
        <f t="shared" ref="C611" si="464">SUM(C605:C610)</f>
        <v>0</v>
      </c>
      <c r="D611" s="32">
        <f t="shared" ref="D611" si="465">SUM(D605:D610)</f>
        <v>0</v>
      </c>
      <c r="E611" s="32">
        <f t="shared" ref="E611" si="466">SUM(E605:E610)</f>
        <v>0</v>
      </c>
      <c r="F611" s="32">
        <f t="shared" ref="F611" si="467">SUM(F605:F610)</f>
        <v>0</v>
      </c>
      <c r="G611" s="32">
        <f t="shared" ref="G611" si="468">SUM(G605:G610)</f>
        <v>0</v>
      </c>
      <c r="H611" s="10">
        <f t="shared" si="463"/>
        <v>0</v>
      </c>
      <c r="L611" s="1">
        <f>L$17</f>
        <v>0</v>
      </c>
    </row>
    <row r="613" spans="1:12" ht="19.5" thickBot="1">
      <c r="A613" s="7">
        <f>'Название и список группы'!A35</f>
        <v>34</v>
      </c>
      <c r="B613" s="86">
        <f>'Название и список группы'!B35</f>
        <v>0</v>
      </c>
      <c r="C613" s="86"/>
      <c r="D613" s="86"/>
      <c r="E613" s="86"/>
      <c r="F613" s="86"/>
      <c r="G613" s="86"/>
      <c r="H613" s="86"/>
      <c r="I613" s="86"/>
      <c r="J613" s="86"/>
    </row>
    <row r="614" spans="1:12" ht="18.75" thickBot="1">
      <c r="A614" s="44" t="str">
        <f>A$2</f>
        <v>Y\Z</v>
      </c>
      <c r="B614" s="22">
        <v>0</v>
      </c>
      <c r="C614" s="23">
        <v>1</v>
      </c>
      <c r="D614" s="23">
        <v>2</v>
      </c>
      <c r="E614" s="23">
        <v>3</v>
      </c>
      <c r="F614" s="23">
        <v>4</v>
      </c>
      <c r="G614" s="24">
        <v>5</v>
      </c>
      <c r="H614" s="25" t="str">
        <f>H$2</f>
        <v>w(Y=yj)</v>
      </c>
      <c r="I614" s="2"/>
      <c r="J614" s="3" t="s">
        <v>3</v>
      </c>
      <c r="L614" s="4" t="str">
        <f>L$2</f>
        <v>10 серий по 5 бросков монеты</v>
      </c>
    </row>
    <row r="615" spans="1:12" ht="18.75">
      <c r="A615" s="43">
        <f>A$3</f>
        <v>0</v>
      </c>
      <c r="B615" s="26">
        <f t="shared" ref="B615:G615" si="469">IF(B629=0,0,B623/$H629)</f>
        <v>0</v>
      </c>
      <c r="C615" s="26">
        <f t="shared" si="469"/>
        <v>0</v>
      </c>
      <c r="D615" s="26">
        <f t="shared" si="469"/>
        <v>0</v>
      </c>
      <c r="E615" s="26">
        <f t="shared" si="469"/>
        <v>0</v>
      </c>
      <c r="F615" s="26">
        <f t="shared" si="469"/>
        <v>0</v>
      </c>
      <c r="G615" s="26">
        <f t="shared" si="469"/>
        <v>0</v>
      </c>
      <c r="H615" s="10"/>
      <c r="I615" s="10"/>
      <c r="J615" s="11">
        <f>IF(SUM(B623:G628)&gt;0,1,10^(-5))</f>
        <v>1.0000000000000001E-5</v>
      </c>
      <c r="L615" s="39" t="str">
        <f>L$3</f>
        <v>Y — номер броска  в серии из</v>
      </c>
    </row>
    <row r="616" spans="1:12" ht="18.75">
      <c r="A616" s="43">
        <f>A$4</f>
        <v>1</v>
      </c>
      <c r="B616" s="6">
        <f t="shared" ref="B616:G616" si="470">IF(B629=0,0,B624/$H629)</f>
        <v>0</v>
      </c>
      <c r="C616" s="6">
        <f t="shared" si="470"/>
        <v>0</v>
      </c>
      <c r="D616" s="6">
        <f t="shared" si="470"/>
        <v>0</v>
      </c>
      <c r="E616" s="6">
        <f t="shared" si="470"/>
        <v>0</v>
      </c>
      <c r="F616" s="6">
        <f t="shared" si="470"/>
        <v>0</v>
      </c>
      <c r="G616" s="6">
        <f t="shared" si="470"/>
        <v>0</v>
      </c>
      <c r="H616" s="10">
        <f t="shared" ref="H616:H621" si="471">SUM(B616:G616)</f>
        <v>0</v>
      </c>
      <c r="I616" s="10"/>
      <c r="L616" s="39" t="str">
        <f>L$4</f>
        <v>5 бросков, когда впервые выпал</v>
      </c>
    </row>
    <row r="617" spans="1:12" ht="18.75">
      <c r="A617" s="43">
        <f>A$5</f>
        <v>2</v>
      </c>
      <c r="B617" s="6">
        <f t="shared" ref="B617:G617" si="472">IF(B629=0,0,B625/$H629)</f>
        <v>0</v>
      </c>
      <c r="C617" s="6">
        <f t="shared" si="472"/>
        <v>0</v>
      </c>
      <c r="D617" s="6">
        <f t="shared" si="472"/>
        <v>0</v>
      </c>
      <c r="E617" s="6">
        <f t="shared" si="472"/>
        <v>0</v>
      </c>
      <c r="F617" s="6">
        <f t="shared" si="472"/>
        <v>0</v>
      </c>
      <c r="G617" s="6">
        <f t="shared" si="472"/>
        <v>0</v>
      </c>
      <c r="H617" s="10">
        <f t="shared" si="471"/>
        <v>0</v>
      </c>
      <c r="I617" s="10"/>
      <c r="L617" s="38" t="str">
        <f>L$5</f>
        <v>орел или 0, если были только</v>
      </c>
    </row>
    <row r="618" spans="1:12" ht="18.75">
      <c r="A618" s="43">
        <f>A$6</f>
        <v>3</v>
      </c>
      <c r="B618" s="6">
        <f t="shared" ref="B618:G618" si="473">IF(B629=0,0,B626/$H629)</f>
        <v>0</v>
      </c>
      <c r="C618" s="6">
        <f t="shared" si="473"/>
        <v>0</v>
      </c>
      <c r="D618" s="6">
        <f t="shared" si="473"/>
        <v>0</v>
      </c>
      <c r="E618" s="6">
        <f t="shared" si="473"/>
        <v>0</v>
      </c>
      <c r="F618" s="6">
        <f t="shared" si="473"/>
        <v>0</v>
      </c>
      <c r="G618" s="6">
        <f t="shared" si="473"/>
        <v>0</v>
      </c>
      <c r="H618" s="10">
        <f t="shared" si="471"/>
        <v>0</v>
      </c>
      <c r="I618" s="12"/>
      <c r="L618" s="38" t="str">
        <f>L$6</f>
        <v>решки</v>
      </c>
    </row>
    <row r="619" spans="1:12" ht="18.75">
      <c r="A619" s="43">
        <f>A$7</f>
        <v>4</v>
      </c>
      <c r="B619" s="6">
        <f t="shared" ref="B619:G619" si="474">IF(B629=0,0,B627/$H629)</f>
        <v>0</v>
      </c>
      <c r="C619" s="6">
        <f t="shared" si="474"/>
        <v>0</v>
      </c>
      <c r="D619" s="6">
        <f t="shared" si="474"/>
        <v>0</v>
      </c>
      <c r="E619" s="6">
        <f t="shared" si="474"/>
        <v>0</v>
      </c>
      <c r="F619" s="6">
        <f t="shared" si="474"/>
        <v>0</v>
      </c>
      <c r="G619" s="6">
        <f t="shared" si="474"/>
        <v>0</v>
      </c>
      <c r="H619" s="10">
        <f t="shared" si="471"/>
        <v>0</v>
      </c>
      <c r="I619" s="12"/>
      <c r="L619" s="38" t="str">
        <f>L$7</f>
        <v>Z — модуль разности между</v>
      </c>
    </row>
    <row r="620" spans="1:12" ht="18.75">
      <c r="A620" s="43">
        <f>A$8</f>
        <v>5</v>
      </c>
      <c r="B620" s="29">
        <f t="shared" ref="B620:G620" si="475">IF(B629=0,0,B628/$H629)</f>
        <v>0</v>
      </c>
      <c r="C620" s="29">
        <f t="shared" si="475"/>
        <v>0</v>
      </c>
      <c r="D620" s="29">
        <f t="shared" si="475"/>
        <v>0</v>
      </c>
      <c r="E620" s="29">
        <f t="shared" si="475"/>
        <v>0</v>
      </c>
      <c r="F620" s="29">
        <f t="shared" si="475"/>
        <v>0</v>
      </c>
      <c r="G620" s="29">
        <f t="shared" si="475"/>
        <v>0</v>
      </c>
      <c r="H620" s="10">
        <f t="shared" si="471"/>
        <v>0</v>
      </c>
      <c r="L620" s="38" t="str">
        <f>L$8</f>
        <v>числом выпавших орлов и</v>
      </c>
    </row>
    <row r="621" spans="1:12" ht="18.75">
      <c r="A621" s="42" t="str">
        <f>A$9</f>
        <v>w(Z=zk)</v>
      </c>
      <c r="B621" s="28">
        <f t="shared" ref="B621:G621" si="476">SUM(B615:B620)</f>
        <v>0</v>
      </c>
      <c r="C621" s="28">
        <f t="shared" si="476"/>
        <v>0</v>
      </c>
      <c r="D621" s="28">
        <f t="shared" si="476"/>
        <v>0</v>
      </c>
      <c r="E621" s="28">
        <f t="shared" si="476"/>
        <v>0</v>
      </c>
      <c r="F621" s="28">
        <f t="shared" si="476"/>
        <v>0</v>
      </c>
      <c r="G621" s="28">
        <f t="shared" si="476"/>
        <v>0</v>
      </c>
      <c r="H621" s="10">
        <f t="shared" si="471"/>
        <v>0</v>
      </c>
      <c r="L621" s="1" t="str">
        <f>L$9</f>
        <v>решек в серии из 5 бросков</v>
      </c>
    </row>
    <row r="622" spans="1:12" ht="19.5" thickBot="1">
      <c r="A622" s="44" t="str">
        <f>A$10</f>
        <v>Y\Z</v>
      </c>
      <c r="B622" s="36">
        <v>0</v>
      </c>
      <c r="C622" s="33">
        <v>1</v>
      </c>
      <c r="D622" s="33">
        <v>2</v>
      </c>
      <c r="E622" s="33">
        <v>3</v>
      </c>
      <c r="F622" s="33">
        <v>4</v>
      </c>
      <c r="G622" s="34">
        <v>5</v>
      </c>
      <c r="H622" s="10"/>
      <c r="L622" s="1">
        <f>L$10</f>
        <v>0</v>
      </c>
    </row>
    <row r="623" spans="1:12" ht="18.75">
      <c r="A623" s="43">
        <f>A$11</f>
        <v>0</v>
      </c>
      <c r="B623" s="30"/>
      <c r="C623" s="30"/>
      <c r="D623" s="30"/>
      <c r="E623" s="30"/>
      <c r="F623" s="30"/>
      <c r="G623" s="30"/>
      <c r="H623" s="10">
        <f t="shared" ref="H623:H629" si="477">SUM(B623:G623)</f>
        <v>0</v>
      </c>
      <c r="L623" s="1">
        <f>L$11</f>
        <v>0</v>
      </c>
    </row>
    <row r="624" spans="1:12" ht="18.75">
      <c r="A624" s="43">
        <f>A$12</f>
        <v>1</v>
      </c>
      <c r="B624" s="35"/>
      <c r="C624" s="35"/>
      <c r="D624" s="35"/>
      <c r="E624" s="35"/>
      <c r="F624" s="35"/>
      <c r="G624" s="35"/>
      <c r="H624" s="10">
        <f t="shared" si="477"/>
        <v>0</v>
      </c>
      <c r="L624" s="1">
        <f>L$12</f>
        <v>0</v>
      </c>
    </row>
    <row r="625" spans="1:12" ht="18.75">
      <c r="A625" s="43">
        <f>A$13</f>
        <v>2</v>
      </c>
      <c r="B625" s="35"/>
      <c r="C625" s="35"/>
      <c r="D625" s="35"/>
      <c r="E625" s="35"/>
      <c r="F625" s="35"/>
      <c r="G625" s="35"/>
      <c r="H625" s="10">
        <f t="shared" si="477"/>
        <v>0</v>
      </c>
      <c r="L625" s="1">
        <f>L$13</f>
        <v>0</v>
      </c>
    </row>
    <row r="626" spans="1:12" ht="18.75">
      <c r="A626" s="43">
        <f>A$14</f>
        <v>3</v>
      </c>
      <c r="B626" s="35"/>
      <c r="C626" s="35"/>
      <c r="D626" s="35"/>
      <c r="E626" s="35"/>
      <c r="F626" s="35"/>
      <c r="G626" s="35"/>
      <c r="H626" s="10">
        <f t="shared" si="477"/>
        <v>0</v>
      </c>
      <c r="L626" s="1">
        <f>L$14</f>
        <v>0</v>
      </c>
    </row>
    <row r="627" spans="1:12" ht="18.75">
      <c r="A627" s="43">
        <f>A$15</f>
        <v>4</v>
      </c>
      <c r="B627" s="35"/>
      <c r="C627" s="35"/>
      <c r="D627" s="35"/>
      <c r="E627" s="35"/>
      <c r="F627" s="35"/>
      <c r="G627" s="35"/>
      <c r="H627" s="10">
        <f t="shared" si="477"/>
        <v>0</v>
      </c>
      <c r="L627" s="1">
        <f>L$15</f>
        <v>0</v>
      </c>
    </row>
    <row r="628" spans="1:12" ht="19.5" thickBot="1">
      <c r="A628" s="46">
        <f>A$16</f>
        <v>5</v>
      </c>
      <c r="B628" s="37"/>
      <c r="C628" s="37"/>
      <c r="D628" s="37"/>
      <c r="E628" s="37"/>
      <c r="F628" s="37"/>
      <c r="G628" s="37"/>
      <c r="H628" s="10">
        <f t="shared" si="477"/>
        <v>0</v>
      </c>
      <c r="L628" s="1">
        <f>L$16</f>
        <v>0</v>
      </c>
    </row>
    <row r="629" spans="1:12" ht="19.5" thickTop="1">
      <c r="A629" s="42" t="str">
        <f>A$17</f>
        <v>n(Z=zk)</v>
      </c>
      <c r="B629" s="32">
        <f>SUM(B623:B628)</f>
        <v>0</v>
      </c>
      <c r="C629" s="32">
        <f t="shared" ref="C629" si="478">SUM(C623:C628)</f>
        <v>0</v>
      </c>
      <c r="D629" s="32">
        <f t="shared" ref="D629" si="479">SUM(D623:D628)</f>
        <v>0</v>
      </c>
      <c r="E629" s="32">
        <f t="shared" ref="E629" si="480">SUM(E623:E628)</f>
        <v>0</v>
      </c>
      <c r="F629" s="32">
        <f t="shared" ref="F629" si="481">SUM(F623:F628)</f>
        <v>0</v>
      </c>
      <c r="G629" s="32">
        <f t="shared" ref="G629" si="482">SUM(G623:G628)</f>
        <v>0</v>
      </c>
      <c r="H629" s="10">
        <f t="shared" si="477"/>
        <v>0</v>
      </c>
      <c r="L629" s="1">
        <f>L$17</f>
        <v>0</v>
      </c>
    </row>
    <row r="631" spans="1:12" ht="19.5" thickBot="1">
      <c r="A631" s="7">
        <f>'Название и список группы'!A36</f>
        <v>35</v>
      </c>
      <c r="B631" s="86">
        <f>'Название и список группы'!B36</f>
        <v>0</v>
      </c>
      <c r="C631" s="86"/>
      <c r="D631" s="86"/>
      <c r="E631" s="86"/>
      <c r="F631" s="86"/>
      <c r="G631" s="86"/>
      <c r="H631" s="86"/>
      <c r="I631" s="86"/>
      <c r="J631" s="86"/>
    </row>
    <row r="632" spans="1:12" ht="18.75" thickBot="1">
      <c r="A632" s="44" t="str">
        <f>A$2</f>
        <v>Y\Z</v>
      </c>
      <c r="B632" s="22">
        <v>0</v>
      </c>
      <c r="C632" s="23">
        <v>1</v>
      </c>
      <c r="D632" s="23">
        <v>2</v>
      </c>
      <c r="E632" s="23">
        <v>3</v>
      </c>
      <c r="F632" s="23">
        <v>4</v>
      </c>
      <c r="G632" s="24">
        <v>5</v>
      </c>
      <c r="H632" s="25" t="str">
        <f>H$2</f>
        <v>w(Y=yj)</v>
      </c>
      <c r="I632" s="2"/>
      <c r="J632" s="3" t="s">
        <v>3</v>
      </c>
      <c r="L632" s="4" t="str">
        <f>L$2</f>
        <v>10 серий по 5 бросков монеты</v>
      </c>
    </row>
    <row r="633" spans="1:12" ht="18.75">
      <c r="A633" s="43">
        <f>A$3</f>
        <v>0</v>
      </c>
      <c r="B633" s="26">
        <f t="shared" ref="B633:G633" si="483">IF(B647=0,0,B641/$H647)</f>
        <v>0</v>
      </c>
      <c r="C633" s="26">
        <f t="shared" si="483"/>
        <v>0</v>
      </c>
      <c r="D633" s="26">
        <f t="shared" si="483"/>
        <v>0</v>
      </c>
      <c r="E633" s="26">
        <f t="shared" si="483"/>
        <v>0</v>
      </c>
      <c r="F633" s="26">
        <f t="shared" si="483"/>
        <v>0</v>
      </c>
      <c r="G633" s="26">
        <f t="shared" si="483"/>
        <v>0</v>
      </c>
      <c r="H633" s="10"/>
      <c r="I633" s="10"/>
      <c r="J633" s="11">
        <f>IF(SUM(B641:G646)&gt;0,1,10^(-5))</f>
        <v>1.0000000000000001E-5</v>
      </c>
      <c r="L633" s="39" t="str">
        <f>L$3</f>
        <v>Y — номер броска  в серии из</v>
      </c>
    </row>
    <row r="634" spans="1:12" ht="18.75">
      <c r="A634" s="43">
        <f>A$4</f>
        <v>1</v>
      </c>
      <c r="B634" s="6">
        <f t="shared" ref="B634:G634" si="484">IF(B647=0,0,B642/$H647)</f>
        <v>0</v>
      </c>
      <c r="C634" s="6">
        <f t="shared" si="484"/>
        <v>0</v>
      </c>
      <c r="D634" s="6">
        <f t="shared" si="484"/>
        <v>0</v>
      </c>
      <c r="E634" s="6">
        <f t="shared" si="484"/>
        <v>0</v>
      </c>
      <c r="F634" s="6">
        <f t="shared" si="484"/>
        <v>0</v>
      </c>
      <c r="G634" s="6">
        <f t="shared" si="484"/>
        <v>0</v>
      </c>
      <c r="H634" s="10">
        <f t="shared" ref="H634:H639" si="485">SUM(B634:G634)</f>
        <v>0</v>
      </c>
      <c r="I634" s="10"/>
      <c r="L634" s="39" t="str">
        <f>L$4</f>
        <v>5 бросков, когда впервые выпал</v>
      </c>
    </row>
    <row r="635" spans="1:12" ht="18.75">
      <c r="A635" s="43">
        <f>A$5</f>
        <v>2</v>
      </c>
      <c r="B635" s="6">
        <f t="shared" ref="B635:G635" si="486">IF(B647=0,0,B643/$H647)</f>
        <v>0</v>
      </c>
      <c r="C635" s="6">
        <f t="shared" si="486"/>
        <v>0</v>
      </c>
      <c r="D635" s="6">
        <f t="shared" si="486"/>
        <v>0</v>
      </c>
      <c r="E635" s="6">
        <f t="shared" si="486"/>
        <v>0</v>
      </c>
      <c r="F635" s="6">
        <f t="shared" si="486"/>
        <v>0</v>
      </c>
      <c r="G635" s="6">
        <f t="shared" si="486"/>
        <v>0</v>
      </c>
      <c r="H635" s="10">
        <f t="shared" si="485"/>
        <v>0</v>
      </c>
      <c r="I635" s="10"/>
      <c r="L635" s="38" t="str">
        <f>L$5</f>
        <v>орел или 0, если были только</v>
      </c>
    </row>
    <row r="636" spans="1:12" ht="18.75">
      <c r="A636" s="43">
        <f>A$6</f>
        <v>3</v>
      </c>
      <c r="B636" s="6">
        <f t="shared" ref="B636:G636" si="487">IF(B647=0,0,B644/$H647)</f>
        <v>0</v>
      </c>
      <c r="C636" s="6">
        <f t="shared" si="487"/>
        <v>0</v>
      </c>
      <c r="D636" s="6">
        <f t="shared" si="487"/>
        <v>0</v>
      </c>
      <c r="E636" s="6">
        <f t="shared" si="487"/>
        <v>0</v>
      </c>
      <c r="F636" s="6">
        <f t="shared" si="487"/>
        <v>0</v>
      </c>
      <c r="G636" s="6">
        <f t="shared" si="487"/>
        <v>0</v>
      </c>
      <c r="H636" s="10">
        <f t="shared" si="485"/>
        <v>0</v>
      </c>
      <c r="I636" s="12"/>
      <c r="L636" s="38" t="str">
        <f>L$6</f>
        <v>решки</v>
      </c>
    </row>
    <row r="637" spans="1:12" ht="18.75">
      <c r="A637" s="43">
        <f>A$7</f>
        <v>4</v>
      </c>
      <c r="B637" s="6">
        <f t="shared" ref="B637:G637" si="488">IF(B647=0,0,B645/$H647)</f>
        <v>0</v>
      </c>
      <c r="C637" s="6">
        <f t="shared" si="488"/>
        <v>0</v>
      </c>
      <c r="D637" s="6">
        <f t="shared" si="488"/>
        <v>0</v>
      </c>
      <c r="E637" s="6">
        <f t="shared" si="488"/>
        <v>0</v>
      </c>
      <c r="F637" s="6">
        <f t="shared" si="488"/>
        <v>0</v>
      </c>
      <c r="G637" s="6">
        <f t="shared" si="488"/>
        <v>0</v>
      </c>
      <c r="H637" s="10">
        <f t="shared" si="485"/>
        <v>0</v>
      </c>
      <c r="I637" s="12"/>
      <c r="L637" s="38" t="str">
        <f>L$7</f>
        <v>Z — модуль разности между</v>
      </c>
    </row>
    <row r="638" spans="1:12" ht="18.75">
      <c r="A638" s="43">
        <f>A$8</f>
        <v>5</v>
      </c>
      <c r="B638" s="29">
        <f t="shared" ref="B638:G638" si="489">IF(B647=0,0,B646/$H647)</f>
        <v>0</v>
      </c>
      <c r="C638" s="29">
        <f t="shared" si="489"/>
        <v>0</v>
      </c>
      <c r="D638" s="29">
        <f t="shared" si="489"/>
        <v>0</v>
      </c>
      <c r="E638" s="29">
        <f t="shared" si="489"/>
        <v>0</v>
      </c>
      <c r="F638" s="29">
        <f t="shared" si="489"/>
        <v>0</v>
      </c>
      <c r="G638" s="29">
        <f t="shared" si="489"/>
        <v>0</v>
      </c>
      <c r="H638" s="10">
        <f t="shared" si="485"/>
        <v>0</v>
      </c>
      <c r="L638" s="38" t="str">
        <f>L$8</f>
        <v>числом выпавших орлов и</v>
      </c>
    </row>
    <row r="639" spans="1:12" ht="18.75">
      <c r="A639" s="42" t="str">
        <f>A$9</f>
        <v>w(Z=zk)</v>
      </c>
      <c r="B639" s="28">
        <f t="shared" ref="B639:G639" si="490">SUM(B633:B638)</f>
        <v>0</v>
      </c>
      <c r="C639" s="28">
        <f t="shared" si="490"/>
        <v>0</v>
      </c>
      <c r="D639" s="28">
        <f t="shared" si="490"/>
        <v>0</v>
      </c>
      <c r="E639" s="28">
        <f t="shared" si="490"/>
        <v>0</v>
      </c>
      <c r="F639" s="28">
        <f t="shared" si="490"/>
        <v>0</v>
      </c>
      <c r="G639" s="28">
        <f t="shared" si="490"/>
        <v>0</v>
      </c>
      <c r="H639" s="10">
        <f t="shared" si="485"/>
        <v>0</v>
      </c>
      <c r="L639" s="1" t="str">
        <f>L$9</f>
        <v>решек в серии из 5 бросков</v>
      </c>
    </row>
    <row r="640" spans="1:12" ht="19.5" thickBot="1">
      <c r="A640" s="44" t="str">
        <f>A$10</f>
        <v>Y\Z</v>
      </c>
      <c r="B640" s="36">
        <v>0</v>
      </c>
      <c r="C640" s="33">
        <v>1</v>
      </c>
      <c r="D640" s="33">
        <v>2</v>
      </c>
      <c r="E640" s="33">
        <v>3</v>
      </c>
      <c r="F640" s="33">
        <v>4</v>
      </c>
      <c r="G640" s="34">
        <v>5</v>
      </c>
      <c r="H640" s="10"/>
      <c r="L640" s="1">
        <f>L$10</f>
        <v>0</v>
      </c>
    </row>
    <row r="641" spans="1:12" ht="18.75">
      <c r="A641" s="43">
        <f>A$11</f>
        <v>0</v>
      </c>
      <c r="B641" s="30"/>
      <c r="C641" s="30"/>
      <c r="D641" s="30"/>
      <c r="E641" s="30"/>
      <c r="F641" s="30"/>
      <c r="G641" s="30"/>
      <c r="H641" s="10">
        <f t="shared" ref="H641:H647" si="491">SUM(B641:G641)</f>
        <v>0</v>
      </c>
      <c r="L641" s="1">
        <f>L$11</f>
        <v>0</v>
      </c>
    </row>
    <row r="642" spans="1:12" ht="18.75">
      <c r="A642" s="43">
        <f>A$12</f>
        <v>1</v>
      </c>
      <c r="B642" s="35"/>
      <c r="C642" s="35"/>
      <c r="D642" s="35"/>
      <c r="E642" s="35"/>
      <c r="F642" s="35"/>
      <c r="G642" s="35"/>
      <c r="H642" s="10">
        <f t="shared" si="491"/>
        <v>0</v>
      </c>
      <c r="L642" s="1">
        <f>L$12</f>
        <v>0</v>
      </c>
    </row>
    <row r="643" spans="1:12" ht="18.75">
      <c r="A643" s="43">
        <f>A$13</f>
        <v>2</v>
      </c>
      <c r="B643" s="35"/>
      <c r="C643" s="35"/>
      <c r="D643" s="35"/>
      <c r="E643" s="35"/>
      <c r="F643" s="35"/>
      <c r="G643" s="35"/>
      <c r="H643" s="10">
        <f t="shared" si="491"/>
        <v>0</v>
      </c>
      <c r="L643" s="1">
        <f>L$13</f>
        <v>0</v>
      </c>
    </row>
    <row r="644" spans="1:12" ht="18.75">
      <c r="A644" s="43">
        <f>A$14</f>
        <v>3</v>
      </c>
      <c r="B644" s="35"/>
      <c r="C644" s="35"/>
      <c r="D644" s="35"/>
      <c r="E644" s="35"/>
      <c r="F644" s="35"/>
      <c r="G644" s="35"/>
      <c r="H644" s="10">
        <f t="shared" si="491"/>
        <v>0</v>
      </c>
      <c r="L644" s="1">
        <f>L$14</f>
        <v>0</v>
      </c>
    </row>
    <row r="645" spans="1:12" ht="18.75">
      <c r="A645" s="43">
        <f>A$15</f>
        <v>4</v>
      </c>
      <c r="B645" s="35"/>
      <c r="C645" s="35"/>
      <c r="D645" s="35"/>
      <c r="E645" s="35"/>
      <c r="F645" s="35"/>
      <c r="G645" s="35"/>
      <c r="H645" s="10">
        <f t="shared" si="491"/>
        <v>0</v>
      </c>
      <c r="L645" s="1">
        <f>L$15</f>
        <v>0</v>
      </c>
    </row>
    <row r="646" spans="1:12" ht="19.5" thickBot="1">
      <c r="A646" s="46">
        <f>A$16</f>
        <v>5</v>
      </c>
      <c r="B646" s="37"/>
      <c r="C646" s="37"/>
      <c r="D646" s="37"/>
      <c r="E646" s="37"/>
      <c r="F646" s="37"/>
      <c r="G646" s="37"/>
      <c r="H646" s="10">
        <f t="shared" si="491"/>
        <v>0</v>
      </c>
      <c r="L646" s="1">
        <f>L$16</f>
        <v>0</v>
      </c>
    </row>
    <row r="647" spans="1:12" ht="19.5" thickTop="1">
      <c r="A647" s="42" t="str">
        <f>A$17</f>
        <v>n(Z=zk)</v>
      </c>
      <c r="B647" s="32">
        <f>SUM(B641:B646)</f>
        <v>0</v>
      </c>
      <c r="C647" s="32">
        <f t="shared" ref="C647" si="492">SUM(C641:C646)</f>
        <v>0</v>
      </c>
      <c r="D647" s="32">
        <f t="shared" ref="D647" si="493">SUM(D641:D646)</f>
        <v>0</v>
      </c>
      <c r="E647" s="32">
        <f t="shared" ref="E647" si="494">SUM(E641:E646)</f>
        <v>0</v>
      </c>
      <c r="F647" s="32">
        <f t="shared" ref="F647" si="495">SUM(F641:F646)</f>
        <v>0</v>
      </c>
      <c r="G647" s="32">
        <f t="shared" ref="G647" si="496">SUM(G641:G646)</f>
        <v>0</v>
      </c>
      <c r="H647" s="10">
        <f t="shared" si="491"/>
        <v>0</v>
      </c>
      <c r="L647" s="1">
        <f>L$17</f>
        <v>0</v>
      </c>
    </row>
    <row r="649" spans="1:12" ht="19.5" thickBot="1">
      <c r="A649" s="7">
        <f>'Название и список группы'!A37</f>
        <v>36</v>
      </c>
      <c r="B649" s="86">
        <f>'Название и список группы'!B37</f>
        <v>0</v>
      </c>
      <c r="C649" s="86"/>
      <c r="D649" s="86"/>
      <c r="E649" s="86"/>
      <c r="F649" s="86"/>
      <c r="G649" s="86"/>
      <c r="H649" s="86"/>
      <c r="I649" s="86"/>
      <c r="J649" s="86"/>
    </row>
    <row r="650" spans="1:12" ht="18.75" thickBot="1">
      <c r="A650" s="44" t="str">
        <f>A$2</f>
        <v>Y\Z</v>
      </c>
      <c r="B650" s="22">
        <v>0</v>
      </c>
      <c r="C650" s="23">
        <v>1</v>
      </c>
      <c r="D650" s="23">
        <v>2</v>
      </c>
      <c r="E650" s="23">
        <v>3</v>
      </c>
      <c r="F650" s="23">
        <v>4</v>
      </c>
      <c r="G650" s="24">
        <v>5</v>
      </c>
      <c r="H650" s="25" t="str">
        <f>H$2</f>
        <v>w(Y=yj)</v>
      </c>
      <c r="I650" s="2"/>
      <c r="J650" s="3" t="s">
        <v>3</v>
      </c>
      <c r="L650" s="4" t="str">
        <f>L$2</f>
        <v>10 серий по 5 бросков монеты</v>
      </c>
    </row>
    <row r="651" spans="1:12" ht="18.75">
      <c r="A651" s="43">
        <f>A$3</f>
        <v>0</v>
      </c>
      <c r="B651" s="26">
        <f t="shared" ref="B651:G651" si="497">IF(B665=0,0,B659/$H665)</f>
        <v>0</v>
      </c>
      <c r="C651" s="26">
        <f t="shared" si="497"/>
        <v>0</v>
      </c>
      <c r="D651" s="26">
        <f t="shared" si="497"/>
        <v>0</v>
      </c>
      <c r="E651" s="26">
        <f t="shared" si="497"/>
        <v>0</v>
      </c>
      <c r="F651" s="26">
        <f t="shared" si="497"/>
        <v>0</v>
      </c>
      <c r="G651" s="26">
        <f t="shared" si="497"/>
        <v>0</v>
      </c>
      <c r="H651" s="10"/>
      <c r="I651" s="10"/>
      <c r="J651" s="11">
        <f>IF(SUM(B659:G664)&gt;0,1,10^(-5))</f>
        <v>1.0000000000000001E-5</v>
      </c>
      <c r="L651" s="39" t="str">
        <f>L$3</f>
        <v>Y — номер броска  в серии из</v>
      </c>
    </row>
    <row r="652" spans="1:12" ht="18.75">
      <c r="A652" s="43">
        <f>A$4</f>
        <v>1</v>
      </c>
      <c r="B652" s="6">
        <f t="shared" ref="B652:G652" si="498">IF(B665=0,0,B660/$H665)</f>
        <v>0</v>
      </c>
      <c r="C652" s="6">
        <f t="shared" si="498"/>
        <v>0</v>
      </c>
      <c r="D652" s="6">
        <f t="shared" si="498"/>
        <v>0</v>
      </c>
      <c r="E652" s="6">
        <f t="shared" si="498"/>
        <v>0</v>
      </c>
      <c r="F652" s="6">
        <f t="shared" si="498"/>
        <v>0</v>
      </c>
      <c r="G652" s="6">
        <f t="shared" si="498"/>
        <v>0</v>
      </c>
      <c r="H652" s="10">
        <f t="shared" ref="H652:H657" si="499">SUM(B652:G652)</f>
        <v>0</v>
      </c>
      <c r="I652" s="10"/>
      <c r="L652" s="39" t="str">
        <f>L$4</f>
        <v>5 бросков, когда впервые выпал</v>
      </c>
    </row>
    <row r="653" spans="1:12" ht="18.75">
      <c r="A653" s="43">
        <f>A$5</f>
        <v>2</v>
      </c>
      <c r="B653" s="6">
        <f t="shared" ref="B653:G653" si="500">IF(B665=0,0,B661/$H665)</f>
        <v>0</v>
      </c>
      <c r="C653" s="6">
        <f t="shared" si="500"/>
        <v>0</v>
      </c>
      <c r="D653" s="6">
        <f t="shared" si="500"/>
        <v>0</v>
      </c>
      <c r="E653" s="6">
        <f t="shared" si="500"/>
        <v>0</v>
      </c>
      <c r="F653" s="6">
        <f t="shared" si="500"/>
        <v>0</v>
      </c>
      <c r="G653" s="6">
        <f t="shared" si="500"/>
        <v>0</v>
      </c>
      <c r="H653" s="10">
        <f t="shared" si="499"/>
        <v>0</v>
      </c>
      <c r="I653" s="10"/>
      <c r="L653" s="38" t="str">
        <f>L$5</f>
        <v>орел или 0, если были только</v>
      </c>
    </row>
    <row r="654" spans="1:12" ht="18.75">
      <c r="A654" s="43">
        <f>A$6</f>
        <v>3</v>
      </c>
      <c r="B654" s="6">
        <f t="shared" ref="B654:G654" si="501">IF(B665=0,0,B662/$H665)</f>
        <v>0</v>
      </c>
      <c r="C654" s="6">
        <f t="shared" si="501"/>
        <v>0</v>
      </c>
      <c r="D654" s="6">
        <f t="shared" si="501"/>
        <v>0</v>
      </c>
      <c r="E654" s="6">
        <f t="shared" si="501"/>
        <v>0</v>
      </c>
      <c r="F654" s="6">
        <f t="shared" si="501"/>
        <v>0</v>
      </c>
      <c r="G654" s="6">
        <f t="shared" si="501"/>
        <v>0</v>
      </c>
      <c r="H654" s="10">
        <f t="shared" si="499"/>
        <v>0</v>
      </c>
      <c r="I654" s="12"/>
      <c r="L654" s="38" t="str">
        <f>L$6</f>
        <v>решки</v>
      </c>
    </row>
    <row r="655" spans="1:12" ht="18.75">
      <c r="A655" s="43">
        <f>A$7</f>
        <v>4</v>
      </c>
      <c r="B655" s="6">
        <f t="shared" ref="B655:G655" si="502">IF(B665=0,0,B663/$H665)</f>
        <v>0</v>
      </c>
      <c r="C655" s="6">
        <f t="shared" si="502"/>
        <v>0</v>
      </c>
      <c r="D655" s="6">
        <f t="shared" si="502"/>
        <v>0</v>
      </c>
      <c r="E655" s="6">
        <f t="shared" si="502"/>
        <v>0</v>
      </c>
      <c r="F655" s="6">
        <f t="shared" si="502"/>
        <v>0</v>
      </c>
      <c r="G655" s="6">
        <f t="shared" si="502"/>
        <v>0</v>
      </c>
      <c r="H655" s="10">
        <f t="shared" si="499"/>
        <v>0</v>
      </c>
      <c r="I655" s="12"/>
      <c r="L655" s="38" t="str">
        <f>L$7</f>
        <v>Z — модуль разности между</v>
      </c>
    </row>
    <row r="656" spans="1:12" ht="18.75">
      <c r="A656" s="43">
        <f>A$8</f>
        <v>5</v>
      </c>
      <c r="B656" s="29">
        <f t="shared" ref="B656:G656" si="503">IF(B665=0,0,B664/$H665)</f>
        <v>0</v>
      </c>
      <c r="C656" s="29">
        <f t="shared" si="503"/>
        <v>0</v>
      </c>
      <c r="D656" s="29">
        <f t="shared" si="503"/>
        <v>0</v>
      </c>
      <c r="E656" s="29">
        <f t="shared" si="503"/>
        <v>0</v>
      </c>
      <c r="F656" s="29">
        <f t="shared" si="503"/>
        <v>0</v>
      </c>
      <c r="G656" s="29">
        <f t="shared" si="503"/>
        <v>0</v>
      </c>
      <c r="H656" s="10">
        <f t="shared" si="499"/>
        <v>0</v>
      </c>
      <c r="L656" s="38" t="str">
        <f>L$8</f>
        <v>числом выпавших орлов и</v>
      </c>
    </row>
    <row r="657" spans="1:12" ht="18.75">
      <c r="A657" s="42" t="str">
        <f>A$9</f>
        <v>w(Z=zk)</v>
      </c>
      <c r="B657" s="28">
        <f t="shared" ref="B657:G657" si="504">SUM(B651:B656)</f>
        <v>0</v>
      </c>
      <c r="C657" s="28">
        <f t="shared" si="504"/>
        <v>0</v>
      </c>
      <c r="D657" s="28">
        <f t="shared" si="504"/>
        <v>0</v>
      </c>
      <c r="E657" s="28">
        <f t="shared" si="504"/>
        <v>0</v>
      </c>
      <c r="F657" s="28">
        <f t="shared" si="504"/>
        <v>0</v>
      </c>
      <c r="G657" s="28">
        <f t="shared" si="504"/>
        <v>0</v>
      </c>
      <c r="H657" s="10">
        <f t="shared" si="499"/>
        <v>0</v>
      </c>
      <c r="L657" s="1" t="str">
        <f>L$9</f>
        <v>решек в серии из 5 бросков</v>
      </c>
    </row>
    <row r="658" spans="1:12" ht="19.5" thickBot="1">
      <c r="A658" s="44" t="str">
        <f>A$10</f>
        <v>Y\Z</v>
      </c>
      <c r="B658" s="36">
        <v>0</v>
      </c>
      <c r="C658" s="33">
        <v>1</v>
      </c>
      <c r="D658" s="33">
        <v>2</v>
      </c>
      <c r="E658" s="33">
        <v>3</v>
      </c>
      <c r="F658" s="33">
        <v>4</v>
      </c>
      <c r="G658" s="34">
        <v>5</v>
      </c>
      <c r="H658" s="10"/>
      <c r="L658" s="1">
        <f>L$10</f>
        <v>0</v>
      </c>
    </row>
    <row r="659" spans="1:12" ht="18.75">
      <c r="A659" s="43">
        <f>A$11</f>
        <v>0</v>
      </c>
      <c r="B659" s="30"/>
      <c r="C659" s="30"/>
      <c r="D659" s="30"/>
      <c r="E659" s="30"/>
      <c r="F659" s="30"/>
      <c r="G659" s="30"/>
      <c r="H659" s="10">
        <f t="shared" ref="H659:H665" si="505">SUM(B659:G659)</f>
        <v>0</v>
      </c>
      <c r="L659" s="1">
        <f>L$11</f>
        <v>0</v>
      </c>
    </row>
    <row r="660" spans="1:12" ht="18.75">
      <c r="A660" s="43">
        <f>A$12</f>
        <v>1</v>
      </c>
      <c r="B660" s="35"/>
      <c r="C660" s="35"/>
      <c r="D660" s="35"/>
      <c r="E660" s="35"/>
      <c r="F660" s="35"/>
      <c r="G660" s="35"/>
      <c r="H660" s="10">
        <f t="shared" si="505"/>
        <v>0</v>
      </c>
      <c r="L660" s="1">
        <f>L$12</f>
        <v>0</v>
      </c>
    </row>
    <row r="661" spans="1:12" ht="18.75">
      <c r="A661" s="43">
        <f>A$13</f>
        <v>2</v>
      </c>
      <c r="B661" s="35"/>
      <c r="C661" s="35"/>
      <c r="D661" s="35"/>
      <c r="E661" s="35"/>
      <c r="F661" s="35"/>
      <c r="G661" s="35"/>
      <c r="H661" s="10">
        <f t="shared" si="505"/>
        <v>0</v>
      </c>
      <c r="L661" s="1">
        <f>L$13</f>
        <v>0</v>
      </c>
    </row>
    <row r="662" spans="1:12" ht="18.75">
      <c r="A662" s="43">
        <f>A$14</f>
        <v>3</v>
      </c>
      <c r="B662" s="35"/>
      <c r="C662" s="35"/>
      <c r="D662" s="35"/>
      <c r="E662" s="35"/>
      <c r="F662" s="35"/>
      <c r="G662" s="35"/>
      <c r="H662" s="10">
        <f t="shared" si="505"/>
        <v>0</v>
      </c>
      <c r="L662" s="1">
        <f>L$14</f>
        <v>0</v>
      </c>
    </row>
    <row r="663" spans="1:12" ht="18.75">
      <c r="A663" s="43">
        <f>A$15</f>
        <v>4</v>
      </c>
      <c r="B663" s="35"/>
      <c r="C663" s="35"/>
      <c r="D663" s="35"/>
      <c r="E663" s="35"/>
      <c r="F663" s="35"/>
      <c r="G663" s="35"/>
      <c r="H663" s="10">
        <f t="shared" si="505"/>
        <v>0</v>
      </c>
      <c r="L663" s="1">
        <f>L$15</f>
        <v>0</v>
      </c>
    </row>
    <row r="664" spans="1:12" ht="19.5" thickBot="1">
      <c r="A664" s="46">
        <f>A$16</f>
        <v>5</v>
      </c>
      <c r="B664" s="37"/>
      <c r="C664" s="37"/>
      <c r="D664" s="37"/>
      <c r="E664" s="37"/>
      <c r="F664" s="37"/>
      <c r="G664" s="37"/>
      <c r="H664" s="10">
        <f t="shared" si="505"/>
        <v>0</v>
      </c>
      <c r="L664" s="1">
        <f>L$16</f>
        <v>0</v>
      </c>
    </row>
    <row r="665" spans="1:12" ht="19.5" thickTop="1">
      <c r="A665" s="42" t="str">
        <f>A$17</f>
        <v>n(Z=zk)</v>
      </c>
      <c r="B665" s="32">
        <f>SUM(B659:B664)</f>
        <v>0</v>
      </c>
      <c r="C665" s="32">
        <f t="shared" ref="C665" si="506">SUM(C659:C664)</f>
        <v>0</v>
      </c>
      <c r="D665" s="32">
        <f t="shared" ref="D665" si="507">SUM(D659:D664)</f>
        <v>0</v>
      </c>
      <c r="E665" s="32">
        <f t="shared" ref="E665" si="508">SUM(E659:E664)</f>
        <v>0</v>
      </c>
      <c r="F665" s="32">
        <f t="shared" ref="F665" si="509">SUM(F659:F664)</f>
        <v>0</v>
      </c>
      <c r="G665" s="32">
        <f t="shared" ref="G665" si="510">SUM(G659:G664)</f>
        <v>0</v>
      </c>
      <c r="H665" s="10">
        <f t="shared" si="505"/>
        <v>0</v>
      </c>
      <c r="L665" s="1">
        <f>L$17</f>
        <v>0</v>
      </c>
    </row>
    <row r="667" spans="1:12" ht="19.5" thickBot="1">
      <c r="A667" s="7">
        <f>'Название и список группы'!A38</f>
        <v>37</v>
      </c>
      <c r="B667" s="86">
        <f>'Название и список группы'!B38</f>
        <v>0</v>
      </c>
      <c r="C667" s="86"/>
      <c r="D667" s="86"/>
      <c r="E667" s="86"/>
      <c r="F667" s="86"/>
      <c r="G667" s="86"/>
      <c r="H667" s="86"/>
      <c r="I667" s="86"/>
      <c r="J667" s="86"/>
    </row>
    <row r="668" spans="1:12" ht="18.75" thickBot="1">
      <c r="A668" s="44" t="str">
        <f>A$2</f>
        <v>Y\Z</v>
      </c>
      <c r="B668" s="22">
        <v>0</v>
      </c>
      <c r="C668" s="23">
        <v>1</v>
      </c>
      <c r="D668" s="23">
        <v>2</v>
      </c>
      <c r="E668" s="23">
        <v>3</v>
      </c>
      <c r="F668" s="23">
        <v>4</v>
      </c>
      <c r="G668" s="24">
        <v>5</v>
      </c>
      <c r="H668" s="25" t="str">
        <f>H$2</f>
        <v>w(Y=yj)</v>
      </c>
      <c r="I668" s="2"/>
      <c r="J668" s="3" t="s">
        <v>3</v>
      </c>
      <c r="L668" s="4" t="str">
        <f>L$2</f>
        <v>10 серий по 5 бросков монеты</v>
      </c>
    </row>
    <row r="669" spans="1:12" ht="18.75">
      <c r="A669" s="43">
        <f>A$3</f>
        <v>0</v>
      </c>
      <c r="B669" s="26">
        <f t="shared" ref="B669:G669" si="511">IF(B683=0,0,B677/$H683)</f>
        <v>0</v>
      </c>
      <c r="C669" s="26">
        <f t="shared" si="511"/>
        <v>0</v>
      </c>
      <c r="D669" s="26">
        <f t="shared" si="511"/>
        <v>0</v>
      </c>
      <c r="E669" s="26">
        <f t="shared" si="511"/>
        <v>0</v>
      </c>
      <c r="F669" s="26">
        <f t="shared" si="511"/>
        <v>0</v>
      </c>
      <c r="G669" s="26">
        <f t="shared" si="511"/>
        <v>0</v>
      </c>
      <c r="H669" s="10"/>
      <c r="I669" s="10"/>
      <c r="J669" s="11">
        <f>IF(SUM(B677:G682)&gt;0,1,10^(-5))</f>
        <v>1.0000000000000001E-5</v>
      </c>
      <c r="L669" s="39" t="str">
        <f>L$3</f>
        <v>Y — номер броска  в серии из</v>
      </c>
    </row>
    <row r="670" spans="1:12" ht="18.75">
      <c r="A670" s="43">
        <f>A$4</f>
        <v>1</v>
      </c>
      <c r="B670" s="6">
        <f t="shared" ref="B670:G670" si="512">IF(B683=0,0,B678/$H683)</f>
        <v>0</v>
      </c>
      <c r="C670" s="6">
        <f t="shared" si="512"/>
        <v>0</v>
      </c>
      <c r="D670" s="6">
        <f t="shared" si="512"/>
        <v>0</v>
      </c>
      <c r="E670" s="6">
        <f t="shared" si="512"/>
        <v>0</v>
      </c>
      <c r="F670" s="6">
        <f t="shared" si="512"/>
        <v>0</v>
      </c>
      <c r="G670" s="6">
        <f t="shared" si="512"/>
        <v>0</v>
      </c>
      <c r="H670" s="10">
        <f t="shared" ref="H670:H675" si="513">SUM(B670:G670)</f>
        <v>0</v>
      </c>
      <c r="I670" s="10"/>
      <c r="L670" s="39" t="str">
        <f>L$4</f>
        <v>5 бросков, когда впервые выпал</v>
      </c>
    </row>
    <row r="671" spans="1:12" ht="18.75">
      <c r="A671" s="43">
        <f>A$5</f>
        <v>2</v>
      </c>
      <c r="B671" s="6">
        <f t="shared" ref="B671:G671" si="514">IF(B683=0,0,B679/$H683)</f>
        <v>0</v>
      </c>
      <c r="C671" s="6">
        <f t="shared" si="514"/>
        <v>0</v>
      </c>
      <c r="D671" s="6">
        <f t="shared" si="514"/>
        <v>0</v>
      </c>
      <c r="E671" s="6">
        <f t="shared" si="514"/>
        <v>0</v>
      </c>
      <c r="F671" s="6">
        <f t="shared" si="514"/>
        <v>0</v>
      </c>
      <c r="G671" s="6">
        <f t="shared" si="514"/>
        <v>0</v>
      </c>
      <c r="H671" s="10">
        <f t="shared" si="513"/>
        <v>0</v>
      </c>
      <c r="I671" s="10"/>
      <c r="L671" s="38" t="str">
        <f>L$5</f>
        <v>орел или 0, если были только</v>
      </c>
    </row>
    <row r="672" spans="1:12" ht="18.75">
      <c r="A672" s="43">
        <f>A$6</f>
        <v>3</v>
      </c>
      <c r="B672" s="6">
        <f t="shared" ref="B672:G672" si="515">IF(B683=0,0,B680/$H683)</f>
        <v>0</v>
      </c>
      <c r="C672" s="6">
        <f t="shared" si="515"/>
        <v>0</v>
      </c>
      <c r="D672" s="6">
        <f t="shared" si="515"/>
        <v>0</v>
      </c>
      <c r="E672" s="6">
        <f t="shared" si="515"/>
        <v>0</v>
      </c>
      <c r="F672" s="6">
        <f t="shared" si="515"/>
        <v>0</v>
      </c>
      <c r="G672" s="6">
        <f t="shared" si="515"/>
        <v>0</v>
      </c>
      <c r="H672" s="10">
        <f t="shared" si="513"/>
        <v>0</v>
      </c>
      <c r="I672" s="12"/>
      <c r="L672" s="38" t="str">
        <f>L$6</f>
        <v>решки</v>
      </c>
    </row>
    <row r="673" spans="1:12" ht="18.75">
      <c r="A673" s="43">
        <f>A$7</f>
        <v>4</v>
      </c>
      <c r="B673" s="6">
        <f t="shared" ref="B673:G673" si="516">IF(B683=0,0,B681/$H683)</f>
        <v>0</v>
      </c>
      <c r="C673" s="6">
        <f t="shared" si="516"/>
        <v>0</v>
      </c>
      <c r="D673" s="6">
        <f t="shared" si="516"/>
        <v>0</v>
      </c>
      <c r="E673" s="6">
        <f t="shared" si="516"/>
        <v>0</v>
      </c>
      <c r="F673" s="6">
        <f t="shared" si="516"/>
        <v>0</v>
      </c>
      <c r="G673" s="6">
        <f t="shared" si="516"/>
        <v>0</v>
      </c>
      <c r="H673" s="10">
        <f t="shared" si="513"/>
        <v>0</v>
      </c>
      <c r="I673" s="12"/>
      <c r="L673" s="38" t="str">
        <f>L$7</f>
        <v>Z — модуль разности между</v>
      </c>
    </row>
    <row r="674" spans="1:12" ht="18.75">
      <c r="A674" s="43">
        <f>A$8</f>
        <v>5</v>
      </c>
      <c r="B674" s="29">
        <f t="shared" ref="B674:G674" si="517">IF(B683=0,0,B682/$H683)</f>
        <v>0</v>
      </c>
      <c r="C674" s="29">
        <f t="shared" si="517"/>
        <v>0</v>
      </c>
      <c r="D674" s="29">
        <f t="shared" si="517"/>
        <v>0</v>
      </c>
      <c r="E674" s="29">
        <f t="shared" si="517"/>
        <v>0</v>
      </c>
      <c r="F674" s="29">
        <f t="shared" si="517"/>
        <v>0</v>
      </c>
      <c r="G674" s="29">
        <f t="shared" si="517"/>
        <v>0</v>
      </c>
      <c r="H674" s="10">
        <f t="shared" si="513"/>
        <v>0</v>
      </c>
      <c r="L674" s="38" t="str">
        <f>L$8</f>
        <v>числом выпавших орлов и</v>
      </c>
    </row>
    <row r="675" spans="1:12" ht="18.75">
      <c r="A675" s="42" t="str">
        <f>A$9</f>
        <v>w(Z=zk)</v>
      </c>
      <c r="B675" s="28">
        <f t="shared" ref="B675:G675" si="518">SUM(B669:B674)</f>
        <v>0</v>
      </c>
      <c r="C675" s="28">
        <f t="shared" si="518"/>
        <v>0</v>
      </c>
      <c r="D675" s="28">
        <f t="shared" si="518"/>
        <v>0</v>
      </c>
      <c r="E675" s="28">
        <f t="shared" si="518"/>
        <v>0</v>
      </c>
      <c r="F675" s="28">
        <f t="shared" si="518"/>
        <v>0</v>
      </c>
      <c r="G675" s="28">
        <f t="shared" si="518"/>
        <v>0</v>
      </c>
      <c r="H675" s="10">
        <f t="shared" si="513"/>
        <v>0</v>
      </c>
      <c r="L675" s="1" t="str">
        <f>L$9</f>
        <v>решек в серии из 5 бросков</v>
      </c>
    </row>
    <row r="676" spans="1:12" ht="19.5" thickBot="1">
      <c r="A676" s="44" t="str">
        <f>A$10</f>
        <v>Y\Z</v>
      </c>
      <c r="B676" s="36">
        <v>0</v>
      </c>
      <c r="C676" s="33">
        <v>1</v>
      </c>
      <c r="D676" s="33">
        <v>2</v>
      </c>
      <c r="E676" s="33">
        <v>3</v>
      </c>
      <c r="F676" s="33">
        <v>4</v>
      </c>
      <c r="G676" s="34">
        <v>5</v>
      </c>
      <c r="H676" s="10"/>
      <c r="L676" s="1">
        <f>L$10</f>
        <v>0</v>
      </c>
    </row>
    <row r="677" spans="1:12" ht="18.75">
      <c r="A677" s="43">
        <f>A$11</f>
        <v>0</v>
      </c>
      <c r="B677" s="30"/>
      <c r="C677" s="30"/>
      <c r="D677" s="30"/>
      <c r="E677" s="30"/>
      <c r="F677" s="30"/>
      <c r="G677" s="30"/>
      <c r="H677" s="10">
        <f t="shared" ref="H677:H683" si="519">SUM(B677:G677)</f>
        <v>0</v>
      </c>
      <c r="L677" s="1">
        <f>L$11</f>
        <v>0</v>
      </c>
    </row>
    <row r="678" spans="1:12" ht="18.75">
      <c r="A678" s="43">
        <f>A$12</f>
        <v>1</v>
      </c>
      <c r="B678" s="35"/>
      <c r="C678" s="35"/>
      <c r="D678" s="35"/>
      <c r="E678" s="35"/>
      <c r="F678" s="35"/>
      <c r="G678" s="35"/>
      <c r="H678" s="10">
        <f t="shared" si="519"/>
        <v>0</v>
      </c>
      <c r="L678" s="1">
        <f>L$12</f>
        <v>0</v>
      </c>
    </row>
    <row r="679" spans="1:12" ht="18.75">
      <c r="A679" s="43">
        <f>A$13</f>
        <v>2</v>
      </c>
      <c r="B679" s="35"/>
      <c r="C679" s="35"/>
      <c r="D679" s="35"/>
      <c r="E679" s="35"/>
      <c r="F679" s="35"/>
      <c r="G679" s="35"/>
      <c r="H679" s="10">
        <f t="shared" si="519"/>
        <v>0</v>
      </c>
      <c r="L679" s="1">
        <f>L$13</f>
        <v>0</v>
      </c>
    </row>
    <row r="680" spans="1:12" ht="18.75">
      <c r="A680" s="43">
        <f>A$14</f>
        <v>3</v>
      </c>
      <c r="B680" s="35"/>
      <c r="C680" s="35"/>
      <c r="D680" s="35"/>
      <c r="E680" s="35"/>
      <c r="F680" s="35"/>
      <c r="G680" s="35"/>
      <c r="H680" s="10">
        <f t="shared" si="519"/>
        <v>0</v>
      </c>
      <c r="L680" s="1">
        <f>L$14</f>
        <v>0</v>
      </c>
    </row>
    <row r="681" spans="1:12" ht="18.75">
      <c r="A681" s="43">
        <f>A$15</f>
        <v>4</v>
      </c>
      <c r="B681" s="35"/>
      <c r="C681" s="35"/>
      <c r="D681" s="35"/>
      <c r="E681" s="35"/>
      <c r="F681" s="35"/>
      <c r="G681" s="35"/>
      <c r="H681" s="10">
        <f t="shared" si="519"/>
        <v>0</v>
      </c>
      <c r="L681" s="1">
        <f>L$15</f>
        <v>0</v>
      </c>
    </row>
    <row r="682" spans="1:12" ht="19.5" thickBot="1">
      <c r="A682" s="46">
        <f>A$16</f>
        <v>5</v>
      </c>
      <c r="B682" s="37"/>
      <c r="C682" s="37"/>
      <c r="D682" s="37"/>
      <c r="E682" s="37"/>
      <c r="F682" s="37"/>
      <c r="G682" s="37"/>
      <c r="H682" s="10">
        <f t="shared" si="519"/>
        <v>0</v>
      </c>
      <c r="L682" s="1">
        <f>L$16</f>
        <v>0</v>
      </c>
    </row>
    <row r="683" spans="1:12" ht="19.5" thickTop="1">
      <c r="A683" s="42" t="str">
        <f>A$17</f>
        <v>n(Z=zk)</v>
      </c>
      <c r="B683" s="32">
        <f>SUM(B677:B682)</f>
        <v>0</v>
      </c>
      <c r="C683" s="32">
        <f t="shared" ref="C683" si="520">SUM(C677:C682)</f>
        <v>0</v>
      </c>
      <c r="D683" s="32">
        <f t="shared" ref="D683" si="521">SUM(D677:D682)</f>
        <v>0</v>
      </c>
      <c r="E683" s="32">
        <f t="shared" ref="E683" si="522">SUM(E677:E682)</f>
        <v>0</v>
      </c>
      <c r="F683" s="32">
        <f t="shared" ref="F683" si="523">SUM(F677:F682)</f>
        <v>0</v>
      </c>
      <c r="G683" s="32">
        <f t="shared" ref="G683" si="524">SUM(G677:G682)</f>
        <v>0</v>
      </c>
      <c r="H683" s="10">
        <f t="shared" si="519"/>
        <v>0</v>
      </c>
      <c r="L683" s="1">
        <f>L$17</f>
        <v>0</v>
      </c>
    </row>
    <row r="685" spans="1:12" ht="19.5" thickBot="1">
      <c r="A685" s="7">
        <f>'Название и список группы'!A39</f>
        <v>38</v>
      </c>
      <c r="B685" s="86">
        <f>'Название и список группы'!B39</f>
        <v>0</v>
      </c>
      <c r="C685" s="86"/>
      <c r="D685" s="86"/>
      <c r="E685" s="86"/>
      <c r="F685" s="86"/>
      <c r="G685" s="86"/>
      <c r="H685" s="86"/>
      <c r="I685" s="86"/>
      <c r="J685" s="86"/>
    </row>
    <row r="686" spans="1:12" ht="18.75" thickBot="1">
      <c r="A686" s="44" t="str">
        <f>A$2</f>
        <v>Y\Z</v>
      </c>
      <c r="B686" s="22">
        <v>0</v>
      </c>
      <c r="C686" s="23">
        <v>1</v>
      </c>
      <c r="D686" s="23">
        <v>2</v>
      </c>
      <c r="E686" s="23">
        <v>3</v>
      </c>
      <c r="F686" s="23">
        <v>4</v>
      </c>
      <c r="G686" s="24">
        <v>5</v>
      </c>
      <c r="H686" s="25" t="str">
        <f>H$2</f>
        <v>w(Y=yj)</v>
      </c>
      <c r="I686" s="2"/>
      <c r="J686" s="3" t="s">
        <v>3</v>
      </c>
      <c r="L686" s="4" t="str">
        <f>L$2</f>
        <v>10 серий по 5 бросков монеты</v>
      </c>
    </row>
    <row r="687" spans="1:12" ht="18.75">
      <c r="A687" s="43">
        <f>A$3</f>
        <v>0</v>
      </c>
      <c r="B687" s="26">
        <f t="shared" ref="B687:G687" si="525">IF(B701=0,0,B695/$H701)</f>
        <v>0</v>
      </c>
      <c r="C687" s="26">
        <f t="shared" si="525"/>
        <v>0</v>
      </c>
      <c r="D687" s="26">
        <f t="shared" si="525"/>
        <v>0</v>
      </c>
      <c r="E687" s="26">
        <f t="shared" si="525"/>
        <v>0</v>
      </c>
      <c r="F687" s="26">
        <f t="shared" si="525"/>
        <v>0</v>
      </c>
      <c r="G687" s="26">
        <f t="shared" si="525"/>
        <v>0</v>
      </c>
      <c r="H687" s="10"/>
      <c r="I687" s="10"/>
      <c r="J687" s="11">
        <f>IF(SUM(B695:G700)&gt;0,1,10^(-5))</f>
        <v>1.0000000000000001E-5</v>
      </c>
      <c r="L687" s="39" t="str">
        <f>L$3</f>
        <v>Y — номер броска  в серии из</v>
      </c>
    </row>
    <row r="688" spans="1:12" ht="18.75">
      <c r="A688" s="43">
        <f>A$4</f>
        <v>1</v>
      </c>
      <c r="B688" s="6">
        <f t="shared" ref="B688:G688" si="526">IF(B701=0,0,B696/$H701)</f>
        <v>0</v>
      </c>
      <c r="C688" s="6">
        <f t="shared" si="526"/>
        <v>0</v>
      </c>
      <c r="D688" s="6">
        <f t="shared" si="526"/>
        <v>0</v>
      </c>
      <c r="E688" s="6">
        <f t="shared" si="526"/>
        <v>0</v>
      </c>
      <c r="F688" s="6">
        <f t="shared" si="526"/>
        <v>0</v>
      </c>
      <c r="G688" s="6">
        <f t="shared" si="526"/>
        <v>0</v>
      </c>
      <c r="H688" s="10">
        <f t="shared" ref="H688:H693" si="527">SUM(B688:G688)</f>
        <v>0</v>
      </c>
      <c r="I688" s="10"/>
      <c r="L688" s="39" t="str">
        <f>L$4</f>
        <v>5 бросков, когда впервые выпал</v>
      </c>
    </row>
    <row r="689" spans="1:12" ht="18.75">
      <c r="A689" s="43">
        <f>A$5</f>
        <v>2</v>
      </c>
      <c r="B689" s="6">
        <f t="shared" ref="B689:G689" si="528">IF(B701=0,0,B697/$H701)</f>
        <v>0</v>
      </c>
      <c r="C689" s="6">
        <f t="shared" si="528"/>
        <v>0</v>
      </c>
      <c r="D689" s="6">
        <f t="shared" si="528"/>
        <v>0</v>
      </c>
      <c r="E689" s="6">
        <f t="shared" si="528"/>
        <v>0</v>
      </c>
      <c r="F689" s="6">
        <f t="shared" si="528"/>
        <v>0</v>
      </c>
      <c r="G689" s="6">
        <f t="shared" si="528"/>
        <v>0</v>
      </c>
      <c r="H689" s="10">
        <f t="shared" si="527"/>
        <v>0</v>
      </c>
      <c r="I689" s="10"/>
      <c r="L689" s="38" t="str">
        <f>L$5</f>
        <v>орел или 0, если были только</v>
      </c>
    </row>
    <row r="690" spans="1:12" ht="18.75">
      <c r="A690" s="43">
        <f>A$6</f>
        <v>3</v>
      </c>
      <c r="B690" s="6">
        <f t="shared" ref="B690:G690" si="529">IF(B701=0,0,B698/$H701)</f>
        <v>0</v>
      </c>
      <c r="C690" s="6">
        <f t="shared" si="529"/>
        <v>0</v>
      </c>
      <c r="D690" s="6">
        <f t="shared" si="529"/>
        <v>0</v>
      </c>
      <c r="E690" s="6">
        <f t="shared" si="529"/>
        <v>0</v>
      </c>
      <c r="F690" s="6">
        <f t="shared" si="529"/>
        <v>0</v>
      </c>
      <c r="G690" s="6">
        <f t="shared" si="529"/>
        <v>0</v>
      </c>
      <c r="H690" s="10">
        <f t="shared" si="527"/>
        <v>0</v>
      </c>
      <c r="I690" s="12"/>
      <c r="L690" s="38" t="str">
        <f>L$6</f>
        <v>решки</v>
      </c>
    </row>
    <row r="691" spans="1:12" ht="18.75">
      <c r="A691" s="43">
        <f>A$7</f>
        <v>4</v>
      </c>
      <c r="B691" s="6">
        <f t="shared" ref="B691:G691" si="530">IF(B701=0,0,B699/$H701)</f>
        <v>0</v>
      </c>
      <c r="C691" s="6">
        <f t="shared" si="530"/>
        <v>0</v>
      </c>
      <c r="D691" s="6">
        <f t="shared" si="530"/>
        <v>0</v>
      </c>
      <c r="E691" s="6">
        <f t="shared" si="530"/>
        <v>0</v>
      </c>
      <c r="F691" s="6">
        <f t="shared" si="530"/>
        <v>0</v>
      </c>
      <c r="G691" s="6">
        <f t="shared" si="530"/>
        <v>0</v>
      </c>
      <c r="H691" s="10">
        <f t="shared" si="527"/>
        <v>0</v>
      </c>
      <c r="I691" s="12"/>
      <c r="L691" s="38" t="str">
        <f>L$7</f>
        <v>Z — модуль разности между</v>
      </c>
    </row>
    <row r="692" spans="1:12" ht="18.75">
      <c r="A692" s="43">
        <f>A$8</f>
        <v>5</v>
      </c>
      <c r="B692" s="29">
        <f t="shared" ref="B692:G692" si="531">IF(B701=0,0,B700/$H701)</f>
        <v>0</v>
      </c>
      <c r="C692" s="29">
        <f t="shared" si="531"/>
        <v>0</v>
      </c>
      <c r="D692" s="29">
        <f t="shared" si="531"/>
        <v>0</v>
      </c>
      <c r="E692" s="29">
        <f t="shared" si="531"/>
        <v>0</v>
      </c>
      <c r="F692" s="29">
        <f t="shared" si="531"/>
        <v>0</v>
      </c>
      <c r="G692" s="29">
        <f t="shared" si="531"/>
        <v>0</v>
      </c>
      <c r="H692" s="10">
        <f t="shared" si="527"/>
        <v>0</v>
      </c>
      <c r="L692" s="38" t="str">
        <f>L$8</f>
        <v>числом выпавших орлов и</v>
      </c>
    </row>
    <row r="693" spans="1:12" ht="18.75">
      <c r="A693" s="42" t="str">
        <f>A$9</f>
        <v>w(Z=zk)</v>
      </c>
      <c r="B693" s="28">
        <f t="shared" ref="B693:G693" si="532">SUM(B687:B692)</f>
        <v>0</v>
      </c>
      <c r="C693" s="28">
        <f t="shared" si="532"/>
        <v>0</v>
      </c>
      <c r="D693" s="28">
        <f t="shared" si="532"/>
        <v>0</v>
      </c>
      <c r="E693" s="28">
        <f t="shared" si="532"/>
        <v>0</v>
      </c>
      <c r="F693" s="28">
        <f t="shared" si="532"/>
        <v>0</v>
      </c>
      <c r="G693" s="28">
        <f t="shared" si="532"/>
        <v>0</v>
      </c>
      <c r="H693" s="10">
        <f t="shared" si="527"/>
        <v>0</v>
      </c>
      <c r="L693" s="1" t="str">
        <f>L$9</f>
        <v>решек в серии из 5 бросков</v>
      </c>
    </row>
    <row r="694" spans="1:12" ht="19.5" thickBot="1">
      <c r="A694" s="44" t="str">
        <f>A$10</f>
        <v>Y\Z</v>
      </c>
      <c r="B694" s="36">
        <v>0</v>
      </c>
      <c r="C694" s="33">
        <v>1</v>
      </c>
      <c r="D694" s="33">
        <v>2</v>
      </c>
      <c r="E694" s="33">
        <v>3</v>
      </c>
      <c r="F694" s="33">
        <v>4</v>
      </c>
      <c r="G694" s="34">
        <v>5</v>
      </c>
      <c r="H694" s="10"/>
      <c r="L694" s="1">
        <f>L$10</f>
        <v>0</v>
      </c>
    </row>
    <row r="695" spans="1:12" ht="18.75">
      <c r="A695" s="43">
        <f>A$11</f>
        <v>0</v>
      </c>
      <c r="B695" s="30"/>
      <c r="C695" s="30"/>
      <c r="D695" s="30"/>
      <c r="E695" s="30"/>
      <c r="F695" s="30"/>
      <c r="G695" s="30"/>
      <c r="H695" s="10">
        <f t="shared" ref="H695:H701" si="533">SUM(B695:G695)</f>
        <v>0</v>
      </c>
      <c r="L695" s="1">
        <f>L$11</f>
        <v>0</v>
      </c>
    </row>
    <row r="696" spans="1:12" ht="18.75">
      <c r="A696" s="43">
        <f>A$12</f>
        <v>1</v>
      </c>
      <c r="B696" s="35"/>
      <c r="C696" s="35"/>
      <c r="D696" s="35"/>
      <c r="E696" s="35"/>
      <c r="F696" s="35"/>
      <c r="G696" s="35"/>
      <c r="H696" s="10">
        <f t="shared" si="533"/>
        <v>0</v>
      </c>
      <c r="L696" s="1">
        <f>L$12</f>
        <v>0</v>
      </c>
    </row>
    <row r="697" spans="1:12" ht="18.75">
      <c r="A697" s="43">
        <f>A$13</f>
        <v>2</v>
      </c>
      <c r="B697" s="35"/>
      <c r="C697" s="35"/>
      <c r="D697" s="35"/>
      <c r="E697" s="35"/>
      <c r="F697" s="35"/>
      <c r="G697" s="35"/>
      <c r="H697" s="10">
        <f t="shared" si="533"/>
        <v>0</v>
      </c>
      <c r="L697" s="1">
        <f>L$13</f>
        <v>0</v>
      </c>
    </row>
    <row r="698" spans="1:12" ht="18.75">
      <c r="A698" s="43">
        <f>A$14</f>
        <v>3</v>
      </c>
      <c r="B698" s="35"/>
      <c r="C698" s="35"/>
      <c r="D698" s="35"/>
      <c r="E698" s="35"/>
      <c r="F698" s="35"/>
      <c r="G698" s="35"/>
      <c r="H698" s="10">
        <f t="shared" si="533"/>
        <v>0</v>
      </c>
      <c r="L698" s="1">
        <f>L$14</f>
        <v>0</v>
      </c>
    </row>
    <row r="699" spans="1:12" ht="18.75">
      <c r="A699" s="43">
        <f>A$15</f>
        <v>4</v>
      </c>
      <c r="B699" s="35"/>
      <c r="C699" s="35"/>
      <c r="D699" s="35"/>
      <c r="E699" s="35"/>
      <c r="F699" s="35"/>
      <c r="G699" s="35"/>
      <c r="H699" s="10">
        <f t="shared" si="533"/>
        <v>0</v>
      </c>
      <c r="L699" s="1">
        <f>L$15</f>
        <v>0</v>
      </c>
    </row>
    <row r="700" spans="1:12" ht="19.5" thickBot="1">
      <c r="A700" s="46">
        <f>A$16</f>
        <v>5</v>
      </c>
      <c r="B700" s="37"/>
      <c r="C700" s="37"/>
      <c r="D700" s="37"/>
      <c r="E700" s="37"/>
      <c r="F700" s="37"/>
      <c r="G700" s="37"/>
      <c r="H700" s="10">
        <f t="shared" si="533"/>
        <v>0</v>
      </c>
      <c r="L700" s="1">
        <f>L$16</f>
        <v>0</v>
      </c>
    </row>
    <row r="701" spans="1:12" ht="19.5" thickTop="1">
      <c r="A701" s="42" t="str">
        <f>A$17</f>
        <v>n(Z=zk)</v>
      </c>
      <c r="B701" s="32">
        <f>SUM(B695:B700)</f>
        <v>0</v>
      </c>
      <c r="C701" s="32">
        <f t="shared" ref="C701" si="534">SUM(C695:C700)</f>
        <v>0</v>
      </c>
      <c r="D701" s="32">
        <f t="shared" ref="D701" si="535">SUM(D695:D700)</f>
        <v>0</v>
      </c>
      <c r="E701" s="32">
        <f t="shared" ref="E701" si="536">SUM(E695:E700)</f>
        <v>0</v>
      </c>
      <c r="F701" s="32">
        <f t="shared" ref="F701" si="537">SUM(F695:F700)</f>
        <v>0</v>
      </c>
      <c r="G701" s="32">
        <f t="shared" ref="G701" si="538">SUM(G695:G700)</f>
        <v>0</v>
      </c>
      <c r="H701" s="10">
        <f t="shared" si="533"/>
        <v>0</v>
      </c>
      <c r="L701" s="1">
        <f>L$17</f>
        <v>0</v>
      </c>
    </row>
    <row r="703" spans="1:12" ht="19.5" thickBot="1">
      <c r="A703" s="7">
        <f>'Название и список группы'!A40</f>
        <v>39</v>
      </c>
      <c r="B703" s="86">
        <f>'Название и список группы'!B40</f>
        <v>0</v>
      </c>
      <c r="C703" s="86"/>
      <c r="D703" s="86"/>
      <c r="E703" s="86"/>
      <c r="F703" s="86"/>
      <c r="G703" s="86"/>
      <c r="H703" s="86"/>
      <c r="I703" s="86"/>
      <c r="J703" s="86"/>
    </row>
    <row r="704" spans="1:12" ht="18.75" thickBot="1">
      <c r="A704" s="44" t="str">
        <f>A$2</f>
        <v>Y\Z</v>
      </c>
      <c r="B704" s="22">
        <v>0</v>
      </c>
      <c r="C704" s="23">
        <v>1</v>
      </c>
      <c r="D704" s="23">
        <v>2</v>
      </c>
      <c r="E704" s="23">
        <v>3</v>
      </c>
      <c r="F704" s="23">
        <v>4</v>
      </c>
      <c r="G704" s="24">
        <v>5</v>
      </c>
      <c r="H704" s="25" t="str">
        <f>H$2</f>
        <v>w(Y=yj)</v>
      </c>
      <c r="I704" s="2"/>
      <c r="J704" s="3" t="s">
        <v>3</v>
      </c>
      <c r="L704" s="4" t="str">
        <f>L$2</f>
        <v>10 серий по 5 бросков монеты</v>
      </c>
    </row>
    <row r="705" spans="1:12" ht="18.75">
      <c r="A705" s="43">
        <f>A$3</f>
        <v>0</v>
      </c>
      <c r="B705" s="26">
        <f t="shared" ref="B705:G705" si="539">IF(B719=0,0,B713/$H719)</f>
        <v>0</v>
      </c>
      <c r="C705" s="26">
        <f t="shared" si="539"/>
        <v>0</v>
      </c>
      <c r="D705" s="26">
        <f t="shared" si="539"/>
        <v>0</v>
      </c>
      <c r="E705" s="26">
        <f t="shared" si="539"/>
        <v>0</v>
      </c>
      <c r="F705" s="26">
        <f t="shared" si="539"/>
        <v>0</v>
      </c>
      <c r="G705" s="26">
        <f t="shared" si="539"/>
        <v>0</v>
      </c>
      <c r="H705" s="10"/>
      <c r="I705" s="10"/>
      <c r="J705" s="11">
        <f>IF(SUM(B713:G718)&gt;0,1,10^(-5))</f>
        <v>1.0000000000000001E-5</v>
      </c>
      <c r="L705" s="39" t="str">
        <f>L$3</f>
        <v>Y — номер броска  в серии из</v>
      </c>
    </row>
    <row r="706" spans="1:12" ht="18.75">
      <c r="A706" s="43">
        <f>A$4</f>
        <v>1</v>
      </c>
      <c r="B706" s="6">
        <f t="shared" ref="B706:G706" si="540">IF(B719=0,0,B714/$H719)</f>
        <v>0</v>
      </c>
      <c r="C706" s="6">
        <f t="shared" si="540"/>
        <v>0</v>
      </c>
      <c r="D706" s="6">
        <f t="shared" si="540"/>
        <v>0</v>
      </c>
      <c r="E706" s="6">
        <f t="shared" si="540"/>
        <v>0</v>
      </c>
      <c r="F706" s="6">
        <f t="shared" si="540"/>
        <v>0</v>
      </c>
      <c r="G706" s="6">
        <f t="shared" si="540"/>
        <v>0</v>
      </c>
      <c r="H706" s="10">
        <f t="shared" ref="H706:H711" si="541">SUM(B706:G706)</f>
        <v>0</v>
      </c>
      <c r="I706" s="10"/>
      <c r="L706" s="39" t="str">
        <f>L$4</f>
        <v>5 бросков, когда впервые выпал</v>
      </c>
    </row>
    <row r="707" spans="1:12" ht="18.75">
      <c r="A707" s="43">
        <f>A$5</f>
        <v>2</v>
      </c>
      <c r="B707" s="6">
        <f t="shared" ref="B707:G707" si="542">IF(B719=0,0,B715/$H719)</f>
        <v>0</v>
      </c>
      <c r="C707" s="6">
        <f t="shared" si="542"/>
        <v>0</v>
      </c>
      <c r="D707" s="6">
        <f t="shared" si="542"/>
        <v>0</v>
      </c>
      <c r="E707" s="6">
        <f t="shared" si="542"/>
        <v>0</v>
      </c>
      <c r="F707" s="6">
        <f t="shared" si="542"/>
        <v>0</v>
      </c>
      <c r="G707" s="6">
        <f t="shared" si="542"/>
        <v>0</v>
      </c>
      <c r="H707" s="10">
        <f t="shared" si="541"/>
        <v>0</v>
      </c>
      <c r="I707" s="10"/>
      <c r="L707" s="38" t="str">
        <f>L$5</f>
        <v>орел или 0, если были только</v>
      </c>
    </row>
    <row r="708" spans="1:12" ht="18.75">
      <c r="A708" s="43">
        <f>A$6</f>
        <v>3</v>
      </c>
      <c r="B708" s="6">
        <f t="shared" ref="B708:G708" si="543">IF(B719=0,0,B716/$H719)</f>
        <v>0</v>
      </c>
      <c r="C708" s="6">
        <f t="shared" si="543"/>
        <v>0</v>
      </c>
      <c r="D708" s="6">
        <f t="shared" si="543"/>
        <v>0</v>
      </c>
      <c r="E708" s="6">
        <f t="shared" si="543"/>
        <v>0</v>
      </c>
      <c r="F708" s="6">
        <f t="shared" si="543"/>
        <v>0</v>
      </c>
      <c r="G708" s="6">
        <f t="shared" si="543"/>
        <v>0</v>
      </c>
      <c r="H708" s="10">
        <f t="shared" si="541"/>
        <v>0</v>
      </c>
      <c r="I708" s="12"/>
      <c r="L708" s="38" t="str">
        <f>L$6</f>
        <v>решки</v>
      </c>
    </row>
    <row r="709" spans="1:12" ht="18.75">
      <c r="A709" s="43">
        <f>A$7</f>
        <v>4</v>
      </c>
      <c r="B709" s="6">
        <f t="shared" ref="B709:G709" si="544">IF(B719=0,0,B717/$H719)</f>
        <v>0</v>
      </c>
      <c r="C709" s="6">
        <f t="shared" si="544"/>
        <v>0</v>
      </c>
      <c r="D709" s="6">
        <f t="shared" si="544"/>
        <v>0</v>
      </c>
      <c r="E709" s="6">
        <f t="shared" si="544"/>
        <v>0</v>
      </c>
      <c r="F709" s="6">
        <f t="shared" si="544"/>
        <v>0</v>
      </c>
      <c r="G709" s="6">
        <f t="shared" si="544"/>
        <v>0</v>
      </c>
      <c r="H709" s="10">
        <f t="shared" si="541"/>
        <v>0</v>
      </c>
      <c r="I709" s="12"/>
      <c r="L709" s="38" t="str">
        <f>L$7</f>
        <v>Z — модуль разности между</v>
      </c>
    </row>
    <row r="710" spans="1:12" ht="18.75">
      <c r="A710" s="43">
        <f>A$8</f>
        <v>5</v>
      </c>
      <c r="B710" s="29">
        <f t="shared" ref="B710:G710" si="545">IF(B719=0,0,B718/$H719)</f>
        <v>0</v>
      </c>
      <c r="C710" s="29">
        <f t="shared" si="545"/>
        <v>0</v>
      </c>
      <c r="D710" s="29">
        <f t="shared" si="545"/>
        <v>0</v>
      </c>
      <c r="E710" s="29">
        <f t="shared" si="545"/>
        <v>0</v>
      </c>
      <c r="F710" s="29">
        <f t="shared" si="545"/>
        <v>0</v>
      </c>
      <c r="G710" s="29">
        <f t="shared" si="545"/>
        <v>0</v>
      </c>
      <c r="H710" s="10">
        <f t="shared" si="541"/>
        <v>0</v>
      </c>
      <c r="L710" s="38" t="str">
        <f>L$8</f>
        <v>числом выпавших орлов и</v>
      </c>
    </row>
    <row r="711" spans="1:12" ht="18.75">
      <c r="A711" s="42" t="str">
        <f>A$9</f>
        <v>w(Z=zk)</v>
      </c>
      <c r="B711" s="28">
        <f t="shared" ref="B711:G711" si="546">SUM(B705:B710)</f>
        <v>0</v>
      </c>
      <c r="C711" s="28">
        <f t="shared" si="546"/>
        <v>0</v>
      </c>
      <c r="D711" s="28">
        <f t="shared" si="546"/>
        <v>0</v>
      </c>
      <c r="E711" s="28">
        <f t="shared" si="546"/>
        <v>0</v>
      </c>
      <c r="F711" s="28">
        <f t="shared" si="546"/>
        <v>0</v>
      </c>
      <c r="G711" s="28">
        <f t="shared" si="546"/>
        <v>0</v>
      </c>
      <c r="H711" s="10">
        <f t="shared" si="541"/>
        <v>0</v>
      </c>
      <c r="L711" s="1" t="str">
        <f>L$9</f>
        <v>решек в серии из 5 бросков</v>
      </c>
    </row>
    <row r="712" spans="1:12" ht="19.5" thickBot="1">
      <c r="A712" s="44" t="str">
        <f>A$10</f>
        <v>Y\Z</v>
      </c>
      <c r="B712" s="36">
        <v>0</v>
      </c>
      <c r="C712" s="33">
        <v>1</v>
      </c>
      <c r="D712" s="33">
        <v>2</v>
      </c>
      <c r="E712" s="33">
        <v>3</v>
      </c>
      <c r="F712" s="33">
        <v>4</v>
      </c>
      <c r="G712" s="34">
        <v>5</v>
      </c>
      <c r="H712" s="10"/>
      <c r="L712" s="1">
        <f>L$10</f>
        <v>0</v>
      </c>
    </row>
    <row r="713" spans="1:12" ht="18.75">
      <c r="A713" s="43">
        <f>A$11</f>
        <v>0</v>
      </c>
      <c r="B713" s="30"/>
      <c r="C713" s="30"/>
      <c r="D713" s="30"/>
      <c r="E713" s="30"/>
      <c r="F713" s="30"/>
      <c r="G713" s="30"/>
      <c r="H713" s="10">
        <f t="shared" ref="H713:H719" si="547">SUM(B713:G713)</f>
        <v>0</v>
      </c>
      <c r="L713" s="1">
        <f>L$11</f>
        <v>0</v>
      </c>
    </row>
    <row r="714" spans="1:12" ht="18.75">
      <c r="A714" s="43">
        <f>A$12</f>
        <v>1</v>
      </c>
      <c r="B714" s="35"/>
      <c r="C714" s="35"/>
      <c r="D714" s="35"/>
      <c r="E714" s="35"/>
      <c r="F714" s="35"/>
      <c r="G714" s="35"/>
      <c r="H714" s="10">
        <f t="shared" si="547"/>
        <v>0</v>
      </c>
      <c r="L714" s="1">
        <f>L$12</f>
        <v>0</v>
      </c>
    </row>
    <row r="715" spans="1:12" ht="18.75">
      <c r="A715" s="43">
        <f>A$13</f>
        <v>2</v>
      </c>
      <c r="B715" s="35"/>
      <c r="C715" s="35"/>
      <c r="D715" s="35"/>
      <c r="E715" s="35"/>
      <c r="F715" s="35"/>
      <c r="G715" s="35"/>
      <c r="H715" s="10">
        <f t="shared" si="547"/>
        <v>0</v>
      </c>
      <c r="L715" s="1">
        <f>L$13</f>
        <v>0</v>
      </c>
    </row>
    <row r="716" spans="1:12" ht="18.75">
      <c r="A716" s="43">
        <f>A$14</f>
        <v>3</v>
      </c>
      <c r="B716" s="35"/>
      <c r="C716" s="35"/>
      <c r="D716" s="35"/>
      <c r="E716" s="35"/>
      <c r="F716" s="35"/>
      <c r="G716" s="35"/>
      <c r="H716" s="10">
        <f t="shared" si="547"/>
        <v>0</v>
      </c>
      <c r="L716" s="1">
        <f>L$14</f>
        <v>0</v>
      </c>
    </row>
    <row r="717" spans="1:12" ht="18.75">
      <c r="A717" s="43">
        <f>A$15</f>
        <v>4</v>
      </c>
      <c r="B717" s="35"/>
      <c r="C717" s="35"/>
      <c r="D717" s="35"/>
      <c r="E717" s="35"/>
      <c r="F717" s="35"/>
      <c r="G717" s="35"/>
      <c r="H717" s="10">
        <f t="shared" si="547"/>
        <v>0</v>
      </c>
      <c r="L717" s="1">
        <f>L$15</f>
        <v>0</v>
      </c>
    </row>
    <row r="718" spans="1:12" ht="19.5" thickBot="1">
      <c r="A718" s="46">
        <f>A$16</f>
        <v>5</v>
      </c>
      <c r="B718" s="37"/>
      <c r="C718" s="37"/>
      <c r="D718" s="37"/>
      <c r="E718" s="37"/>
      <c r="F718" s="37"/>
      <c r="G718" s="37"/>
      <c r="H718" s="10">
        <f t="shared" si="547"/>
        <v>0</v>
      </c>
      <c r="L718" s="1">
        <f>L$16</f>
        <v>0</v>
      </c>
    </row>
    <row r="719" spans="1:12" ht="19.5" thickTop="1">
      <c r="A719" s="42" t="str">
        <f>A$17</f>
        <v>n(Z=zk)</v>
      </c>
      <c r="B719" s="32">
        <f>SUM(B713:B718)</f>
        <v>0</v>
      </c>
      <c r="C719" s="32">
        <f t="shared" ref="C719" si="548">SUM(C713:C718)</f>
        <v>0</v>
      </c>
      <c r="D719" s="32">
        <f t="shared" ref="D719" si="549">SUM(D713:D718)</f>
        <v>0</v>
      </c>
      <c r="E719" s="32">
        <f t="shared" ref="E719" si="550">SUM(E713:E718)</f>
        <v>0</v>
      </c>
      <c r="F719" s="32">
        <f t="shared" ref="F719" si="551">SUM(F713:F718)</f>
        <v>0</v>
      </c>
      <c r="G719" s="32">
        <f t="shared" ref="G719" si="552">SUM(G713:G718)</f>
        <v>0</v>
      </c>
      <c r="H719" s="10">
        <f t="shared" si="547"/>
        <v>0</v>
      </c>
      <c r="L719" s="1">
        <f>L$17</f>
        <v>0</v>
      </c>
    </row>
    <row r="721" spans="1:12" ht="19.5" thickBot="1">
      <c r="A721" s="7">
        <f>'Название и список группы'!A41</f>
        <v>40</v>
      </c>
      <c r="B721" s="86">
        <f>'Название и список группы'!B41</f>
        <v>0</v>
      </c>
      <c r="C721" s="86"/>
      <c r="D721" s="86"/>
      <c r="E721" s="86"/>
      <c r="F721" s="86"/>
      <c r="G721" s="86"/>
      <c r="H721" s="86"/>
      <c r="I721" s="86"/>
      <c r="J721" s="86"/>
    </row>
    <row r="722" spans="1:12" ht="18.75" thickBot="1">
      <c r="A722" s="44" t="str">
        <f>A$2</f>
        <v>Y\Z</v>
      </c>
      <c r="B722" s="22">
        <v>0</v>
      </c>
      <c r="C722" s="23">
        <v>1</v>
      </c>
      <c r="D722" s="23">
        <v>2</v>
      </c>
      <c r="E722" s="23">
        <v>3</v>
      </c>
      <c r="F722" s="23">
        <v>4</v>
      </c>
      <c r="G722" s="24">
        <v>5</v>
      </c>
      <c r="H722" s="25" t="str">
        <f>H$2</f>
        <v>w(Y=yj)</v>
      </c>
      <c r="I722" s="2"/>
      <c r="J722" s="3" t="s">
        <v>3</v>
      </c>
      <c r="L722" s="4" t="str">
        <f>L$2</f>
        <v>10 серий по 5 бросков монеты</v>
      </c>
    </row>
    <row r="723" spans="1:12" ht="18.75">
      <c r="A723" s="43">
        <f>A$3</f>
        <v>0</v>
      </c>
      <c r="B723" s="26">
        <f t="shared" ref="B723:G723" si="553">IF(B737=0,0,B731/$H737)</f>
        <v>0</v>
      </c>
      <c r="C723" s="26">
        <f t="shared" si="553"/>
        <v>0</v>
      </c>
      <c r="D723" s="26">
        <f t="shared" si="553"/>
        <v>0</v>
      </c>
      <c r="E723" s="26">
        <f t="shared" si="553"/>
        <v>0</v>
      </c>
      <c r="F723" s="26">
        <f t="shared" si="553"/>
        <v>0</v>
      </c>
      <c r="G723" s="26">
        <f t="shared" si="553"/>
        <v>0</v>
      </c>
      <c r="H723" s="10"/>
      <c r="I723" s="10"/>
      <c r="J723" s="11">
        <f>IF(SUM(B731:G736)&gt;0,1,10^(-5))</f>
        <v>1.0000000000000001E-5</v>
      </c>
      <c r="L723" s="39" t="str">
        <f>L$3</f>
        <v>Y — номер броска  в серии из</v>
      </c>
    </row>
    <row r="724" spans="1:12" ht="18.75">
      <c r="A724" s="43">
        <f>A$4</f>
        <v>1</v>
      </c>
      <c r="B724" s="6">
        <f t="shared" ref="B724:G724" si="554">IF(B737=0,0,B732/$H737)</f>
        <v>0</v>
      </c>
      <c r="C724" s="6">
        <f t="shared" si="554"/>
        <v>0</v>
      </c>
      <c r="D724" s="6">
        <f t="shared" si="554"/>
        <v>0</v>
      </c>
      <c r="E724" s="6">
        <f t="shared" si="554"/>
        <v>0</v>
      </c>
      <c r="F724" s="6">
        <f t="shared" si="554"/>
        <v>0</v>
      </c>
      <c r="G724" s="6">
        <f t="shared" si="554"/>
        <v>0</v>
      </c>
      <c r="H724" s="10">
        <f t="shared" ref="H724:H729" si="555">SUM(B724:G724)</f>
        <v>0</v>
      </c>
      <c r="I724" s="10"/>
      <c r="L724" s="39" t="str">
        <f>L$4</f>
        <v>5 бросков, когда впервые выпал</v>
      </c>
    </row>
    <row r="725" spans="1:12" ht="18.75">
      <c r="A725" s="43">
        <f>A$5</f>
        <v>2</v>
      </c>
      <c r="B725" s="6">
        <f t="shared" ref="B725:G725" si="556">IF(B737=0,0,B733/$H737)</f>
        <v>0</v>
      </c>
      <c r="C725" s="6">
        <f t="shared" si="556"/>
        <v>0</v>
      </c>
      <c r="D725" s="6">
        <f t="shared" si="556"/>
        <v>0</v>
      </c>
      <c r="E725" s="6">
        <f t="shared" si="556"/>
        <v>0</v>
      </c>
      <c r="F725" s="6">
        <f t="shared" si="556"/>
        <v>0</v>
      </c>
      <c r="G725" s="6">
        <f t="shared" si="556"/>
        <v>0</v>
      </c>
      <c r="H725" s="10">
        <f t="shared" si="555"/>
        <v>0</v>
      </c>
      <c r="I725" s="10"/>
      <c r="L725" s="38" t="str">
        <f>L$5</f>
        <v>орел или 0, если были только</v>
      </c>
    </row>
    <row r="726" spans="1:12" ht="18.75">
      <c r="A726" s="43">
        <f>A$6</f>
        <v>3</v>
      </c>
      <c r="B726" s="6">
        <f t="shared" ref="B726:G726" si="557">IF(B737=0,0,B734/$H737)</f>
        <v>0</v>
      </c>
      <c r="C726" s="6">
        <f t="shared" si="557"/>
        <v>0</v>
      </c>
      <c r="D726" s="6">
        <f t="shared" si="557"/>
        <v>0</v>
      </c>
      <c r="E726" s="6">
        <f t="shared" si="557"/>
        <v>0</v>
      </c>
      <c r="F726" s="6">
        <f t="shared" si="557"/>
        <v>0</v>
      </c>
      <c r="G726" s="6">
        <f t="shared" si="557"/>
        <v>0</v>
      </c>
      <c r="H726" s="10">
        <f t="shared" si="555"/>
        <v>0</v>
      </c>
      <c r="I726" s="12"/>
      <c r="L726" s="38" t="str">
        <f>L$6</f>
        <v>решки</v>
      </c>
    </row>
    <row r="727" spans="1:12" ht="18.75">
      <c r="A727" s="43">
        <f>A$7</f>
        <v>4</v>
      </c>
      <c r="B727" s="6">
        <f t="shared" ref="B727:G727" si="558">IF(B737=0,0,B735/$H737)</f>
        <v>0</v>
      </c>
      <c r="C727" s="6">
        <f t="shared" si="558"/>
        <v>0</v>
      </c>
      <c r="D727" s="6">
        <f t="shared" si="558"/>
        <v>0</v>
      </c>
      <c r="E727" s="6">
        <f t="shared" si="558"/>
        <v>0</v>
      </c>
      <c r="F727" s="6">
        <f t="shared" si="558"/>
        <v>0</v>
      </c>
      <c r="G727" s="6">
        <f t="shared" si="558"/>
        <v>0</v>
      </c>
      <c r="H727" s="10">
        <f t="shared" si="555"/>
        <v>0</v>
      </c>
      <c r="I727" s="12"/>
      <c r="L727" s="38" t="str">
        <f>L$7</f>
        <v>Z — модуль разности между</v>
      </c>
    </row>
    <row r="728" spans="1:12" ht="18.75">
      <c r="A728" s="43">
        <f>A$8</f>
        <v>5</v>
      </c>
      <c r="B728" s="29">
        <f t="shared" ref="B728:G728" si="559">IF(B737=0,0,B736/$H737)</f>
        <v>0</v>
      </c>
      <c r="C728" s="29">
        <f t="shared" si="559"/>
        <v>0</v>
      </c>
      <c r="D728" s="29">
        <f t="shared" si="559"/>
        <v>0</v>
      </c>
      <c r="E728" s="29">
        <f t="shared" si="559"/>
        <v>0</v>
      </c>
      <c r="F728" s="29">
        <f t="shared" si="559"/>
        <v>0</v>
      </c>
      <c r="G728" s="29">
        <f t="shared" si="559"/>
        <v>0</v>
      </c>
      <c r="H728" s="10">
        <f t="shared" si="555"/>
        <v>0</v>
      </c>
      <c r="L728" s="38" t="str">
        <f>L$8</f>
        <v>числом выпавших орлов и</v>
      </c>
    </row>
    <row r="729" spans="1:12" ht="18.75">
      <c r="A729" s="42" t="str">
        <f>A$9</f>
        <v>w(Z=zk)</v>
      </c>
      <c r="B729" s="28">
        <f t="shared" ref="B729:G729" si="560">SUM(B723:B728)</f>
        <v>0</v>
      </c>
      <c r="C729" s="28">
        <f t="shared" si="560"/>
        <v>0</v>
      </c>
      <c r="D729" s="28">
        <f t="shared" si="560"/>
        <v>0</v>
      </c>
      <c r="E729" s="28">
        <f t="shared" si="560"/>
        <v>0</v>
      </c>
      <c r="F729" s="28">
        <f t="shared" si="560"/>
        <v>0</v>
      </c>
      <c r="G729" s="28">
        <f t="shared" si="560"/>
        <v>0</v>
      </c>
      <c r="H729" s="10">
        <f t="shared" si="555"/>
        <v>0</v>
      </c>
      <c r="L729" s="1" t="str">
        <f>L$9</f>
        <v>решек в серии из 5 бросков</v>
      </c>
    </row>
    <row r="730" spans="1:12" ht="19.5" thickBot="1">
      <c r="A730" s="44" t="str">
        <f>A$10</f>
        <v>Y\Z</v>
      </c>
      <c r="B730" s="36">
        <v>0</v>
      </c>
      <c r="C730" s="33">
        <v>1</v>
      </c>
      <c r="D730" s="33">
        <v>2</v>
      </c>
      <c r="E730" s="33">
        <v>3</v>
      </c>
      <c r="F730" s="33">
        <v>4</v>
      </c>
      <c r="G730" s="34">
        <v>5</v>
      </c>
      <c r="H730" s="10"/>
      <c r="L730" s="1">
        <f>L$10</f>
        <v>0</v>
      </c>
    </row>
    <row r="731" spans="1:12" ht="18.75">
      <c r="A731" s="43">
        <f>A$11</f>
        <v>0</v>
      </c>
      <c r="B731" s="30"/>
      <c r="C731" s="30"/>
      <c r="D731" s="30"/>
      <c r="E731" s="30"/>
      <c r="F731" s="30"/>
      <c r="G731" s="30"/>
      <c r="H731" s="10">
        <f t="shared" ref="H731:H737" si="561">SUM(B731:G731)</f>
        <v>0</v>
      </c>
      <c r="L731" s="1">
        <f>L$11</f>
        <v>0</v>
      </c>
    </row>
    <row r="732" spans="1:12" ht="18.75">
      <c r="A732" s="43">
        <f>A$12</f>
        <v>1</v>
      </c>
      <c r="B732" s="35"/>
      <c r="C732" s="35"/>
      <c r="D732" s="35"/>
      <c r="E732" s="35"/>
      <c r="F732" s="35"/>
      <c r="G732" s="35"/>
      <c r="H732" s="10">
        <f t="shared" si="561"/>
        <v>0</v>
      </c>
      <c r="L732" s="1">
        <f>L$12</f>
        <v>0</v>
      </c>
    </row>
    <row r="733" spans="1:12" ht="18.75">
      <c r="A733" s="43">
        <f>A$13</f>
        <v>2</v>
      </c>
      <c r="B733" s="35"/>
      <c r="C733" s="35"/>
      <c r="D733" s="35"/>
      <c r="E733" s="35"/>
      <c r="F733" s="35"/>
      <c r="G733" s="35"/>
      <c r="H733" s="10">
        <f t="shared" si="561"/>
        <v>0</v>
      </c>
      <c r="L733" s="1">
        <f>L$13</f>
        <v>0</v>
      </c>
    </row>
    <row r="734" spans="1:12" ht="18.75">
      <c r="A734" s="43">
        <f>A$14</f>
        <v>3</v>
      </c>
      <c r="B734" s="35"/>
      <c r="C734" s="35"/>
      <c r="D734" s="35"/>
      <c r="E734" s="35"/>
      <c r="F734" s="35"/>
      <c r="G734" s="35"/>
      <c r="H734" s="10">
        <f t="shared" si="561"/>
        <v>0</v>
      </c>
      <c r="L734" s="1">
        <f>L$14</f>
        <v>0</v>
      </c>
    </row>
    <row r="735" spans="1:12" ht="18.75">
      <c r="A735" s="43">
        <f>A$15</f>
        <v>4</v>
      </c>
      <c r="B735" s="35"/>
      <c r="C735" s="35"/>
      <c r="D735" s="35"/>
      <c r="E735" s="35"/>
      <c r="F735" s="35"/>
      <c r="G735" s="35"/>
      <c r="H735" s="10">
        <f t="shared" si="561"/>
        <v>0</v>
      </c>
      <c r="L735" s="1">
        <f>L$15</f>
        <v>0</v>
      </c>
    </row>
    <row r="736" spans="1:12" ht="19.5" thickBot="1">
      <c r="A736" s="46">
        <f>A$16</f>
        <v>5</v>
      </c>
      <c r="B736" s="37"/>
      <c r="C736" s="37"/>
      <c r="D736" s="37"/>
      <c r="E736" s="37"/>
      <c r="F736" s="37"/>
      <c r="G736" s="37"/>
      <c r="H736" s="10">
        <f t="shared" si="561"/>
        <v>0</v>
      </c>
      <c r="L736" s="1">
        <f>L$16</f>
        <v>0</v>
      </c>
    </row>
    <row r="737" spans="1:12" ht="19.5" thickTop="1">
      <c r="A737" s="42" t="str">
        <f>A$17</f>
        <v>n(Z=zk)</v>
      </c>
      <c r="B737" s="32">
        <f>SUM(B731:B736)</f>
        <v>0</v>
      </c>
      <c r="C737" s="32">
        <f t="shared" ref="C737" si="562">SUM(C731:C736)</f>
        <v>0</v>
      </c>
      <c r="D737" s="32">
        <f t="shared" ref="D737" si="563">SUM(D731:D736)</f>
        <v>0</v>
      </c>
      <c r="E737" s="32">
        <f t="shared" ref="E737" si="564">SUM(E731:E736)</f>
        <v>0</v>
      </c>
      <c r="F737" s="32">
        <f t="shared" ref="F737" si="565">SUM(F731:F736)</f>
        <v>0</v>
      </c>
      <c r="G737" s="32">
        <f t="shared" ref="G737" si="566">SUM(G731:G736)</f>
        <v>0</v>
      </c>
      <c r="H737" s="10">
        <f t="shared" si="561"/>
        <v>0</v>
      </c>
      <c r="L737" s="1">
        <f>L$17</f>
        <v>0</v>
      </c>
    </row>
  </sheetData>
  <mergeCells count="41"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415:J415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721:J721"/>
    <mergeCell ref="B631:J631"/>
    <mergeCell ref="B649:J64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zoomScaleNormal="100" workbookViewId="0">
      <selection activeCell="A39" sqref="A39"/>
    </sheetView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7" ht="18.75">
      <c r="A1" s="13" t="s">
        <v>81</v>
      </c>
    </row>
    <row r="2" spans="1:7" ht="12.75">
      <c r="A2" s="14" t="s">
        <v>82</v>
      </c>
      <c r="B2" s="14" t="s">
        <v>83</v>
      </c>
      <c r="C2">
        <f>'Закон X-Y'!J22</f>
        <v>1.0000000000000001E-5</v>
      </c>
      <c r="D2">
        <f>'Закон X-Z'!J21</f>
        <v>1.0000000000000001E-5</v>
      </c>
      <c r="E2">
        <f>'Закон Y-Z'!J21</f>
        <v>1.0000000000000001E-5</v>
      </c>
      <c r="G2">
        <v>29</v>
      </c>
    </row>
    <row r="3" spans="1:7" ht="12.75">
      <c r="A3" s="14" t="s">
        <v>84</v>
      </c>
      <c r="B3" s="14" t="s">
        <v>85</v>
      </c>
      <c r="C3">
        <f>'Закон X-Y'!J40</f>
        <v>1.0000000000000001E-5</v>
      </c>
      <c r="D3">
        <f>'Закон X-Z'!J39</f>
        <v>1.0000000000000001E-5</v>
      </c>
      <c r="E3">
        <f>'Закон Y-Z'!J39</f>
        <v>1.0000000000000001E-5</v>
      </c>
      <c r="G3">
        <f>G2+18</f>
        <v>47</v>
      </c>
    </row>
    <row r="4" spans="1:7" ht="12.75">
      <c r="A4" s="14" t="s">
        <v>86</v>
      </c>
      <c r="B4" s="14" t="s">
        <v>87</v>
      </c>
      <c r="C4">
        <f>'Закон X-Y'!J58</f>
        <v>1.0000000000000001E-5</v>
      </c>
      <c r="D4">
        <f>'Закон X-Z'!J57</f>
        <v>1.0000000000000001E-5</v>
      </c>
      <c r="E4">
        <f>'Закон Y-Z'!J57</f>
        <v>1.0000000000000001E-5</v>
      </c>
      <c r="G4">
        <f t="shared" ref="G4:G41" si="0">G3+18</f>
        <v>65</v>
      </c>
    </row>
    <row r="5" spans="1:7" ht="12.75">
      <c r="A5" s="14" t="s">
        <v>88</v>
      </c>
      <c r="B5" s="14" t="s">
        <v>89</v>
      </c>
      <c r="C5">
        <f>'Закон X-Y'!J76</f>
        <v>1.0000000000000001E-5</v>
      </c>
      <c r="D5">
        <f>'Закон X-Z'!J75</f>
        <v>1.0000000000000001E-5</v>
      </c>
      <c r="E5">
        <f>'Закон Y-Z'!J75</f>
        <v>1.0000000000000001E-5</v>
      </c>
      <c r="G5">
        <f t="shared" si="0"/>
        <v>83</v>
      </c>
    </row>
    <row r="6" spans="1:7" ht="12.75">
      <c r="A6" s="14" t="s">
        <v>90</v>
      </c>
      <c r="B6" s="14" t="s">
        <v>91</v>
      </c>
      <c r="C6">
        <f>'Закон X-Y'!J94</f>
        <v>1.0000000000000001E-5</v>
      </c>
      <c r="D6">
        <f>'Закон X-Z'!J93</f>
        <v>1.0000000000000001E-5</v>
      </c>
      <c r="E6">
        <f>'Закон Y-Z'!J93</f>
        <v>1.0000000000000001E-5</v>
      </c>
      <c r="G6">
        <f t="shared" si="0"/>
        <v>101</v>
      </c>
    </row>
    <row r="7" spans="1:7" ht="12.75">
      <c r="A7" s="14" t="s">
        <v>92</v>
      </c>
      <c r="B7" s="14" t="s">
        <v>93</v>
      </c>
      <c r="C7">
        <f>'Закон X-Y'!J112</f>
        <v>1.0000000000000001E-5</v>
      </c>
      <c r="D7">
        <f>'Закон X-Z'!J111</f>
        <v>1.0000000000000001E-5</v>
      </c>
      <c r="E7">
        <f>'Закон Y-Z'!J111</f>
        <v>1.0000000000000001E-5</v>
      </c>
      <c r="G7">
        <f t="shared" si="0"/>
        <v>119</v>
      </c>
    </row>
    <row r="8" spans="1:7" ht="12.75">
      <c r="A8" s="14" t="s">
        <v>94</v>
      </c>
      <c r="B8" s="14" t="s">
        <v>95</v>
      </c>
      <c r="C8">
        <f>'Закон X-Y'!J130</f>
        <v>1.0000000000000001E-5</v>
      </c>
      <c r="D8">
        <f>'Закон X-Z'!J129</f>
        <v>1.0000000000000001E-5</v>
      </c>
      <c r="E8">
        <f>'Закон Y-Z'!J129</f>
        <v>1.0000000000000001E-5</v>
      </c>
      <c r="G8">
        <f t="shared" si="0"/>
        <v>137</v>
      </c>
    </row>
    <row r="9" spans="1:7" ht="12.75">
      <c r="A9" s="14" t="s">
        <v>96</v>
      </c>
      <c r="B9" s="14" t="s">
        <v>97</v>
      </c>
      <c r="C9">
        <f>'Закон X-Y'!J148</f>
        <v>1.0000000000000001E-5</v>
      </c>
      <c r="D9">
        <f>'Закон X-Z'!J147</f>
        <v>1.0000000000000001E-5</v>
      </c>
      <c r="E9">
        <f>'Закон Y-Z'!J147</f>
        <v>1.0000000000000001E-5</v>
      </c>
      <c r="G9">
        <f t="shared" si="0"/>
        <v>155</v>
      </c>
    </row>
    <row r="10" spans="1:7" ht="12.75">
      <c r="A10" s="14" t="s">
        <v>98</v>
      </c>
      <c r="B10" s="14" t="s">
        <v>99</v>
      </c>
      <c r="C10">
        <f>'Закон X-Y'!J166</f>
        <v>1.0000000000000001E-5</v>
      </c>
      <c r="D10">
        <f>'Закон X-Z'!J165</f>
        <v>1.0000000000000001E-5</v>
      </c>
      <c r="E10">
        <f>'Закон Y-Z'!J165</f>
        <v>1.0000000000000001E-5</v>
      </c>
      <c r="G10">
        <f t="shared" si="0"/>
        <v>173</v>
      </c>
    </row>
    <row r="11" spans="1:7" ht="12.75">
      <c r="A11" s="14" t="s">
        <v>100</v>
      </c>
      <c r="B11" s="14" t="s">
        <v>101</v>
      </c>
      <c r="C11">
        <f>'Закон X-Y'!J184</f>
        <v>1.0000000000000001E-5</v>
      </c>
      <c r="D11">
        <f>'Закон X-Z'!J183</f>
        <v>1.0000000000000001E-5</v>
      </c>
      <c r="E11">
        <f>'Закон Y-Z'!J183</f>
        <v>1.0000000000000001E-5</v>
      </c>
      <c r="G11">
        <f t="shared" si="0"/>
        <v>191</v>
      </c>
    </row>
    <row r="12" spans="1:7" ht="12.75">
      <c r="A12" s="14" t="s">
        <v>102</v>
      </c>
      <c r="B12" s="14" t="s">
        <v>103</v>
      </c>
      <c r="C12">
        <f>'Закон X-Y'!J202</f>
        <v>1.0000000000000001E-5</v>
      </c>
      <c r="D12">
        <f>'Закон X-Z'!J201</f>
        <v>1.0000000000000001E-5</v>
      </c>
      <c r="E12">
        <f>'Закон Y-Z'!J201</f>
        <v>1.0000000000000001E-5</v>
      </c>
      <c r="G12">
        <f t="shared" si="0"/>
        <v>209</v>
      </c>
    </row>
    <row r="13" spans="1:7" ht="12.75">
      <c r="A13" s="14" t="s">
        <v>104</v>
      </c>
      <c r="B13" s="14" t="s">
        <v>105</v>
      </c>
      <c r="C13">
        <f>'Закон X-Y'!J220</f>
        <v>1.0000000000000001E-5</v>
      </c>
      <c r="D13">
        <f>'Закон X-Z'!J219</f>
        <v>1.0000000000000001E-5</v>
      </c>
      <c r="E13">
        <f>'Закон Y-Z'!J219</f>
        <v>1.0000000000000001E-5</v>
      </c>
      <c r="G13">
        <f t="shared" si="0"/>
        <v>227</v>
      </c>
    </row>
    <row r="14" spans="1:7" ht="12.75">
      <c r="A14" s="14" t="s">
        <v>106</v>
      </c>
      <c r="B14" s="14" t="s">
        <v>107</v>
      </c>
      <c r="C14">
        <f>'Закон X-Y'!J238</f>
        <v>1.0000000000000001E-5</v>
      </c>
      <c r="D14">
        <f>'Закон X-Z'!J237</f>
        <v>1.0000000000000001E-5</v>
      </c>
      <c r="E14">
        <f>'Закон Y-Z'!J237</f>
        <v>1.0000000000000001E-5</v>
      </c>
      <c r="G14">
        <f t="shared" si="0"/>
        <v>245</v>
      </c>
    </row>
    <row r="15" spans="1:7" ht="12.75">
      <c r="A15" s="14" t="s">
        <v>108</v>
      </c>
      <c r="B15" s="14" t="s">
        <v>109</v>
      </c>
      <c r="C15">
        <f>'Закон X-Y'!J256</f>
        <v>1.0000000000000001E-5</v>
      </c>
      <c r="D15">
        <f>'Закон X-Z'!J255</f>
        <v>1.0000000000000001E-5</v>
      </c>
      <c r="E15">
        <f>'Закон Y-Z'!J255</f>
        <v>1.0000000000000001E-5</v>
      </c>
      <c r="G15">
        <f t="shared" si="0"/>
        <v>263</v>
      </c>
    </row>
    <row r="16" spans="1:7" ht="12.75">
      <c r="A16" s="14" t="s">
        <v>110</v>
      </c>
      <c r="B16" s="14" t="s">
        <v>111</v>
      </c>
      <c r="C16">
        <f>'Закон X-Y'!J274</f>
        <v>1.0000000000000001E-5</v>
      </c>
      <c r="D16">
        <f>'Закон X-Z'!J273</f>
        <v>1.0000000000000001E-5</v>
      </c>
      <c r="E16">
        <f>'Закон Y-Z'!J273</f>
        <v>1.0000000000000001E-5</v>
      </c>
      <c r="G16">
        <f t="shared" si="0"/>
        <v>281</v>
      </c>
    </row>
    <row r="17" spans="1:7" ht="12.75">
      <c r="A17" s="14" t="s">
        <v>112</v>
      </c>
      <c r="B17" s="14" t="s">
        <v>113</v>
      </c>
      <c r="C17">
        <f>'Закон X-Y'!J292</f>
        <v>1.0000000000000001E-5</v>
      </c>
      <c r="D17">
        <f>'Закон X-Z'!J291</f>
        <v>1.0000000000000001E-5</v>
      </c>
      <c r="E17">
        <f>'Закон Y-Z'!J291</f>
        <v>1.0000000000000001E-5</v>
      </c>
      <c r="G17">
        <f t="shared" si="0"/>
        <v>299</v>
      </c>
    </row>
    <row r="18" spans="1:7" ht="12.75">
      <c r="A18" s="14" t="s">
        <v>114</v>
      </c>
      <c r="B18" s="14" t="s">
        <v>115</v>
      </c>
      <c r="C18">
        <f>'Закон X-Y'!J310</f>
        <v>1.0000000000000001E-5</v>
      </c>
      <c r="D18">
        <f>'Закон X-Z'!J309</f>
        <v>1.0000000000000001E-5</v>
      </c>
      <c r="E18">
        <f>'Закон Y-Z'!J309</f>
        <v>1.0000000000000001E-5</v>
      </c>
      <c r="G18">
        <f t="shared" si="0"/>
        <v>317</v>
      </c>
    </row>
    <row r="19" spans="1:7" ht="12.75">
      <c r="A19" s="14" t="s">
        <v>116</v>
      </c>
      <c r="B19" s="14" t="s">
        <v>117</v>
      </c>
      <c r="C19">
        <f>'Закон X-Y'!J328</f>
        <v>1.0000000000000001E-5</v>
      </c>
      <c r="D19">
        <f>'Закон X-Z'!J327</f>
        <v>1.0000000000000001E-5</v>
      </c>
      <c r="E19">
        <f>'Закон Y-Z'!J327</f>
        <v>1.0000000000000001E-5</v>
      </c>
      <c r="G19">
        <f t="shared" si="0"/>
        <v>335</v>
      </c>
    </row>
    <row r="20" spans="1:7" ht="12.75">
      <c r="A20" s="14" t="s">
        <v>118</v>
      </c>
      <c r="B20" s="14" t="s">
        <v>119</v>
      </c>
      <c r="C20">
        <f>'Закон X-Y'!J346</f>
        <v>1.0000000000000001E-5</v>
      </c>
      <c r="D20">
        <f>'Закон X-Z'!J345</f>
        <v>1.0000000000000001E-5</v>
      </c>
      <c r="E20">
        <f>'Закон Y-Z'!J345</f>
        <v>1.0000000000000001E-5</v>
      </c>
      <c r="G20">
        <f t="shared" si="0"/>
        <v>353</v>
      </c>
    </row>
    <row r="21" spans="1:7" ht="12.75">
      <c r="A21" s="14" t="s">
        <v>120</v>
      </c>
      <c r="B21" s="14" t="s">
        <v>121</v>
      </c>
      <c r="C21">
        <f>'Закон X-Y'!J364</f>
        <v>1.0000000000000001E-5</v>
      </c>
      <c r="D21">
        <f>'Закон X-Z'!J363</f>
        <v>1.0000000000000001E-5</v>
      </c>
      <c r="E21">
        <f>'Закон Y-Z'!J363</f>
        <v>1.0000000000000001E-5</v>
      </c>
      <c r="G21">
        <f t="shared" si="0"/>
        <v>371</v>
      </c>
    </row>
    <row r="22" spans="1:7" ht="12.75">
      <c r="A22" s="14" t="s">
        <v>122</v>
      </c>
      <c r="B22" s="14" t="s">
        <v>123</v>
      </c>
      <c r="C22">
        <f>'Закон X-Y'!J382</f>
        <v>1.0000000000000001E-5</v>
      </c>
      <c r="D22">
        <f>'Закон X-Z'!J381</f>
        <v>1.0000000000000001E-5</v>
      </c>
      <c r="E22">
        <f>'Закон Y-Z'!J381</f>
        <v>1.0000000000000001E-5</v>
      </c>
      <c r="G22">
        <f t="shared" si="0"/>
        <v>389</v>
      </c>
    </row>
    <row r="23" spans="1:7" ht="12.75">
      <c r="A23" s="14" t="s">
        <v>124</v>
      </c>
      <c r="B23" s="14" t="s">
        <v>125</v>
      </c>
      <c r="C23">
        <f>'Закон X-Y'!J400</f>
        <v>1.0000000000000001E-5</v>
      </c>
      <c r="D23">
        <f>'Закон X-Z'!J399</f>
        <v>1.0000000000000001E-5</v>
      </c>
      <c r="E23">
        <f>'Закон Y-Z'!J399</f>
        <v>1.0000000000000001E-5</v>
      </c>
      <c r="G23">
        <f t="shared" si="0"/>
        <v>407</v>
      </c>
    </row>
    <row r="24" spans="1:7" ht="12.75">
      <c r="A24" s="14" t="s">
        <v>126</v>
      </c>
      <c r="B24" s="14" t="s">
        <v>127</v>
      </c>
      <c r="C24">
        <f>'Закон X-Y'!J418</f>
        <v>1.0000000000000001E-5</v>
      </c>
      <c r="D24">
        <f>'Закон X-Z'!J417</f>
        <v>1.0000000000000001E-5</v>
      </c>
      <c r="E24">
        <f>'Закон Y-Z'!J417</f>
        <v>1.0000000000000001E-5</v>
      </c>
      <c r="G24">
        <f t="shared" si="0"/>
        <v>425</v>
      </c>
    </row>
    <row r="25" spans="1:7" ht="12.75">
      <c r="A25" s="18" t="s">
        <v>128</v>
      </c>
      <c r="B25" s="14"/>
      <c r="C25">
        <f>'Закон X-Y'!J436</f>
        <v>1.0000000000000001E-5</v>
      </c>
      <c r="D25">
        <f>'Закон X-Z'!J435</f>
        <v>1.0000000000000001E-5</v>
      </c>
      <c r="E25">
        <f>'Закон Y-Z'!J435</f>
        <v>1.0000000000000001E-5</v>
      </c>
      <c r="G25">
        <f t="shared" si="0"/>
        <v>443</v>
      </c>
    </row>
    <row r="26" spans="1:7" ht="12.75">
      <c r="A26" s="15">
        <v>25</v>
      </c>
      <c r="B26" s="15"/>
      <c r="C26">
        <f>'Закон X-Y'!J454</f>
        <v>1.0000000000000001E-5</v>
      </c>
      <c r="D26">
        <f>'Закон X-Z'!J453</f>
        <v>1.0000000000000001E-5</v>
      </c>
      <c r="E26">
        <f>'Закон Y-Z'!J453</f>
        <v>1.0000000000000001E-5</v>
      </c>
      <c r="G26">
        <f t="shared" si="0"/>
        <v>461</v>
      </c>
    </row>
    <row r="27" spans="1:7" ht="12.75">
      <c r="A27" s="15">
        <v>26</v>
      </c>
      <c r="B27" s="15"/>
      <c r="C27">
        <f>'Закон X-Y'!J472</f>
        <v>1.0000000000000001E-5</v>
      </c>
      <c r="D27">
        <f>'Закон X-Z'!J471</f>
        <v>1.0000000000000001E-5</v>
      </c>
      <c r="E27">
        <f>'Закон Y-Z'!J471</f>
        <v>1.0000000000000001E-5</v>
      </c>
      <c r="G27">
        <f t="shared" si="0"/>
        <v>479</v>
      </c>
    </row>
    <row r="28" spans="1:7" ht="12.75">
      <c r="A28" s="15">
        <v>27</v>
      </c>
      <c r="B28" s="15"/>
      <c r="C28">
        <f>'Закон X-Y'!J490</f>
        <v>1.0000000000000001E-5</v>
      </c>
      <c r="D28">
        <f>'Закон X-Z'!J489</f>
        <v>1.0000000000000001E-5</v>
      </c>
      <c r="E28">
        <f>'Закон Y-Z'!J489</f>
        <v>1.0000000000000001E-5</v>
      </c>
      <c r="G28">
        <f t="shared" si="0"/>
        <v>497</v>
      </c>
    </row>
    <row r="29" spans="1:7" ht="12.75">
      <c r="A29" s="15">
        <v>28</v>
      </c>
      <c r="B29" s="15"/>
      <c r="C29">
        <f>'Закон X-Y'!J508</f>
        <v>1.0000000000000001E-5</v>
      </c>
      <c r="D29">
        <f>'Закон X-Z'!J507</f>
        <v>1.0000000000000001E-5</v>
      </c>
      <c r="E29">
        <f>'Закон Y-Z'!J507</f>
        <v>1.0000000000000001E-5</v>
      </c>
      <c r="G29">
        <f t="shared" si="0"/>
        <v>515</v>
      </c>
    </row>
    <row r="30" spans="1:7" ht="12.75">
      <c r="A30" s="15">
        <v>29</v>
      </c>
      <c r="B30" s="15"/>
      <c r="C30">
        <f>'Закон X-Y'!J526</f>
        <v>1.0000000000000001E-5</v>
      </c>
      <c r="D30">
        <f>'Закон X-Z'!J525</f>
        <v>1.0000000000000001E-5</v>
      </c>
      <c r="E30">
        <f>'Закон Y-Z'!J525</f>
        <v>1.0000000000000001E-5</v>
      </c>
      <c r="G30">
        <f t="shared" si="0"/>
        <v>533</v>
      </c>
    </row>
    <row r="31" spans="1:7" ht="12.75">
      <c r="A31" s="15">
        <v>30</v>
      </c>
      <c r="B31" s="15"/>
      <c r="C31">
        <f>'Закон X-Y'!J544</f>
        <v>1.0000000000000001E-5</v>
      </c>
      <c r="D31">
        <f>'Закон X-Z'!J543</f>
        <v>1.0000000000000001E-5</v>
      </c>
      <c r="E31">
        <f>'Закон Y-Z'!J543</f>
        <v>1.0000000000000001E-5</v>
      </c>
      <c r="G31">
        <f t="shared" si="0"/>
        <v>551</v>
      </c>
    </row>
    <row r="32" spans="1:7" ht="12.75">
      <c r="A32" s="15">
        <v>31</v>
      </c>
      <c r="B32" s="15"/>
      <c r="C32">
        <f>'Закон X-Y'!J562</f>
        <v>1.0000000000000001E-5</v>
      </c>
      <c r="D32">
        <f>'Закон X-Z'!J561</f>
        <v>1.0000000000000001E-5</v>
      </c>
      <c r="E32">
        <f>'Закон Y-Z'!J561</f>
        <v>1.0000000000000001E-5</v>
      </c>
      <c r="G32">
        <f t="shared" si="0"/>
        <v>569</v>
      </c>
    </row>
    <row r="33" spans="1:7" ht="12.75">
      <c r="A33" s="15">
        <v>32</v>
      </c>
      <c r="B33" s="15"/>
      <c r="C33">
        <f>'Закон X-Y'!J580</f>
        <v>1.0000000000000001E-5</v>
      </c>
      <c r="D33">
        <f>'Закон X-Z'!J579</f>
        <v>1.0000000000000001E-5</v>
      </c>
      <c r="E33">
        <f>'Закон Y-Z'!J579</f>
        <v>1.0000000000000001E-5</v>
      </c>
      <c r="G33">
        <f t="shared" si="0"/>
        <v>587</v>
      </c>
    </row>
    <row r="34" spans="1:7" ht="12.75">
      <c r="A34" s="15">
        <v>33</v>
      </c>
      <c r="B34" s="15"/>
      <c r="C34">
        <f>'Закон X-Y'!J598</f>
        <v>1.0000000000000001E-5</v>
      </c>
      <c r="D34">
        <f>'Закон X-Z'!J597</f>
        <v>1.0000000000000001E-5</v>
      </c>
      <c r="E34">
        <f>'Закон Y-Z'!J597</f>
        <v>1.0000000000000001E-5</v>
      </c>
      <c r="G34">
        <f t="shared" si="0"/>
        <v>605</v>
      </c>
    </row>
    <row r="35" spans="1:7" ht="12.75">
      <c r="A35" s="15">
        <v>34</v>
      </c>
      <c r="B35" s="15"/>
      <c r="C35">
        <f>'Закон X-Y'!J616</f>
        <v>1.0000000000000001E-5</v>
      </c>
      <c r="D35">
        <f>'Закон X-Z'!J615</f>
        <v>1.0000000000000001E-5</v>
      </c>
      <c r="E35">
        <f>'Закон Y-Z'!J615</f>
        <v>1.0000000000000001E-5</v>
      </c>
      <c r="G35">
        <f t="shared" si="0"/>
        <v>623</v>
      </c>
    </row>
    <row r="36" spans="1:7" ht="12.75">
      <c r="A36" s="15">
        <v>35</v>
      </c>
      <c r="B36" s="15"/>
      <c r="C36">
        <f>'Закон X-Y'!J634</f>
        <v>1.0000000000000001E-5</v>
      </c>
      <c r="D36">
        <f>'Закон X-Z'!J633</f>
        <v>1.0000000000000001E-5</v>
      </c>
      <c r="E36">
        <f>'Закон Y-Z'!J633</f>
        <v>1.0000000000000001E-5</v>
      </c>
      <c r="G36">
        <f t="shared" si="0"/>
        <v>641</v>
      </c>
    </row>
    <row r="37" spans="1:7" ht="12.75">
      <c r="A37" s="15">
        <v>36</v>
      </c>
      <c r="B37" s="15"/>
      <c r="C37">
        <f>'Закон X-Y'!J652</f>
        <v>1.0000000000000001E-5</v>
      </c>
      <c r="D37">
        <f>'Закон X-Z'!J651</f>
        <v>1.0000000000000001E-5</v>
      </c>
      <c r="E37">
        <f>'Закон Y-Z'!J651</f>
        <v>1.0000000000000001E-5</v>
      </c>
      <c r="G37">
        <f t="shared" si="0"/>
        <v>659</v>
      </c>
    </row>
    <row r="38" spans="1:7" ht="12.75">
      <c r="A38" s="15">
        <v>37</v>
      </c>
      <c r="B38" s="15"/>
      <c r="C38">
        <f>'Закон X-Y'!J670</f>
        <v>1.0000000000000001E-5</v>
      </c>
      <c r="D38">
        <f>'Закон X-Z'!J669</f>
        <v>1.0000000000000001E-5</v>
      </c>
      <c r="E38">
        <f>'Закон Y-Z'!J669</f>
        <v>1.0000000000000001E-5</v>
      </c>
      <c r="G38">
        <f t="shared" si="0"/>
        <v>677</v>
      </c>
    </row>
    <row r="39" spans="1:7" ht="12.75">
      <c r="A39" s="15">
        <v>38</v>
      </c>
      <c r="B39" s="15"/>
      <c r="C39">
        <f>'Закон X-Y'!J688</f>
        <v>1.0000000000000001E-5</v>
      </c>
      <c r="D39">
        <f>'Закон X-Z'!J687</f>
        <v>1.0000000000000001E-5</v>
      </c>
      <c r="E39">
        <f>'Закон Y-Z'!J687</f>
        <v>1.0000000000000001E-5</v>
      </c>
      <c r="G39">
        <f t="shared" si="0"/>
        <v>695</v>
      </c>
    </row>
    <row r="40" spans="1:7" ht="12.75">
      <c r="A40" s="15">
        <v>39</v>
      </c>
      <c r="B40" s="15"/>
      <c r="C40">
        <f>'Закон X-Y'!J706</f>
        <v>1.0000000000000001E-5</v>
      </c>
      <c r="D40">
        <f>'Закон X-Z'!J705</f>
        <v>1.0000000000000001E-5</v>
      </c>
      <c r="E40">
        <f>'Закон Y-Z'!J705</f>
        <v>1.0000000000000001E-5</v>
      </c>
      <c r="G40">
        <f t="shared" si="0"/>
        <v>713</v>
      </c>
    </row>
    <row r="41" spans="1:7" ht="12.75">
      <c r="A41" s="15">
        <v>40</v>
      </c>
      <c r="B41" s="15"/>
      <c r="C41">
        <f>'Закон X-Y'!J724</f>
        <v>1.0000000000000001E-5</v>
      </c>
      <c r="D41">
        <f>'Закон X-Z'!J723</f>
        <v>1.0000000000000001E-5</v>
      </c>
      <c r="E41">
        <f>'Закон Y-Z'!J723</f>
        <v>1.0000000000000001E-5</v>
      </c>
      <c r="G41">
        <f t="shared" si="0"/>
        <v>731</v>
      </c>
    </row>
    <row r="42" spans="1:7" ht="12.75">
      <c r="A42" s="15"/>
      <c r="B42" s="15"/>
    </row>
    <row r="43" spans="1:7" ht="12.75">
      <c r="A43" s="15"/>
      <c r="B43" s="15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60DA-8F0A-4BA2-A59B-95C213AD19CA}">
  <dimension ref="A1:S757"/>
  <sheetViews>
    <sheetView topLeftCell="B617" workbookViewId="0">
      <selection activeCell="B723" sqref="B723:G727"/>
    </sheetView>
  </sheetViews>
  <sheetFormatPr defaultRowHeight="12.75"/>
  <cols>
    <col min="1" max="1" width="20.42578125" customWidth="1"/>
    <col min="2" max="7" width="4.7109375" customWidth="1"/>
    <col min="8" max="8" width="15" customWidth="1"/>
    <col min="9" max="9" width="5.42578125" customWidth="1"/>
    <col min="12" max="12" width="10" customWidth="1"/>
    <col min="13" max="13" width="8" customWidth="1"/>
  </cols>
  <sheetData>
    <row r="1" spans="1:13">
      <c r="A1" s="91" t="str">
        <f>'Закон X-Y'!A1</f>
        <v>ИВТ19-3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>
      <c r="A2" t="str">
        <f>'Закон X-Y'!A2</f>
        <v>X\Y</v>
      </c>
      <c r="B2" s="71">
        <f>'Закон X-Y'!B2</f>
        <v>0</v>
      </c>
      <c r="C2" s="72">
        <f>'Закон X-Y'!C2</f>
        <v>1</v>
      </c>
      <c r="D2" s="72">
        <f>'Закон X-Y'!D2</f>
        <v>2</v>
      </c>
      <c r="E2" s="72">
        <f>'Закон X-Y'!E2</f>
        <v>3</v>
      </c>
      <c r="F2" s="72">
        <f>'Закон X-Y'!F2</f>
        <v>4</v>
      </c>
      <c r="G2" s="73">
        <f>'Закон X-Y'!G2</f>
        <v>5</v>
      </c>
      <c r="H2" t="s">
        <v>66</v>
      </c>
      <c r="I2" s="54"/>
      <c r="J2" s="68" t="str">
        <f>'Закон X-Y'!J2</f>
        <v>N</v>
      </c>
      <c r="K2" s="89"/>
      <c r="L2" s="90"/>
    </row>
    <row r="3" spans="1:13">
      <c r="A3" s="79">
        <f>'Закон X-Y'!A3</f>
        <v>0</v>
      </c>
      <c r="B3" s="63">
        <f>IF('Закон X-Y'!H3=0,0,SUMPRODUCT('Закон X-Y'!$B2:'Закон X-Y'!$G2,'Закон X-Y'!B3:'Закон X-Y'!G3)/'Закон X-Y'!H3)</f>
        <v>0</v>
      </c>
      <c r="C3" s="54">
        <f>IF('Закон X-Y'!H4=0,0,SUMPRODUCT('Закон X-Y'!$B2:'Закон X-Y'!$G2,'Закон X-Y'!B4:'Закон X-Y'!G4)/'Закон X-Y'!H4)</f>
        <v>0</v>
      </c>
      <c r="D3" s="54">
        <f>IF('Закон X-Y'!H5=0,0,SUMPRODUCT('Закон X-Y'!$B2:'Закон X-Y'!$G2,'Закон X-Y'!B5:'Закон X-Y'!G5)/'Закон X-Y'!H5)</f>
        <v>0</v>
      </c>
      <c r="E3" s="54">
        <f>IF('Закон X-Y'!H6=0,0,SUMPRODUCT('Закон X-Y'!$B2:'Закон X-Y'!$G2,'Закон X-Y'!B6:'Закон X-Y'!G6)/'Закон X-Y'!H6)</f>
        <v>0</v>
      </c>
      <c r="F3" s="54">
        <f>IF('Закон X-Y'!H7=0,0,SUMPRODUCT('Закон X-Y'!$B2:'Закон X-Y'!$G2,'Закон X-Y'!B7:'Закон X-Y'!G7)/'Закон X-Y'!H7)</f>
        <v>0</v>
      </c>
      <c r="G3" s="64">
        <f>IF('Закон X-Y'!H8=0,0,SUMPRODUCT('Закон X-Y'!$B2:'Закон X-Y'!$G2,'Закон X-Y'!B8:'Закон X-Y'!G8)/'Закон X-Y'!H8)</f>
        <v>0</v>
      </c>
      <c r="H3" t="s">
        <v>67</v>
      </c>
      <c r="I3" s="54"/>
      <c r="J3" s="69">
        <f>'Закон X-Y'!J3</f>
        <v>4.0000000000000002E-4</v>
      </c>
      <c r="K3" s="58"/>
      <c r="L3" t="s">
        <v>68</v>
      </c>
    </row>
    <row r="4" spans="1:13">
      <c r="A4" s="79">
        <f>'Закон X-Y'!A4</f>
        <v>1</v>
      </c>
      <c r="B4" s="63">
        <f>K9*(B2-K4)+K5</f>
        <v>0</v>
      </c>
      <c r="C4" s="54">
        <f>K9*(C2-K4)+K5</f>
        <v>0</v>
      </c>
      <c r="D4" s="54">
        <f>K9*(D2-K4)+K5</f>
        <v>0</v>
      </c>
      <c r="E4" s="54">
        <f>K9*(E2-K4)+K5</f>
        <v>0</v>
      </c>
      <c r="F4" s="54">
        <f>K9*(F2-K4)+K5</f>
        <v>0</v>
      </c>
      <c r="G4" s="64">
        <f>K9*(G2-K4)+K5</f>
        <v>0</v>
      </c>
      <c r="H4" t="s">
        <v>69</v>
      </c>
      <c r="I4" s="54"/>
      <c r="J4" s="57" t="s">
        <v>54</v>
      </c>
      <c r="K4" s="58">
        <f>IF('Закон X-Y'!B9=0,0,SUMPRODUCT('Закон X-Y'!A3:A8,'Закон X-Y'!H3:H8))</f>
        <v>0</v>
      </c>
      <c r="L4" s="57" t="s">
        <v>70</v>
      </c>
      <c r="M4">
        <f>0*1/32+1*5/32+2*10/32+3*10/32+4*5/32+5*1/32</f>
        <v>2.5</v>
      </c>
    </row>
    <row r="5" spans="1:13">
      <c r="A5" s="79">
        <f>'Закон X-Y'!A5</f>
        <v>2</v>
      </c>
      <c r="B5" s="63">
        <f>IF('Закон X-Y'!B9=0,0,SUMPRODUCT('Закон X-Y'!$A3:'Закон X-Y'!$A8,'Закон X-Y'!B3:'Закон X-Y'!B8)/'Закон X-Y'!B9)</f>
        <v>0</v>
      </c>
      <c r="C5" s="54">
        <f>IF('Закон X-Y'!C9=0,0,SUMPRODUCT('Закон X-Y'!$A3:'Закон X-Y'!$A8,'Закон X-Y'!C3:'Закон X-Y'!C8)/'Закон X-Y'!C9)</f>
        <v>0</v>
      </c>
      <c r="D5" s="54">
        <f>IF('Закон X-Y'!D9=0,0,SUMPRODUCT('Закон X-Y'!$A3:'Закон X-Y'!$A8,'Закон X-Y'!D3:'Закон X-Y'!D8)/'Закон X-Y'!D9)</f>
        <v>0</v>
      </c>
      <c r="E5" s="54">
        <f>IF('Закон X-Y'!E9=0,0,SUMPRODUCT('Закон X-Y'!$A3:'Закон X-Y'!$A8,'Закон X-Y'!E3:'Закон X-Y'!E8)/'Закон X-Y'!E9)</f>
        <v>0</v>
      </c>
      <c r="F5" s="54">
        <f>IF('Закон X-Y'!F9=0,0,SUMPRODUCT('Закон X-Y'!$A3:'Закон X-Y'!$A8,'Закон X-Y'!F3:'Закон X-Y'!F8)/'Закон X-Y'!F9)</f>
        <v>0</v>
      </c>
      <c r="G5" s="64">
        <f>IF('Закон X-Y'!G9=0,0,SUMPRODUCT('Закон X-Y'!$A3:'Закон X-Y'!$A8,'Закон X-Y'!G3:'Закон X-Y'!G8)/'Закон X-Y'!G9)</f>
        <v>0</v>
      </c>
      <c r="H5" t="s">
        <v>71</v>
      </c>
      <c r="I5" s="54"/>
      <c r="J5" s="57" t="s">
        <v>55</v>
      </c>
      <c r="K5" s="58">
        <f>IF('Закон X-Y'!B9=0,0,SUMPRODUCT('Закон X-Y'!B2:G2,'Закон X-Y'!B9:G9))</f>
        <v>0</v>
      </c>
      <c r="L5" s="57" t="s">
        <v>72</v>
      </c>
      <c r="M5">
        <f>0*1/32+1*16/32+2*8/32+3*4/32+4*2/32+5*1/32</f>
        <v>1.78125</v>
      </c>
    </row>
    <row r="6" spans="1:13">
      <c r="A6" s="79">
        <f>'Закон X-Y'!A6</f>
        <v>3</v>
      </c>
      <c r="B6" s="63">
        <f>K10*(B2-K5)+K4</f>
        <v>0</v>
      </c>
      <c r="C6" s="54">
        <f>K10*(C2-K5)+K4</f>
        <v>0</v>
      </c>
      <c r="D6" s="54">
        <f>K10*(D2-K5)+K4</f>
        <v>0</v>
      </c>
      <c r="E6" s="54">
        <f>K10*(E2-K5)+K4</f>
        <v>0</v>
      </c>
      <c r="F6" s="54">
        <f>K10*(F2-K5)+K4</f>
        <v>0</v>
      </c>
      <c r="G6" s="64">
        <f>K10*(G2-K5)+K4</f>
        <v>0</v>
      </c>
      <c r="H6" t="s">
        <v>73</v>
      </c>
      <c r="I6" s="54"/>
      <c r="J6" s="57" t="s">
        <v>56</v>
      </c>
      <c r="K6" s="58">
        <f>IF('Закон X-Y'!B9=0,0,'Закон X-Y'!B2*SUMPRODUCT('Закон X-Y'!A3:A8,'Закон X-Y'!B3:B8)+'Закон X-Y'!C2*SUMPRODUCT('Закон X-Y'!A3:A8,'Закон X-Y'!C3:C8)+'Закон X-Y'!D2*SUMPRODUCT('Закон X-Y'!A3:A8,'Закон X-Y'!D3:D8)+'Закон X-Y'!E2*SUMPRODUCT('Закон X-Y'!A3:A8,'Закон X-Y'!E3:E8)+'Закон X-Y'!F2*SUMPRODUCT('Закон X-Y'!A3:A8,'Закон X-Y'!F3:F8)+'Закон X-Y'!G2*SUMPRODUCT('Закон X-Y'!A3:A8,'Закон X-Y'!G3:G8))</f>
        <v>0</v>
      </c>
      <c r="L6" s="57" t="s">
        <v>74</v>
      </c>
      <c r="M6">
        <f>15/21+2*(4/32+6/32+6/32+4/32)+3*(6/32+6/32+3/32)+4*(4/32+2/32)+5/32</f>
        <v>4.2767857142857144</v>
      </c>
    </row>
    <row r="7" spans="1:13">
      <c r="A7" s="79">
        <f>'Закон X-Y'!A7</f>
        <v>4</v>
      </c>
      <c r="B7" s="74">
        <f>'Закон X-Y'!B2</f>
        <v>0</v>
      </c>
      <c r="C7" s="75">
        <f>'Закон X-Y'!C2</f>
        <v>1</v>
      </c>
      <c r="D7" s="75">
        <f>'Закон X-Y'!D2</f>
        <v>2</v>
      </c>
      <c r="E7" s="75">
        <f>'Закон X-Y'!E2</f>
        <v>3</v>
      </c>
      <c r="F7" s="75">
        <f>'Закон X-Y'!F2</f>
        <v>4</v>
      </c>
      <c r="G7" s="76">
        <f>'Закон X-Y'!G2</f>
        <v>5</v>
      </c>
      <c r="H7" t="s">
        <v>68</v>
      </c>
      <c r="I7" s="54"/>
      <c r="J7" s="57" t="s">
        <v>57</v>
      </c>
      <c r="K7" s="58">
        <f>IF('Закон X-Y'!B9=0,0,SUMPRODUCT('Закон X-Y'!A3:A8,'Закон X-Y'!A3:A8,'Закон X-Y'!H3:H8)-K4*K4)</f>
        <v>0</v>
      </c>
      <c r="L7" s="57" t="s">
        <v>75</v>
      </c>
      <c r="M7">
        <f>0*1/32+1*5/32+4*10/32+9*10/32+16*5/32+25*1/32-M4*M4</f>
        <v>1.25</v>
      </c>
    </row>
    <row r="8" spans="1:13">
      <c r="A8" s="79">
        <f>'Закон X-Y'!A8</f>
        <v>5</v>
      </c>
      <c r="B8" s="60">
        <v>0</v>
      </c>
      <c r="C8" s="61">
        <f>(1/32+2/32+3/32+4/32+5/32)/(5/32)</f>
        <v>3</v>
      </c>
      <c r="D8" s="61">
        <f>(1*4/32+2*3/32+3*2/32+4/32)/(10/32)</f>
        <v>2</v>
      </c>
      <c r="E8" s="61">
        <f>(1*6/32+2*3/32+3*1/32)/(10/32)</f>
        <v>1.5</v>
      </c>
      <c r="F8" s="61">
        <f>(1*4/32+2*1/32)/(5/32)</f>
        <v>1.2</v>
      </c>
      <c r="G8" s="62">
        <v>1</v>
      </c>
      <c r="H8" t="s">
        <v>67</v>
      </c>
      <c r="I8" s="54"/>
      <c r="J8" s="57" t="s">
        <v>59</v>
      </c>
      <c r="K8" s="58">
        <f>IF('Закон X-Y'!B9=0,0,SUMPRODUCT('Закон X-Y'!B2:G2,'Закон X-Y'!B2:G2,'Закон X-Y'!B9:G9)-K5*K5)</f>
        <v>0</v>
      </c>
      <c r="L8" s="57" t="s">
        <v>76</v>
      </c>
      <c r="M8">
        <f>0*1/32+1*16/32+4*8/32+9*4/32+16*2/32+25*1/32-M5*M5</f>
        <v>1.2333984375</v>
      </c>
    </row>
    <row r="9" spans="1:13">
      <c r="A9" t="str">
        <f>'Закон X-Y'!A9</f>
        <v>w(Y=yj)</v>
      </c>
      <c r="B9" s="63">
        <f>M9*(B7-M4)+M5</f>
        <v>2.1339285714285712</v>
      </c>
      <c r="C9" s="54">
        <f>M9*(C7-M4)+M5</f>
        <v>1.9928571428571427</v>
      </c>
      <c r="D9" s="54">
        <f>M9*(D7-M4)+M5</f>
        <v>1.8517857142857141</v>
      </c>
      <c r="E9" s="54">
        <f>M9*(E7-M4)+M5</f>
        <v>1.7107142857142859</v>
      </c>
      <c r="F9" s="54">
        <f>M9*(F7-M4)+M5</f>
        <v>1.5696428571428573</v>
      </c>
      <c r="G9" s="64">
        <f>M9*(G7-M4)+M5</f>
        <v>1.4285714285714288</v>
      </c>
      <c r="H9" t="s">
        <v>69</v>
      </c>
      <c r="J9" s="57" t="s">
        <v>62</v>
      </c>
      <c r="K9" s="58">
        <f>IF('Закон X-Y'!B9=0,0,(K6-K4*K5)/K7)</f>
        <v>0</v>
      </c>
      <c r="L9" s="57" t="s">
        <v>62</v>
      </c>
      <c r="M9">
        <f>(M6-M4*M5)/M7</f>
        <v>-0.14107142857142846</v>
      </c>
    </row>
    <row r="10" spans="1:13">
      <c r="A10" t="str">
        <f>'Закон X-Y'!A10</f>
        <v>Xср/Y=yj</v>
      </c>
      <c r="B10" s="63">
        <v>0</v>
      </c>
      <c r="C10" s="54">
        <f>(1/32+2*4/32+3*6/32+4*4/32+5/32)/(16/32)</f>
        <v>3</v>
      </c>
      <c r="D10" s="54">
        <f>(1/32+2*3/32+3*3/32+4*1/32)/(8/32)</f>
        <v>2.5</v>
      </c>
      <c r="E10" s="54">
        <f>(1/32+2*2/32+3*1/32)/(4/32)</f>
        <v>2</v>
      </c>
      <c r="F10" s="54">
        <f>(1/32+2*1/32)/(2/32)</f>
        <v>1.5</v>
      </c>
      <c r="G10" s="64">
        <v>1</v>
      </c>
      <c r="H10" t="s">
        <v>71</v>
      </c>
      <c r="J10" s="57" t="s">
        <v>64</v>
      </c>
      <c r="K10" s="58">
        <f>IF('Закон X-Y'!B9=0,0,(K6-K4*K5)/K8)</f>
        <v>0</v>
      </c>
      <c r="L10" s="57" t="s">
        <v>64</v>
      </c>
      <c r="M10">
        <f>(M6-M4*M5)/M8</f>
        <v>-0.14297025223391008</v>
      </c>
    </row>
    <row r="11" spans="1:13">
      <c r="B11" s="65">
        <f>M10*(B2-M5)+M4</f>
        <v>2.7546657617916521</v>
      </c>
      <c r="C11" s="66">
        <f>M10*(C2-M5)+M4</f>
        <v>2.6116955095577423</v>
      </c>
      <c r="D11" s="66">
        <f>M10*(D2-M5)+M4</f>
        <v>2.4687252573238321</v>
      </c>
      <c r="E11" s="66">
        <f>M10*(E2-M5)+M4</f>
        <v>2.3257550050899223</v>
      </c>
      <c r="F11" s="66">
        <f>M10*(F2-M5)+M4</f>
        <v>2.182784752856012</v>
      </c>
      <c r="G11" s="67">
        <f>M10*(G2-M5)+M4</f>
        <v>2.0398145006221018</v>
      </c>
      <c r="H11" t="s">
        <v>73</v>
      </c>
    </row>
    <row r="12" spans="1:13">
      <c r="A12" s="79"/>
    </row>
    <row r="13" spans="1:13">
      <c r="A13" s="79"/>
    </row>
    <row r="14" spans="1:13">
      <c r="A14" s="79"/>
    </row>
    <row r="15" spans="1:13">
      <c r="A15" s="79"/>
    </row>
    <row r="16" spans="1:13">
      <c r="A16" s="79"/>
    </row>
    <row r="17" spans="1:13">
      <c r="A17" s="79"/>
    </row>
    <row r="20" spans="1:13">
      <c r="A20" s="78" t="str">
        <f>'Закон X-Y'!A20</f>
        <v>Ахаррам</v>
      </c>
      <c r="B20" s="88" t="str">
        <f>'Закон X-Y'!B20</f>
        <v>Юнесс</v>
      </c>
      <c r="C20" s="88"/>
      <c r="D20" s="88"/>
      <c r="E20" s="88"/>
      <c r="F20" s="88"/>
      <c r="G20" s="88"/>
      <c r="H20" s="88"/>
      <c r="I20" s="88"/>
      <c r="J20" s="88"/>
      <c r="K20" s="88"/>
    </row>
    <row r="21" spans="1:13">
      <c r="A21" t="str">
        <f>'Закон X-Y'!A21</f>
        <v>X\Y</v>
      </c>
      <c r="B21" s="71">
        <f>'Закон X-Y'!B21</f>
        <v>0</v>
      </c>
      <c r="C21" s="72">
        <f>'Закон X-Y'!C21</f>
        <v>1</v>
      </c>
      <c r="D21" s="72">
        <f>'Закон X-Y'!D21</f>
        <v>2</v>
      </c>
      <c r="E21" s="72">
        <f>'Закон X-Y'!E21</f>
        <v>3</v>
      </c>
      <c r="F21" s="72">
        <f>'Закон X-Y'!F21</f>
        <v>4</v>
      </c>
      <c r="G21" s="73">
        <f>'Закон X-Y'!G21</f>
        <v>5</v>
      </c>
      <c r="H21" t="s">
        <v>66</v>
      </c>
      <c r="I21" s="54"/>
      <c r="J21" s="68" t="str">
        <f>'Закон X-Y'!J21</f>
        <v>N</v>
      </c>
      <c r="K21" s="89"/>
      <c r="L21" s="90"/>
    </row>
    <row r="22" spans="1:13">
      <c r="A22" s="79">
        <f>'Закон X-Y'!A22</f>
        <v>0</v>
      </c>
      <c r="B22" s="63">
        <f>IF('Закон X-Y'!H22=0,0,SUMPRODUCT('Закон X-Y'!$B21:'Закон X-Y'!$G21,'Закон X-Y'!B22:'Закон X-Y'!G22)/'Закон X-Y'!H22)</f>
        <v>0</v>
      </c>
      <c r="C22" s="54">
        <f>IF('Закон X-Y'!H23=0,0,SUMPRODUCT('Закон X-Y'!$B21:'Закон X-Y'!$G21,'Закон X-Y'!B23:'Закон X-Y'!G23)/'Закон X-Y'!H23)</f>
        <v>0</v>
      </c>
      <c r="D22" s="54">
        <f>IF('Закон X-Y'!H24=0,0,SUMPRODUCT('Закон X-Y'!$B21:'Закон X-Y'!$G21,'Закон X-Y'!B24:'Закон X-Y'!G24)/'Закон X-Y'!H24)</f>
        <v>0</v>
      </c>
      <c r="E22" s="54">
        <f>IF('Закон X-Y'!H25=0,0,SUMPRODUCT('Закон X-Y'!$B21:'Закон X-Y'!$G21,'Закон X-Y'!B25:'Закон X-Y'!G25)/'Закон X-Y'!H25)</f>
        <v>0</v>
      </c>
      <c r="F22" s="54">
        <f>IF('Закон X-Y'!H26=0,0,SUMPRODUCT('Закон X-Y'!$B21:'Закон X-Y'!$G21,'Закон X-Y'!B26:'Закон X-Y'!G26)/'Закон X-Y'!H26)</f>
        <v>0</v>
      </c>
      <c r="G22" s="64">
        <f>IF('Закон X-Y'!H27=0,0,SUMPRODUCT('Закон X-Y'!$B21:'Закон X-Y'!$G21,'Закон X-Y'!B27:'Закон X-Y'!G27)/'Закон X-Y'!H27)</f>
        <v>0</v>
      </c>
      <c r="H22" t="s">
        <v>67</v>
      </c>
      <c r="I22" s="54"/>
      <c r="J22" s="69">
        <f>'Закон X-Y'!J22</f>
        <v>1.0000000000000001E-5</v>
      </c>
      <c r="K22" s="58"/>
      <c r="L22" t="s">
        <v>68</v>
      </c>
    </row>
    <row r="23" spans="1:13">
      <c r="A23" s="79">
        <f>'Закон X-Y'!A23</f>
        <v>1</v>
      </c>
      <c r="B23" s="63">
        <f>K28*(B21-K23)+K24</f>
        <v>0</v>
      </c>
      <c r="C23" s="54">
        <f>K28*(C21-K23)+K24</f>
        <v>0</v>
      </c>
      <c r="D23" s="54">
        <f>K28*(D21-K23)+K24</f>
        <v>0</v>
      </c>
      <c r="E23" s="54">
        <f>K28*(E21-K23)+K24</f>
        <v>0</v>
      </c>
      <c r="F23" s="54">
        <f>K28*(F21-K23)+K24</f>
        <v>0</v>
      </c>
      <c r="G23" s="64">
        <f>K28*(G21-K23)+K24</f>
        <v>0</v>
      </c>
      <c r="H23" t="s">
        <v>69</v>
      </c>
      <c r="I23" s="54"/>
      <c r="J23" s="57" t="s">
        <v>54</v>
      </c>
      <c r="K23" s="58">
        <f>IF('Закон X-Y'!B28=0,0,SUMPRODUCT('Закон X-Y'!A22:A27,'Закон X-Y'!H22:H27))</f>
        <v>0</v>
      </c>
      <c r="L23" s="57" t="s">
        <v>70</v>
      </c>
      <c r="M23">
        <f>0*1/32+1*5/32+2*10/32+3*10/32+4*5/32+5*1/32</f>
        <v>2.5</v>
      </c>
    </row>
    <row r="24" spans="1:13">
      <c r="A24" s="79">
        <f>'Закон X-Y'!A24</f>
        <v>2</v>
      </c>
      <c r="B24" s="63">
        <f>IF('Закон X-Y'!B28=0,0,SUMPRODUCT('Закон X-Y'!$A22:'Закон X-Y'!$A27,'Закон X-Y'!B22:'Закон X-Y'!B27)/'Закон X-Y'!B28)</f>
        <v>0</v>
      </c>
      <c r="C24" s="54">
        <f>IF('Закон X-Y'!C28=0,0,SUMPRODUCT('Закон X-Y'!$A22:'Закон X-Y'!$A27,'Закон X-Y'!C22:'Закон X-Y'!C27)/'Закон X-Y'!C28)</f>
        <v>0</v>
      </c>
      <c r="D24" s="54">
        <f>IF('Закон X-Y'!D28=0,0,SUMPRODUCT('Закон X-Y'!$A22:'Закон X-Y'!$A27,'Закон X-Y'!D22:'Закон X-Y'!D27)/'Закон X-Y'!D28)</f>
        <v>0</v>
      </c>
      <c r="E24" s="54">
        <f>IF('Закон X-Y'!E28=0,0,SUMPRODUCT('Закон X-Y'!$A22:'Закон X-Y'!$A27,'Закон X-Y'!E22:'Закон X-Y'!E27)/'Закон X-Y'!E28)</f>
        <v>0</v>
      </c>
      <c r="F24" s="54">
        <f>IF('Закон X-Y'!F28=0,0,SUMPRODUCT('Закон X-Y'!$A22:'Закон X-Y'!$A27,'Закон X-Y'!F22:'Закон X-Y'!F27)/'Закон X-Y'!F28)</f>
        <v>0</v>
      </c>
      <c r="G24" s="64">
        <f>IF('Закон X-Y'!G28=0,0,SUMPRODUCT('Закон X-Y'!$A22:'Закон X-Y'!$A27,'Закон X-Y'!G22:'Закон X-Y'!G27)/'Закон X-Y'!G28)</f>
        <v>0</v>
      </c>
      <c r="H24" t="s">
        <v>71</v>
      </c>
      <c r="I24" s="54"/>
      <c r="J24" s="57" t="s">
        <v>55</v>
      </c>
      <c r="K24" s="58">
        <f>IF('Закон X-Y'!B28=0,0,SUMPRODUCT('Закон X-Y'!B21:G21,'Закон X-Y'!B28:G28))</f>
        <v>0</v>
      </c>
      <c r="L24" s="57" t="s">
        <v>72</v>
      </c>
      <c r="M24">
        <f>0*1/32+1*16/32+2*8/32+3*4/32+4*2/32+5*1/32</f>
        <v>1.78125</v>
      </c>
    </row>
    <row r="25" spans="1:13">
      <c r="A25" s="79">
        <f>'Закон X-Y'!A25</f>
        <v>3</v>
      </c>
      <c r="B25" s="63">
        <f>K29*(B21-K24)+K23</f>
        <v>0</v>
      </c>
      <c r="C25" s="54">
        <f>K29*(C21-K24)+K23</f>
        <v>0</v>
      </c>
      <c r="D25" s="54">
        <f>K29*(D21-K24)+K23</f>
        <v>0</v>
      </c>
      <c r="E25" s="54">
        <f>K29*(E21-K24)+K23</f>
        <v>0</v>
      </c>
      <c r="F25" s="54">
        <f>K29*(F21-K24)+K23</f>
        <v>0</v>
      </c>
      <c r="G25" s="64">
        <f>K29*(G21-K24)+K23</f>
        <v>0</v>
      </c>
      <c r="H25" t="s">
        <v>73</v>
      </c>
      <c r="I25" s="54"/>
      <c r="J25" s="57" t="s">
        <v>56</v>
      </c>
      <c r="K25" s="58">
        <f>IF('Закон X-Y'!B28=0,0,'Закон X-Y'!B21*SUMPRODUCT('Закон X-Y'!A22:A27,'Закон X-Y'!B22:B27)+'Закон X-Y'!C21*SUMPRODUCT('Закон X-Y'!A22:A27,'Закон X-Y'!C22:C27)+'Закон X-Y'!D21*SUMPRODUCT('Закон X-Y'!A22:A27,'Закон X-Y'!D22:D27)+'Закон X-Y'!E21*SUMPRODUCT('Закон X-Y'!A22:A27,'Закон X-Y'!E22:E27)+'Закон X-Y'!F21*SUMPRODUCT('Закон X-Y'!A22:A27,'Закон X-Y'!F22:F27)+'Закон X-Y'!G21*SUMPRODUCT('Закон X-Y'!A22:A27,'Закон X-Y'!G22:G27))</f>
        <v>0</v>
      </c>
      <c r="L25" s="57" t="s">
        <v>74</v>
      </c>
      <c r="M25">
        <f>5/21+2*(4/32+6/32+6/32+4/32)+3*(6/32+6/32+3/32)+4*(4/32+2/32)+5/32</f>
        <v>3.8005952380952381</v>
      </c>
    </row>
    <row r="26" spans="1:13">
      <c r="A26" s="79">
        <f>'Закон X-Y'!A26</f>
        <v>4</v>
      </c>
      <c r="B26" s="74">
        <f>'Закон X-Y'!B21</f>
        <v>0</v>
      </c>
      <c r="C26" s="75">
        <f>'Закон X-Y'!C21</f>
        <v>1</v>
      </c>
      <c r="D26" s="75">
        <f>'Закон X-Y'!D21</f>
        <v>2</v>
      </c>
      <c r="E26" s="75">
        <f>'Закон X-Y'!E21</f>
        <v>3</v>
      </c>
      <c r="F26" s="75">
        <f>'Закон X-Y'!F21</f>
        <v>4</v>
      </c>
      <c r="G26" s="76">
        <f>'Закон X-Y'!G21</f>
        <v>5</v>
      </c>
      <c r="H26" t="s">
        <v>68</v>
      </c>
      <c r="I26" s="54"/>
      <c r="J26" s="57" t="s">
        <v>57</v>
      </c>
      <c r="K26" s="58">
        <f>IF('Закон X-Y'!B28=0,0,SUMPRODUCT('Закон X-Y'!A22:A27,'Закон X-Y'!A22:A27,'Закон X-Y'!H22:H27)-K23*K23)</f>
        <v>0</v>
      </c>
      <c r="L26" s="57" t="s">
        <v>75</v>
      </c>
      <c r="M26">
        <f>0*1/32+1*5/32+4*10/32+9*10/32+16*5/32+25*1/32-M23*M23</f>
        <v>1.25</v>
      </c>
    </row>
    <row r="27" spans="1:13">
      <c r="A27" s="79">
        <f>'Закон X-Y'!A27</f>
        <v>5</v>
      </c>
      <c r="B27" s="60">
        <v>0</v>
      </c>
      <c r="C27" s="61">
        <f>(1/32+2/32+3/32+4/32+5/32)/(5/32)</f>
        <v>3</v>
      </c>
      <c r="D27" s="61">
        <f>(1*4/32+2*3/32+3*2/32+4/32)/(10/32)</f>
        <v>2</v>
      </c>
      <c r="E27" s="61">
        <f>(1*6/32+2*3/32+3*1/32)/(10/32)</f>
        <v>1.5</v>
      </c>
      <c r="F27" s="61">
        <f>(1*4/32+2*1/32)/(5/32)</f>
        <v>1.2</v>
      </c>
      <c r="G27" s="62">
        <v>1</v>
      </c>
      <c r="H27" t="s">
        <v>67</v>
      </c>
      <c r="I27" s="54"/>
      <c r="J27" s="57" t="s">
        <v>59</v>
      </c>
      <c r="K27" s="58">
        <f>IF('Закон X-Y'!B28=0,0,SUMPRODUCT('Закон X-Y'!B21:G21,'Закон X-Y'!B21:G21,'Закон X-Y'!B28:G28)-K24*K24)</f>
        <v>0</v>
      </c>
      <c r="L27" s="57" t="s">
        <v>76</v>
      </c>
      <c r="M27">
        <f>0*1/32+1*16/32+4*8/32+9*4/32+16*2/32+25*1/32-M24*M24</f>
        <v>1.2333984375</v>
      </c>
    </row>
    <row r="28" spans="1:13">
      <c r="B28" s="63">
        <f>M28*(B26-M23)+M24</f>
        <v>3.0863095238095237</v>
      </c>
      <c r="C28" s="54">
        <f>M28*(C26-M23)+M24</f>
        <v>2.5642857142857141</v>
      </c>
      <c r="D28" s="54">
        <f>M28*(D26-M23)+M24</f>
        <v>2.0422619047619048</v>
      </c>
      <c r="E28" s="54">
        <f>M28*(E26-M23)+M24</f>
        <v>1.5202380952380952</v>
      </c>
      <c r="F28" s="54">
        <f>M28*(F26-M23)+M24</f>
        <v>0.99821428571428583</v>
      </c>
      <c r="G28" s="64">
        <f>M28*(G26-M23)+M24</f>
        <v>0.47619047619047628</v>
      </c>
      <c r="H28" t="s">
        <v>69</v>
      </c>
      <c r="J28" s="57" t="s">
        <v>62</v>
      </c>
      <c r="K28" s="58">
        <f>IF('Закон X-Y'!B28=0,0,(K25-K23*K24)/K26)</f>
        <v>0</v>
      </c>
      <c r="L28" s="57" t="s">
        <v>62</v>
      </c>
      <c r="M28">
        <f>(M25-M23*M24)/M26</f>
        <v>-0.52202380952380945</v>
      </c>
    </row>
    <row r="29" spans="1:13">
      <c r="B29" s="63">
        <v>0</v>
      </c>
      <c r="C29" s="54">
        <f>(1/32+2*4/32+3*6/32+4*4/32+5/32)/(16/32)</f>
        <v>3</v>
      </c>
      <c r="D29" s="54">
        <f>(1/32+2*3/32+3*3/32+4*1/32)/(8/32)</f>
        <v>2.5</v>
      </c>
      <c r="E29" s="54">
        <f>(1/32+2*2/32+3*1/32)/(4/32)</f>
        <v>2</v>
      </c>
      <c r="F29" s="54">
        <f>(1/32+2*1/32)/(2/32)</f>
        <v>1.5</v>
      </c>
      <c r="G29" s="64">
        <v>1</v>
      </c>
      <c r="H29" t="s">
        <v>71</v>
      </c>
      <c r="J29" s="57" t="s">
        <v>64</v>
      </c>
      <c r="K29" s="58">
        <f>IF('Закон X-Y'!B28=0,0,(K25-K23*K24)/K27)</f>
        <v>0</v>
      </c>
      <c r="L29" s="57" t="s">
        <v>64</v>
      </c>
      <c r="M29">
        <f>(M25-M23*M24)/M27</f>
        <v>-0.52905025826641028</v>
      </c>
    </row>
    <row r="30" spans="1:13">
      <c r="B30" s="65">
        <f>M29*(B21-M24)+M23</f>
        <v>3.4423707725370432</v>
      </c>
      <c r="C30" s="66">
        <f>M29*(C21-M24)+M23</f>
        <v>2.9133205142706329</v>
      </c>
      <c r="D30" s="66">
        <f>M29*(D21-M24)+M23</f>
        <v>2.3842702560042226</v>
      </c>
      <c r="E30" s="66">
        <f>M29*(E21-M24)+M23</f>
        <v>1.8552199977378123</v>
      </c>
      <c r="F30" s="66">
        <f>M29*(F21-M24)+M23</f>
        <v>1.3261697394714023</v>
      </c>
      <c r="G30" s="67">
        <f>M29*(G21-M24)+M23</f>
        <v>0.79711948120499199</v>
      </c>
      <c r="H30" t="s">
        <v>73</v>
      </c>
    </row>
    <row r="31" spans="1:13">
      <c r="A31" s="79"/>
    </row>
    <row r="32" spans="1:13">
      <c r="A32" s="79"/>
    </row>
    <row r="37" spans="1:19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>
      <c r="A38" s="78" t="str">
        <f>'Закон X-Y'!A38</f>
        <v>Дауд</v>
      </c>
      <c r="B38" s="88" t="str">
        <f>'Закон X-Y'!B38</f>
        <v>Мохамед Оссама Мохамед Абдраббу</v>
      </c>
      <c r="C38" s="88"/>
      <c r="D38" s="88"/>
      <c r="E38" s="88"/>
      <c r="F38" s="88"/>
      <c r="G38" s="88"/>
      <c r="H38" s="88"/>
      <c r="I38" s="88"/>
      <c r="J38" s="88"/>
      <c r="K38" s="88"/>
    </row>
    <row r="39" spans="1:19">
      <c r="A39" t="str">
        <f>'Закон X-Y'!A39</f>
        <v>X\Y</v>
      </c>
      <c r="B39" s="71">
        <f>'Закон X-Y'!B39</f>
        <v>0</v>
      </c>
      <c r="C39" s="72">
        <f>'Закон X-Y'!C39</f>
        <v>1</v>
      </c>
      <c r="D39" s="72">
        <f>'Закон X-Y'!D39</f>
        <v>2</v>
      </c>
      <c r="E39" s="72">
        <f>'Закон X-Y'!E39</f>
        <v>3</v>
      </c>
      <c r="F39" s="72">
        <f>'Закон X-Y'!F39</f>
        <v>4</v>
      </c>
      <c r="G39" s="73">
        <f>'Закон X-Y'!G39</f>
        <v>5</v>
      </c>
      <c r="H39" t="s">
        <v>66</v>
      </c>
      <c r="I39" s="54"/>
      <c r="J39" s="68" t="str">
        <f>'Закон X-Y'!J39</f>
        <v>N</v>
      </c>
      <c r="K39" s="89"/>
      <c r="L39" s="90"/>
    </row>
    <row r="40" spans="1:19">
      <c r="A40" s="79">
        <f>'Закон X-Y'!A40</f>
        <v>0</v>
      </c>
      <c r="B40" s="63">
        <f>IF('Закон X-Y'!H40=0,0,SUMPRODUCT('Закон X-Y'!$B39:'Закон X-Y'!$G39,'Закон X-Y'!B40:'Закон X-Y'!G40)/'Закон X-Y'!H40)</f>
        <v>0</v>
      </c>
      <c r="C40" s="54">
        <f>IF('Закон X-Y'!H41=0,0,SUMPRODUCT('Закон X-Y'!$B39:'Закон X-Y'!$G39,'Закон X-Y'!B41:'Закон X-Y'!G41)/'Закон X-Y'!H41)</f>
        <v>0</v>
      </c>
      <c r="D40" s="54">
        <f>IF('Закон X-Y'!H42=0,0,SUMPRODUCT('Закон X-Y'!$B39:'Закон X-Y'!$G39,'Закон X-Y'!B42:'Закон X-Y'!G42)/'Закон X-Y'!H42)</f>
        <v>0</v>
      </c>
      <c r="E40" s="54">
        <f>IF('Закон X-Y'!H43=0,0,SUMPRODUCT('Закон X-Y'!$B39:'Закон X-Y'!$G39,'Закон X-Y'!B43:'Закон X-Y'!G43)/'Закон X-Y'!H43)</f>
        <v>0</v>
      </c>
      <c r="F40" s="54">
        <f>IF('Закон X-Y'!H44=0,0,SUMPRODUCT('Закон X-Y'!$B39:'Закон X-Y'!$G39,'Закон X-Y'!B44:'Закон X-Y'!G44)/'Закон X-Y'!H44)</f>
        <v>0</v>
      </c>
      <c r="G40" s="64">
        <f>IF('Закон X-Y'!H45=0,0,SUMPRODUCT('Закон X-Y'!$B39:'Закон X-Y'!$G39,'Закон X-Y'!B45:'Закон X-Y'!G45)/'Закон X-Y'!H45)</f>
        <v>0</v>
      </c>
      <c r="H40" t="s">
        <v>67</v>
      </c>
      <c r="I40" s="54"/>
      <c r="J40" s="69">
        <f>'Закон X-Y'!J40</f>
        <v>1.0000000000000001E-5</v>
      </c>
      <c r="K40" s="58"/>
      <c r="L40" t="s">
        <v>68</v>
      </c>
    </row>
    <row r="41" spans="1:19">
      <c r="A41" s="79">
        <f>'Закон X-Y'!A41</f>
        <v>1</v>
      </c>
      <c r="B41" s="63">
        <f>K46*(B39-K41)+K42</f>
        <v>0</v>
      </c>
      <c r="C41" s="54">
        <f>K46*(C39-K41)+K42</f>
        <v>0</v>
      </c>
      <c r="D41" s="54">
        <f>K46*(D39-K41)+K42</f>
        <v>0</v>
      </c>
      <c r="E41" s="54">
        <f>K46*(E39-K41)+K42</f>
        <v>0</v>
      </c>
      <c r="F41" s="54">
        <f>K46*(F39-K41)+K42</f>
        <v>0</v>
      </c>
      <c r="G41" s="64">
        <f>K46*(G39-K41)+K42</f>
        <v>0</v>
      </c>
      <c r="H41" t="s">
        <v>69</v>
      </c>
      <c r="I41" s="54"/>
      <c r="J41" s="57" t="s">
        <v>54</v>
      </c>
      <c r="K41" s="58">
        <f>IF('Закон X-Y'!B46=0,0,SUMPRODUCT('Закон X-Y'!A40:A45,'Закон X-Y'!H40:H45))</f>
        <v>0</v>
      </c>
      <c r="L41" s="57" t="s">
        <v>70</v>
      </c>
      <c r="M41">
        <f>0*1/32+1*5/32+2*10/32+3*10/32+4*5/32+5*1/32</f>
        <v>2.5</v>
      </c>
    </row>
    <row r="42" spans="1:19">
      <c r="A42" s="79">
        <f>'Закон X-Y'!A42</f>
        <v>2</v>
      </c>
      <c r="B42" s="63">
        <f>IF('Закон X-Y'!B46=0,0,SUMPRODUCT('Закон X-Y'!$A40:'Закон X-Y'!$A45,'Закон X-Y'!B40:'Закон X-Y'!B45)/'Закон X-Y'!B46)</f>
        <v>0</v>
      </c>
      <c r="C42" s="54">
        <f>IF('Закон X-Y'!C46=0,0,SUMPRODUCT('Закон X-Y'!$A40:'Закон X-Y'!$A45,'Закон X-Y'!C40:'Закон X-Y'!C45)/'Закон X-Y'!C46)</f>
        <v>0</v>
      </c>
      <c r="D42" s="54">
        <f>IF('Закон X-Y'!D46=0,0,SUMPRODUCT('Закон X-Y'!$A40:'Закон X-Y'!$A45,'Закон X-Y'!D40:'Закон X-Y'!D45)/'Закон X-Y'!D46)</f>
        <v>0</v>
      </c>
      <c r="E42" s="54">
        <f>IF('Закон X-Y'!E46=0,0,SUMPRODUCT('Закон X-Y'!$A40:'Закон X-Y'!$A45,'Закон X-Y'!E40:'Закон X-Y'!E45)/'Закон X-Y'!E46)</f>
        <v>0</v>
      </c>
      <c r="F42" s="54">
        <f>IF('Закон X-Y'!F46=0,0,SUMPRODUCT('Закон X-Y'!$A40:'Закон X-Y'!$A45,'Закон X-Y'!F40:'Закон X-Y'!F45)/'Закон X-Y'!F46)</f>
        <v>0</v>
      </c>
      <c r="G42" s="64">
        <f>IF('Закон X-Y'!G46=0,0,SUMPRODUCT('Закон X-Y'!$A40:'Закон X-Y'!$A45,'Закон X-Y'!G40:'Закон X-Y'!G45)/'Закон X-Y'!G46)</f>
        <v>0</v>
      </c>
      <c r="H42" t="s">
        <v>71</v>
      </c>
      <c r="I42" s="54"/>
      <c r="J42" s="57" t="s">
        <v>55</v>
      </c>
      <c r="K42" s="58">
        <f>IF('Закон X-Y'!B46=0,0,SUMPRODUCT('Закон X-Y'!B39:G39,'Закон X-Y'!B46:G46))</f>
        <v>0</v>
      </c>
      <c r="L42" s="57" t="s">
        <v>72</v>
      </c>
      <c r="M42">
        <f>0*1/32+1*16/32+2*8/32+3*4/32+4*2/32+5*1/32</f>
        <v>1.78125</v>
      </c>
    </row>
    <row r="43" spans="1:19">
      <c r="A43" s="79">
        <f>'Закон X-Y'!A43</f>
        <v>3</v>
      </c>
      <c r="B43" s="63">
        <f>K47*(B39-K42)+K41</f>
        <v>0</v>
      </c>
      <c r="C43" s="54">
        <f>K47*(C39-K42)+K41</f>
        <v>0</v>
      </c>
      <c r="D43" s="54">
        <f>K47*(D39-K42)+K41</f>
        <v>0</v>
      </c>
      <c r="E43" s="54">
        <f>K47*(E39-K42)+K41</f>
        <v>0</v>
      </c>
      <c r="F43" s="54">
        <f>K47*(F39-K42)+K41</f>
        <v>0</v>
      </c>
      <c r="G43" s="64">
        <f>K47*(G39-K42)+K41</f>
        <v>0</v>
      </c>
      <c r="H43" t="s">
        <v>73</v>
      </c>
      <c r="I43" s="54"/>
      <c r="J43" s="57" t="s">
        <v>56</v>
      </c>
      <c r="K43" s="58">
        <f>IF('Закон X-Y'!B46=0,0,'Закон X-Y'!B39*SUMPRODUCT('Закон X-Y'!A40:A45,'Закон X-Y'!B40:B45)+'Закон X-Y'!C39*SUMPRODUCT('Закон X-Y'!A40:A45,'Закон X-Y'!C40:C45)+'Закон X-Y'!D39*SUMPRODUCT('Закон X-Y'!A40:A45,'Закон X-Y'!D40:D45)+'Закон X-Y'!E39*SUMPRODUCT('Закон X-Y'!A40:A45,'Закон X-Y'!E40:E45)+'Закон X-Y'!F39*SUMPRODUCT('Закон X-Y'!A40:A45,'Закон X-Y'!F40:F45)+'Закон X-Y'!G39*SUMPRODUCT('Закон X-Y'!A40:A45,'Закон X-Y'!G40:G45))</f>
        <v>0</v>
      </c>
      <c r="L43" s="57" t="s">
        <v>74</v>
      </c>
      <c r="M43">
        <f>5/21+2*(4/32+6/32+6/32+4/32)+3*(6/32+6/32+3/32)+4*(4/32+2/32)+5/32</f>
        <v>3.8005952380952381</v>
      </c>
    </row>
    <row r="44" spans="1:19">
      <c r="A44" s="79">
        <f>'Закон X-Y'!A44</f>
        <v>4</v>
      </c>
      <c r="B44" s="74">
        <f>'Закон X-Y'!B39</f>
        <v>0</v>
      </c>
      <c r="C44" s="75">
        <f>'Закон X-Y'!C39</f>
        <v>1</v>
      </c>
      <c r="D44" s="75">
        <f>'Закон X-Y'!D39</f>
        <v>2</v>
      </c>
      <c r="E44" s="75">
        <f>'Закон X-Y'!E39</f>
        <v>3</v>
      </c>
      <c r="F44" s="75">
        <f>'Закон X-Y'!F39</f>
        <v>4</v>
      </c>
      <c r="G44" s="76">
        <f>'Закон X-Y'!G39</f>
        <v>5</v>
      </c>
      <c r="H44" t="s">
        <v>68</v>
      </c>
      <c r="I44" s="54"/>
      <c r="J44" s="57" t="s">
        <v>57</v>
      </c>
      <c r="K44" s="58">
        <f>IF('Закон X-Y'!B46=0,0,SUMPRODUCT('Закон X-Y'!A40:A45,'Закон X-Y'!A40:A45,'Закон X-Y'!H40:H45)-K41*K41)</f>
        <v>0</v>
      </c>
      <c r="L44" s="57" t="s">
        <v>75</v>
      </c>
      <c r="M44">
        <f>0*1/32+1*5/32+4*10/32+9*10/32+16*5/32+25*1/32-M41*M41</f>
        <v>1.25</v>
      </c>
    </row>
    <row r="45" spans="1:19">
      <c r="A45" s="79">
        <f>'Закон X-Y'!A45</f>
        <v>5</v>
      </c>
      <c r="B45" s="60">
        <v>0</v>
      </c>
      <c r="C45" s="61">
        <f>(1/32+2/32+3/32+4/32+5/32)/(5/32)</f>
        <v>3</v>
      </c>
      <c r="D45" s="61">
        <f>(1*4/32+2*3/32+3*2/32+4/32)/(10/32)</f>
        <v>2</v>
      </c>
      <c r="E45" s="61">
        <f>(1*6/32+2*3/32+3*1/32)/(10/32)</f>
        <v>1.5</v>
      </c>
      <c r="F45" s="61">
        <f>(1*4/32+2*1/32)/(5/32)</f>
        <v>1.2</v>
      </c>
      <c r="G45" s="62">
        <v>1</v>
      </c>
      <c r="H45" t="s">
        <v>67</v>
      </c>
      <c r="I45" s="54"/>
      <c r="J45" s="57" t="s">
        <v>59</v>
      </c>
      <c r="K45" s="58">
        <f>IF('Закон X-Y'!B46=0,0,SUMPRODUCT('Закон X-Y'!B39:G39,'Закон X-Y'!B39:G39,'Закон X-Y'!B46:G46)-K42*K42)</f>
        <v>0</v>
      </c>
      <c r="L45" s="57" t="s">
        <v>76</v>
      </c>
      <c r="M45">
        <f>0*1/32+1*16/32+4*8/32+9*4/32+16*2/32+25*1/32-M42*M42</f>
        <v>1.2333984375</v>
      </c>
    </row>
    <row r="46" spans="1:19">
      <c r="B46" s="63">
        <f>M46*(B44-M41)+M42</f>
        <v>3.0863095238095237</v>
      </c>
      <c r="C46" s="54">
        <f>M46*(C44-M41)+M42</f>
        <v>2.5642857142857141</v>
      </c>
      <c r="D46" s="54">
        <f>M46*(D44-M41)+M42</f>
        <v>2.0422619047619048</v>
      </c>
      <c r="E46" s="54">
        <f>M46*(E44-M41)+M42</f>
        <v>1.5202380952380952</v>
      </c>
      <c r="F46" s="54">
        <f>M46*(F44-M41)+M42</f>
        <v>0.99821428571428583</v>
      </c>
      <c r="G46" s="64">
        <f>M46*(G44-M41)+M42</f>
        <v>0.47619047619047628</v>
      </c>
      <c r="H46" t="s">
        <v>69</v>
      </c>
      <c r="J46" s="57" t="s">
        <v>62</v>
      </c>
      <c r="K46" s="58">
        <f>IF('Закон X-Y'!B46=0,0,(K43-K41*K42)/K44)</f>
        <v>0</v>
      </c>
      <c r="L46" s="57" t="s">
        <v>62</v>
      </c>
      <c r="M46">
        <f>(M43-M41*M42)/M44</f>
        <v>-0.52202380952380945</v>
      </c>
    </row>
    <row r="47" spans="1:19">
      <c r="B47" s="63">
        <v>0</v>
      </c>
      <c r="C47" s="54">
        <f>(1/32+2*4/32+3*6/32+4*4/32+5/32)/(16/32)</f>
        <v>3</v>
      </c>
      <c r="D47" s="54">
        <f>(1/32+2*3/32+3*3/32+4*1/32)/(8/32)</f>
        <v>2.5</v>
      </c>
      <c r="E47" s="54">
        <f>(1/32+2*2/32+3*1/32)/(4/32)</f>
        <v>2</v>
      </c>
      <c r="F47" s="54">
        <f>(1/32+2*1/32)/(2/32)</f>
        <v>1.5</v>
      </c>
      <c r="G47" s="64">
        <v>1</v>
      </c>
      <c r="H47" t="s">
        <v>71</v>
      </c>
      <c r="J47" s="57" t="s">
        <v>64</v>
      </c>
      <c r="K47" s="58">
        <f>IF('Закон X-Y'!B46=0,0,(K43-K41*K42)/K45)</f>
        <v>0</v>
      </c>
      <c r="L47" s="57" t="s">
        <v>64</v>
      </c>
      <c r="M47">
        <f>(M43-M41*M42)/M45</f>
        <v>-0.52905025826641028</v>
      </c>
    </row>
    <row r="48" spans="1:19">
      <c r="B48" s="65">
        <f>M47*(B39-M42)+M41</f>
        <v>3.4423707725370432</v>
      </c>
      <c r="C48" s="66">
        <f>M47*(C39-M42)+M41</f>
        <v>2.9133205142706329</v>
      </c>
      <c r="D48" s="66">
        <f>M47*(D39-M42)+M41</f>
        <v>2.3842702560042226</v>
      </c>
      <c r="E48" s="66">
        <f>M47*(E39-M42)+M41</f>
        <v>1.8552199977378123</v>
      </c>
      <c r="F48" s="66">
        <f>M47*(F39-M42)+M41</f>
        <v>1.3261697394714023</v>
      </c>
      <c r="G48" s="67">
        <f>M47*(G39-M42)+M41</f>
        <v>0.79711948120499199</v>
      </c>
      <c r="H48" t="s">
        <v>73</v>
      </c>
    </row>
    <row r="49" spans="1:19">
      <c r="A49" s="79"/>
    </row>
    <row r="50" spans="1:19">
      <c r="A50" s="79"/>
    </row>
    <row r="55" spans="1:19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19">
      <c r="A56" s="78" t="str">
        <f>'Закон X-Y'!A56</f>
        <v>Дехиби</v>
      </c>
      <c r="B56" s="88" t="str">
        <f>'Закон X-Y'!B56</f>
        <v>Хишем</v>
      </c>
      <c r="C56" s="88"/>
      <c r="D56" s="88"/>
      <c r="E56" s="88"/>
      <c r="F56" s="88"/>
      <c r="G56" s="88"/>
      <c r="H56" s="88"/>
      <c r="I56" s="88"/>
      <c r="J56" s="88"/>
      <c r="K56" s="88"/>
    </row>
    <row r="57" spans="1:19">
      <c r="A57" t="str">
        <f>'Закон X-Y'!A57</f>
        <v>X\Y</v>
      </c>
      <c r="B57" s="71">
        <f>'Закон X-Y'!B57</f>
        <v>0</v>
      </c>
      <c r="C57" s="72">
        <f>'Закон X-Y'!C57</f>
        <v>1</v>
      </c>
      <c r="D57" s="72">
        <f>'Закон X-Y'!D57</f>
        <v>2</v>
      </c>
      <c r="E57" s="72">
        <f>'Закон X-Y'!E57</f>
        <v>3</v>
      </c>
      <c r="F57" s="72">
        <f>'Закон X-Y'!F57</f>
        <v>4</v>
      </c>
      <c r="G57" s="73">
        <f>'Закон X-Y'!G57</f>
        <v>5</v>
      </c>
      <c r="H57" t="s">
        <v>66</v>
      </c>
      <c r="I57" s="54"/>
      <c r="J57" s="68" t="str">
        <f>'Закон X-Y'!J57</f>
        <v>N</v>
      </c>
      <c r="K57" s="89"/>
      <c r="L57" s="90"/>
    </row>
    <row r="58" spans="1:19">
      <c r="A58" s="79">
        <f>'Закон X-Y'!A58</f>
        <v>0</v>
      </c>
      <c r="B58" s="63">
        <f>IF('Закон X-Y'!H58=0,0,SUMPRODUCT('Закон X-Y'!$B57:'Закон X-Y'!$G57,'Закон X-Y'!B58:'Закон X-Y'!G58)/'Закон X-Y'!H58)</f>
        <v>0</v>
      </c>
      <c r="C58" s="54">
        <f>IF('Закон X-Y'!H59=0,0,SUMPRODUCT('Закон X-Y'!$B57:'Закон X-Y'!$G57,'Закон X-Y'!B59:'Закон X-Y'!G59)/'Закон X-Y'!H59)</f>
        <v>0</v>
      </c>
      <c r="D58" s="54">
        <f>IF('Закон X-Y'!H60=0,0,SUMPRODUCT('Закон X-Y'!$B57:'Закон X-Y'!$G57,'Закон X-Y'!B60:'Закон X-Y'!G60)/'Закон X-Y'!H60)</f>
        <v>0</v>
      </c>
      <c r="E58" s="54">
        <f>IF('Закон X-Y'!H61=0,0,SUMPRODUCT('Закон X-Y'!$B57:'Закон X-Y'!$G57,'Закон X-Y'!B61:'Закон X-Y'!G61)/'Закон X-Y'!H61)</f>
        <v>0</v>
      </c>
      <c r="F58" s="54">
        <f>IF('Закон X-Y'!H62=0,0,SUMPRODUCT('Закон X-Y'!$B57:'Закон X-Y'!$G57,'Закон X-Y'!B62:'Закон X-Y'!G62)/'Закон X-Y'!H62)</f>
        <v>0</v>
      </c>
      <c r="G58" s="64">
        <f>IF('Закон X-Y'!H63=0,0,SUMPRODUCT('Закон X-Y'!$B57:'Закон X-Y'!$G57,'Закон X-Y'!B63:'Закон X-Y'!G63)/'Закон X-Y'!H63)</f>
        <v>0</v>
      </c>
      <c r="H58" t="s">
        <v>67</v>
      </c>
      <c r="I58" s="54"/>
      <c r="J58" s="69">
        <f>'Закон X-Y'!J58</f>
        <v>1.0000000000000001E-5</v>
      </c>
      <c r="K58" s="58"/>
      <c r="L58" t="s">
        <v>68</v>
      </c>
    </row>
    <row r="59" spans="1:19">
      <c r="A59" s="79">
        <f>'Закон X-Y'!A59</f>
        <v>1</v>
      </c>
      <c r="B59" s="63">
        <f>K64*(B57-K59)+K60</f>
        <v>0</v>
      </c>
      <c r="C59" s="54">
        <f>K64*(C57-K59)+K60</f>
        <v>0</v>
      </c>
      <c r="D59" s="54">
        <f>K64*(D57-K59)+K60</f>
        <v>0</v>
      </c>
      <c r="E59" s="54">
        <f>K64*(E57-K59)+K60</f>
        <v>0</v>
      </c>
      <c r="F59" s="54">
        <f>K64*(F57-K59)+K60</f>
        <v>0</v>
      </c>
      <c r="G59" s="64">
        <f>K64*(G57-K59)+K60</f>
        <v>0</v>
      </c>
      <c r="H59" t="s">
        <v>69</v>
      </c>
      <c r="I59" s="54"/>
      <c r="J59" s="57" t="s">
        <v>54</v>
      </c>
      <c r="K59" s="58">
        <f>IF('Закон X-Y'!B64=0,0,SUMPRODUCT('Закон X-Y'!A58:A63,'Закон X-Y'!H58:H63))</f>
        <v>0</v>
      </c>
      <c r="L59" s="57" t="s">
        <v>70</v>
      </c>
      <c r="M59">
        <f>0*1/32+1*5/32+2*10/32+3*10/32+4*5/32+5*1/32</f>
        <v>2.5</v>
      </c>
    </row>
    <row r="60" spans="1:19">
      <c r="A60" s="79">
        <f>'Закон X-Y'!A60</f>
        <v>2</v>
      </c>
      <c r="B60" s="63">
        <f>IF('Закон X-Y'!B64=0,0,SUMPRODUCT('Закон X-Y'!$A58:'Закон X-Y'!$A63,'Закон X-Y'!B58:'Закон X-Y'!B63)/'Закон X-Y'!B64)</f>
        <v>0</v>
      </c>
      <c r="C60" s="54">
        <f>IF('Закон X-Y'!C64=0,0,SUMPRODUCT('Закон X-Y'!$A58:'Закон X-Y'!$A63,'Закон X-Y'!C58:'Закон X-Y'!C63)/'Закон X-Y'!C64)</f>
        <v>0</v>
      </c>
      <c r="D60" s="54">
        <f>IF('Закон X-Y'!D64=0,0,SUMPRODUCT('Закон X-Y'!$A58:'Закон X-Y'!$A63,'Закон X-Y'!D58:'Закон X-Y'!D63)/'Закон X-Y'!D64)</f>
        <v>0</v>
      </c>
      <c r="E60" s="54">
        <f>IF('Закон X-Y'!E64=0,0,SUMPRODUCT('Закон X-Y'!$A58:'Закон X-Y'!$A63,'Закон X-Y'!E58:'Закон X-Y'!E63)/'Закон X-Y'!E64)</f>
        <v>0</v>
      </c>
      <c r="F60" s="54">
        <f>IF('Закон X-Y'!F64=0,0,SUMPRODUCT('Закон X-Y'!$A58:'Закон X-Y'!$A63,'Закон X-Y'!F58:'Закон X-Y'!F63)/'Закон X-Y'!F64)</f>
        <v>0</v>
      </c>
      <c r="G60" s="64">
        <f>IF('Закон X-Y'!G64=0,0,SUMPRODUCT('Закон X-Y'!$A58:'Закон X-Y'!$A63,'Закон X-Y'!G58:'Закон X-Y'!G63)/'Закон X-Y'!G64)</f>
        <v>0</v>
      </c>
      <c r="H60" t="s">
        <v>71</v>
      </c>
      <c r="I60" s="54"/>
      <c r="J60" s="57" t="s">
        <v>55</v>
      </c>
      <c r="K60" s="58">
        <f>IF('Закон X-Y'!B64=0,0,SUMPRODUCT('Закон X-Y'!B57:G57,'Закон X-Y'!B64:G64))</f>
        <v>0</v>
      </c>
      <c r="L60" s="57" t="s">
        <v>72</v>
      </c>
      <c r="M60">
        <f>0*1/32+1*16/32+2*8/32+3*4/32+4*2/32+5*1/32</f>
        <v>1.78125</v>
      </c>
    </row>
    <row r="61" spans="1:19">
      <c r="A61" s="79">
        <f>'Закон X-Y'!A61</f>
        <v>3</v>
      </c>
      <c r="B61" s="63">
        <f>K65*(B57-K60)+K59</f>
        <v>0</v>
      </c>
      <c r="C61" s="54">
        <f>K65*(C57-K60)+K59</f>
        <v>0</v>
      </c>
      <c r="D61" s="54">
        <f>K65*(D57-K60)+K59</f>
        <v>0</v>
      </c>
      <c r="E61" s="54">
        <f>K65*(E57-K60)+K59</f>
        <v>0</v>
      </c>
      <c r="F61" s="54">
        <f>K65*(F57-K60)+K59</f>
        <v>0</v>
      </c>
      <c r="G61" s="64">
        <f>K65*(G57-K60)+K59</f>
        <v>0</v>
      </c>
      <c r="H61" t="s">
        <v>73</v>
      </c>
      <c r="I61" s="54"/>
      <c r="J61" s="57" t="s">
        <v>56</v>
      </c>
      <c r="K61" s="58">
        <f>IF('Закон X-Y'!B64=0,0,'Закон X-Y'!B57*SUMPRODUCT('Закон X-Y'!A58:A63,'Закон X-Y'!B58:B63)+'Закон X-Y'!C57*SUMPRODUCT('Закон X-Y'!A58:A63,'Закон X-Y'!C58:C63)+'Закон X-Y'!D57*SUMPRODUCT('Закон X-Y'!A58:A63,'Закон X-Y'!D58:D63)+'Закон X-Y'!E57*SUMPRODUCT('Закон X-Y'!A58:A63,'Закон X-Y'!E58:E63)+'Закон X-Y'!F57*SUMPRODUCT('Закон X-Y'!A58:A63,'Закон X-Y'!F58:F63)+'Закон X-Y'!G57*SUMPRODUCT('Закон X-Y'!A58:A63,'Закон X-Y'!G58:G63))</f>
        <v>0</v>
      </c>
      <c r="L61" s="57" t="s">
        <v>74</v>
      </c>
      <c r="M61">
        <f>5/21+2*(4/32+6/32+6/32+4/32)+3*(6/32+6/32+3/32)+4*(4/32+2/32)+5/32</f>
        <v>3.8005952380952381</v>
      </c>
    </row>
    <row r="62" spans="1:19">
      <c r="A62" s="79">
        <f>'Закон X-Y'!A62</f>
        <v>4</v>
      </c>
      <c r="B62" s="74">
        <f>'Закон X-Y'!B57</f>
        <v>0</v>
      </c>
      <c r="C62" s="75">
        <f>'Закон X-Y'!C57</f>
        <v>1</v>
      </c>
      <c r="D62" s="75">
        <f>'Закон X-Y'!D57</f>
        <v>2</v>
      </c>
      <c r="E62" s="75">
        <f>'Закон X-Y'!E57</f>
        <v>3</v>
      </c>
      <c r="F62" s="75">
        <f>'Закон X-Y'!F57</f>
        <v>4</v>
      </c>
      <c r="G62" s="76">
        <f>'Закон X-Y'!G57</f>
        <v>5</v>
      </c>
      <c r="H62" t="s">
        <v>68</v>
      </c>
      <c r="I62" s="54"/>
      <c r="J62" s="57" t="s">
        <v>57</v>
      </c>
      <c r="K62" s="58">
        <f>IF('Закон X-Y'!B64=0,0,SUMPRODUCT('Закон X-Y'!A58:A63,'Закон X-Y'!A58:A63,'Закон X-Y'!H58:H63)-K59*K59)</f>
        <v>0</v>
      </c>
      <c r="L62" s="57" t="s">
        <v>75</v>
      </c>
      <c r="M62">
        <f>0*1/32+1*5/32+4*10/32+9*10/32+16*5/32+25*1/32-M59*M59</f>
        <v>1.25</v>
      </c>
    </row>
    <row r="63" spans="1:19">
      <c r="A63" s="79">
        <f>'Закон X-Y'!A63</f>
        <v>5</v>
      </c>
      <c r="B63" s="60">
        <v>0</v>
      </c>
      <c r="C63" s="61">
        <f>(1/32+2/32+3/32+4/32+5/32)/(5/32)</f>
        <v>3</v>
      </c>
      <c r="D63" s="61">
        <f>(1*4/32+2*3/32+3*2/32+4/32)/(10/32)</f>
        <v>2</v>
      </c>
      <c r="E63" s="61">
        <f>(1*6/32+2*3/32+3*1/32)/(10/32)</f>
        <v>1.5</v>
      </c>
      <c r="F63" s="61">
        <f>(1*4/32+2*1/32)/(5/32)</f>
        <v>1.2</v>
      </c>
      <c r="G63" s="62">
        <v>1</v>
      </c>
      <c r="H63" t="s">
        <v>67</v>
      </c>
      <c r="I63" s="54"/>
      <c r="J63" s="57" t="s">
        <v>59</v>
      </c>
      <c r="K63" s="58">
        <f>IF('Закон X-Y'!B64=0,0,SUMPRODUCT('Закон X-Y'!B57:G57,'Закон X-Y'!B57:G57,'Закон X-Y'!B64:G64)-K60*K60)</f>
        <v>0</v>
      </c>
      <c r="L63" s="57" t="s">
        <v>76</v>
      </c>
      <c r="M63">
        <f>0*1/32+1*16/32+4*8/32+9*4/32+16*2/32+25*1/32-M60*M60</f>
        <v>1.2333984375</v>
      </c>
    </row>
    <row r="64" spans="1:19">
      <c r="B64" s="63">
        <f>M64*(B62-M59)+M60</f>
        <v>3.0863095238095237</v>
      </c>
      <c r="C64" s="54">
        <f>M64*(C62-M59)+M60</f>
        <v>2.5642857142857141</v>
      </c>
      <c r="D64" s="54">
        <f>M64*(D62-M59)+M60</f>
        <v>2.0422619047619048</v>
      </c>
      <c r="E64" s="54">
        <f>M64*(E62-M59)+M60</f>
        <v>1.5202380952380952</v>
      </c>
      <c r="F64" s="54">
        <f>M64*(F62-M59)+M60</f>
        <v>0.99821428571428583</v>
      </c>
      <c r="G64" s="64">
        <f>M64*(G62-M59)+M60</f>
        <v>0.47619047619047628</v>
      </c>
      <c r="H64" t="s">
        <v>69</v>
      </c>
      <c r="J64" s="57" t="s">
        <v>62</v>
      </c>
      <c r="K64" s="58">
        <f>IF('Закон X-Y'!B64=0,0,(K61-K59*K60)/K62)</f>
        <v>0</v>
      </c>
      <c r="L64" s="57" t="s">
        <v>62</v>
      </c>
      <c r="M64">
        <f>(M61-M59*M60)/M62</f>
        <v>-0.52202380952380945</v>
      </c>
    </row>
    <row r="65" spans="1:19">
      <c r="B65" s="63">
        <v>0</v>
      </c>
      <c r="C65" s="54">
        <f>(1/32+2*4/32+3*6/32+4*4/32+5/32)/(16/32)</f>
        <v>3</v>
      </c>
      <c r="D65" s="54">
        <f>(1/32+2*3/32+3*3/32+4*1/32)/(8/32)</f>
        <v>2.5</v>
      </c>
      <c r="E65" s="54">
        <f>(1/32+2*2/32+3*1/32)/(4/32)</f>
        <v>2</v>
      </c>
      <c r="F65" s="54">
        <f>(1/32+2*1/32)/(2/32)</f>
        <v>1.5</v>
      </c>
      <c r="G65" s="64">
        <v>1</v>
      </c>
      <c r="H65" t="s">
        <v>71</v>
      </c>
      <c r="J65" s="57" t="s">
        <v>64</v>
      </c>
      <c r="K65" s="58">
        <f>IF('Закон X-Y'!B64=0,0,(K61-K59*K60)/K63)</f>
        <v>0</v>
      </c>
      <c r="L65" s="57" t="s">
        <v>64</v>
      </c>
      <c r="M65">
        <f>(M61-M59*M60)/M63</f>
        <v>-0.52905025826641028</v>
      </c>
    </row>
    <row r="66" spans="1:19">
      <c r="B66" s="65">
        <f>M65*(B57-M60)+M59</f>
        <v>3.4423707725370432</v>
      </c>
      <c r="C66" s="66">
        <f>M65*(C57-M60)+M59</f>
        <v>2.9133205142706329</v>
      </c>
      <c r="D66" s="66">
        <f>M65*(D57-M60)+M59</f>
        <v>2.3842702560042226</v>
      </c>
      <c r="E66" s="66">
        <f>M65*(E57-M60)+M59</f>
        <v>1.8552199977378123</v>
      </c>
      <c r="F66" s="66">
        <f>M65*(F57-M60)+M59</f>
        <v>1.3261697394714023</v>
      </c>
      <c r="G66" s="67">
        <f>M65*(G57-M60)+M59</f>
        <v>0.79711948120499199</v>
      </c>
      <c r="H66" t="s">
        <v>73</v>
      </c>
    </row>
    <row r="67" spans="1:19">
      <c r="A67" s="79"/>
    </row>
    <row r="68" spans="1:19">
      <c r="A68" s="79"/>
    </row>
    <row r="73" spans="1:19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>
      <c r="A74" s="78" t="str">
        <f>'Закон X-Y'!A74</f>
        <v>Исмаили</v>
      </c>
      <c r="B74" s="88" t="str">
        <f>'Закон X-Y'!B74</f>
        <v>Исмаил</v>
      </c>
      <c r="C74" s="88"/>
      <c r="D74" s="88"/>
      <c r="E74" s="88"/>
      <c r="F74" s="88"/>
      <c r="G74" s="88"/>
      <c r="H74" s="88"/>
      <c r="I74" s="88"/>
      <c r="J74" s="88"/>
      <c r="K74" s="88"/>
    </row>
    <row r="75" spans="1:19">
      <c r="A75" t="str">
        <f>'Закон X-Y'!A75</f>
        <v>X\Y</v>
      </c>
      <c r="B75" s="71">
        <f>'Закон X-Y'!B75</f>
        <v>0</v>
      </c>
      <c r="C75" s="72">
        <f>'Закон X-Y'!C75</f>
        <v>1</v>
      </c>
      <c r="D75" s="72">
        <f>'Закон X-Y'!D75</f>
        <v>2</v>
      </c>
      <c r="E75" s="72">
        <f>'Закон X-Y'!E75</f>
        <v>3</v>
      </c>
      <c r="F75" s="72">
        <f>'Закон X-Y'!F75</f>
        <v>4</v>
      </c>
      <c r="G75" s="73">
        <f>'Закон X-Y'!G75</f>
        <v>5</v>
      </c>
      <c r="H75" t="s">
        <v>66</v>
      </c>
      <c r="I75" s="54"/>
      <c r="J75" s="68" t="str">
        <f>'Закон X-Y'!J75</f>
        <v>N</v>
      </c>
      <c r="K75" s="89"/>
      <c r="L75" s="90"/>
    </row>
    <row r="76" spans="1:19">
      <c r="A76" s="79">
        <f>'Закон X-Y'!A76</f>
        <v>0</v>
      </c>
      <c r="B76" s="63">
        <f>IF('Закон X-Y'!H76=0,0,SUMPRODUCT('Закон X-Y'!$B75:'Закон X-Y'!$G75,'Закон X-Y'!B76:'Закон X-Y'!G76)/'Закон X-Y'!H76)</f>
        <v>0</v>
      </c>
      <c r="C76" s="54">
        <f>IF('Закон X-Y'!H77=0,0,SUMPRODUCT('Закон X-Y'!$B75:'Закон X-Y'!$G75,'Закон X-Y'!B77:'Закон X-Y'!G77)/'Закон X-Y'!H77)</f>
        <v>0</v>
      </c>
      <c r="D76" s="54">
        <f>IF('Закон X-Y'!H78=0,0,SUMPRODUCT('Закон X-Y'!$B75:'Закон X-Y'!$G75,'Закон X-Y'!B78:'Закон X-Y'!G78)/'Закон X-Y'!H78)</f>
        <v>0</v>
      </c>
      <c r="E76" s="54">
        <f>IF('Закон X-Y'!H79=0,0,SUMPRODUCT('Закон X-Y'!$B75:'Закон X-Y'!$G75,'Закон X-Y'!B79:'Закон X-Y'!G79)/'Закон X-Y'!H79)</f>
        <v>0</v>
      </c>
      <c r="F76" s="54">
        <f>IF('Закон X-Y'!H80=0,0,SUMPRODUCT('Закон X-Y'!$B75:'Закон X-Y'!$G75,'Закон X-Y'!B80:'Закон X-Y'!G80)/'Закон X-Y'!H80)</f>
        <v>0</v>
      </c>
      <c r="G76" s="64">
        <f>IF('Закон X-Y'!H81=0,0,SUMPRODUCT('Закон X-Y'!$B75:'Закон X-Y'!$G75,'Закон X-Y'!B81:'Закон X-Y'!G81)/'Закон X-Y'!H81)</f>
        <v>0</v>
      </c>
      <c r="H76" t="s">
        <v>67</v>
      </c>
      <c r="I76" s="54"/>
      <c r="J76" s="69">
        <f>'Закон X-Y'!J76</f>
        <v>1.0000000000000001E-5</v>
      </c>
      <c r="K76" s="58"/>
      <c r="L76" t="s">
        <v>68</v>
      </c>
    </row>
    <row r="77" spans="1:19">
      <c r="A77" s="79">
        <f>'Закон X-Y'!A77</f>
        <v>1</v>
      </c>
      <c r="B77" s="63">
        <f>K82*(B75-K77)+K78</f>
        <v>0</v>
      </c>
      <c r="C77" s="54">
        <f>K82*(C75-K77)+K78</f>
        <v>0</v>
      </c>
      <c r="D77" s="54">
        <f>K82*(D75-K77)+K78</f>
        <v>0</v>
      </c>
      <c r="E77" s="54">
        <f>K82*(E75-K77)+K78</f>
        <v>0</v>
      </c>
      <c r="F77" s="54">
        <f>K82*(F75-K77)+K78</f>
        <v>0</v>
      </c>
      <c r="G77" s="64">
        <f>K82*(G75-K77)+K78</f>
        <v>0</v>
      </c>
      <c r="H77" t="s">
        <v>69</v>
      </c>
      <c r="I77" s="54"/>
      <c r="J77" s="57" t="s">
        <v>54</v>
      </c>
      <c r="K77" s="58">
        <f>IF('Закон X-Y'!B82=0,0,SUMPRODUCT('Закон X-Y'!A76:A81,'Закон X-Y'!H76:H81))</f>
        <v>0</v>
      </c>
      <c r="L77" s="57" t="s">
        <v>70</v>
      </c>
      <c r="M77">
        <f>0*1/32+1*5/32+2*10/32+3*10/32+4*5/32+5*1/32</f>
        <v>2.5</v>
      </c>
    </row>
    <row r="78" spans="1:19">
      <c r="A78" s="79">
        <f>'Закон X-Y'!A78</f>
        <v>2</v>
      </c>
      <c r="B78" s="63">
        <f>IF('Закон X-Y'!B82=0,0,SUMPRODUCT('Закон X-Y'!$A76:'Закон X-Y'!$A81,'Закон X-Y'!B76:'Закон X-Y'!B81)/'Закон X-Y'!B82)</f>
        <v>0</v>
      </c>
      <c r="C78" s="54">
        <f>IF('Закон X-Y'!C82=0,0,SUMPRODUCT('Закон X-Y'!$A76:'Закон X-Y'!$A81,'Закон X-Y'!C76:'Закон X-Y'!C81)/'Закон X-Y'!C82)</f>
        <v>0</v>
      </c>
      <c r="D78" s="54">
        <f>IF('Закон X-Y'!D82=0,0,SUMPRODUCT('Закон X-Y'!$A76:'Закон X-Y'!$A81,'Закон X-Y'!D76:'Закон X-Y'!D81)/'Закон X-Y'!D82)</f>
        <v>0</v>
      </c>
      <c r="E78" s="54">
        <f>IF('Закон X-Y'!E82=0,0,SUMPRODUCT('Закон X-Y'!$A76:'Закон X-Y'!$A81,'Закон X-Y'!E76:'Закон X-Y'!E81)/'Закон X-Y'!E82)</f>
        <v>0</v>
      </c>
      <c r="F78" s="54">
        <f>IF('Закон X-Y'!F82=0,0,SUMPRODUCT('Закон X-Y'!$A76:'Закон X-Y'!$A81,'Закон X-Y'!F76:'Закон X-Y'!F81)/'Закон X-Y'!F82)</f>
        <v>0</v>
      </c>
      <c r="G78" s="64">
        <f>IF('Закон X-Y'!G82=0,0,SUMPRODUCT('Закон X-Y'!$A76:'Закон X-Y'!$A81,'Закон X-Y'!G76:'Закон X-Y'!G81)/'Закон X-Y'!G82)</f>
        <v>0</v>
      </c>
      <c r="H78" t="s">
        <v>71</v>
      </c>
      <c r="I78" s="54"/>
      <c r="J78" s="57" t="s">
        <v>55</v>
      </c>
      <c r="K78" s="58">
        <f>IF('Закон X-Y'!B82=0,0,SUMPRODUCT('Закон X-Y'!B75:G75,'Закон X-Y'!B82:G82))</f>
        <v>0</v>
      </c>
      <c r="L78" s="57" t="s">
        <v>72</v>
      </c>
      <c r="M78">
        <f>0*1/32+1*16/32+2*8/32+3*4/32+4*2/32+5*1/32</f>
        <v>1.78125</v>
      </c>
    </row>
    <row r="79" spans="1:19">
      <c r="A79" s="79">
        <f>'Закон X-Y'!A79</f>
        <v>3</v>
      </c>
      <c r="B79" s="63">
        <f>K83*(B75-K78)+K77</f>
        <v>0</v>
      </c>
      <c r="C79" s="54">
        <f>K83*(C75-K78)+K77</f>
        <v>0</v>
      </c>
      <c r="D79" s="54">
        <f>K83*(D75-K78)+K77</f>
        <v>0</v>
      </c>
      <c r="E79" s="54">
        <f>K83*(E75-K78)+K77</f>
        <v>0</v>
      </c>
      <c r="F79" s="54">
        <f>K83*(F75-K78)+K77</f>
        <v>0</v>
      </c>
      <c r="G79" s="64">
        <f>K83*(G75-K78)+K77</f>
        <v>0</v>
      </c>
      <c r="H79" t="s">
        <v>73</v>
      </c>
      <c r="I79" s="54"/>
      <c r="J79" s="57" t="s">
        <v>56</v>
      </c>
      <c r="K79" s="58">
        <f>IF('Закон X-Y'!B82=0,0,'Закон X-Y'!B75*SUMPRODUCT('Закон X-Y'!A76:A81,'Закон X-Y'!B76:B81)+'Закон X-Y'!C75*SUMPRODUCT('Закон X-Y'!A76:A81,'Закон X-Y'!C76:C81)+'Закон X-Y'!D75*SUMPRODUCT('Закон X-Y'!A76:A81,'Закон X-Y'!D76:D81)+'Закон X-Y'!E75*SUMPRODUCT('Закон X-Y'!A76:A81,'Закон X-Y'!E76:E81)+'Закон X-Y'!F75*SUMPRODUCT('Закон X-Y'!A76:A81,'Закон X-Y'!F76:F81)+'Закон X-Y'!G75*SUMPRODUCT('Закон X-Y'!A76:A81,'Закон X-Y'!G76:G81))</f>
        <v>0</v>
      </c>
      <c r="L79" s="57" t="s">
        <v>74</v>
      </c>
      <c r="M79">
        <f>5/21+2*(4/32+6/32+6/32+4/32)+3*(6/32+6/32+3/32)+4*(4/32+2/32)+5/32</f>
        <v>3.8005952380952381</v>
      </c>
    </row>
    <row r="80" spans="1:19">
      <c r="A80" s="79">
        <f>'Закон X-Y'!A80</f>
        <v>4</v>
      </c>
      <c r="B80" s="74">
        <f>'Закон X-Y'!B75</f>
        <v>0</v>
      </c>
      <c r="C80" s="75">
        <f>'Закон X-Y'!C75</f>
        <v>1</v>
      </c>
      <c r="D80" s="75">
        <f>'Закон X-Y'!D75</f>
        <v>2</v>
      </c>
      <c r="E80" s="75">
        <f>'Закон X-Y'!E75</f>
        <v>3</v>
      </c>
      <c r="F80" s="75">
        <f>'Закон X-Y'!F75</f>
        <v>4</v>
      </c>
      <c r="G80" s="76">
        <f>'Закон X-Y'!G75</f>
        <v>5</v>
      </c>
      <c r="H80" t="s">
        <v>68</v>
      </c>
      <c r="I80" s="54"/>
      <c r="J80" s="57" t="s">
        <v>57</v>
      </c>
      <c r="K80" s="58">
        <f>IF('Закон X-Y'!B82=0,0,SUMPRODUCT('Закон X-Y'!A76:A81,'Закон X-Y'!A76:A81,'Закон X-Y'!H76:H81)-K77*K77)</f>
        <v>0</v>
      </c>
      <c r="L80" s="57" t="s">
        <v>75</v>
      </c>
      <c r="M80">
        <f>0*1/32+1*5/32+4*10/32+9*10/32+16*5/32+25*1/32-M77*M77</f>
        <v>1.25</v>
      </c>
    </row>
    <row r="81" spans="1:19">
      <c r="A81" s="79">
        <f>'Закон X-Y'!A81</f>
        <v>5</v>
      </c>
      <c r="B81" s="60">
        <v>0</v>
      </c>
      <c r="C81" s="61">
        <f>(1/32+2/32+3/32+4/32+5/32)/(5/32)</f>
        <v>3</v>
      </c>
      <c r="D81" s="61">
        <f>(1*4/32+2*3/32+3*2/32+4/32)/(10/32)</f>
        <v>2</v>
      </c>
      <c r="E81" s="61">
        <f>(1*6/32+2*3/32+3*1/32)/(10/32)</f>
        <v>1.5</v>
      </c>
      <c r="F81" s="61">
        <f>(1*4/32+2*1/32)/(5/32)</f>
        <v>1.2</v>
      </c>
      <c r="G81" s="62">
        <v>1</v>
      </c>
      <c r="H81" t="s">
        <v>67</v>
      </c>
      <c r="I81" s="54"/>
      <c r="J81" s="57" t="s">
        <v>59</v>
      </c>
      <c r="K81" s="58">
        <f>IF('Закон X-Y'!B82=0,0,SUMPRODUCT('Закон X-Y'!B75:G75,'Закон X-Y'!B75:G75,'Закон X-Y'!B82:G82)-K78*K78)</f>
        <v>0</v>
      </c>
      <c r="L81" s="57" t="s">
        <v>76</v>
      </c>
      <c r="M81">
        <f>0*1/32+1*16/32+4*8/32+9*4/32+16*2/32+25*1/32-M78*M78</f>
        <v>1.2333984375</v>
      </c>
    </row>
    <row r="82" spans="1:19">
      <c r="B82" s="63">
        <f>M82*(B80-M77)+M78</f>
        <v>3.0863095238095237</v>
      </c>
      <c r="C82" s="54">
        <f>M82*(C80-M77)+M78</f>
        <v>2.5642857142857141</v>
      </c>
      <c r="D82" s="54">
        <f>M82*(D80-M77)+M78</f>
        <v>2.0422619047619048</v>
      </c>
      <c r="E82" s="54">
        <f>M82*(E80-M77)+M78</f>
        <v>1.5202380952380952</v>
      </c>
      <c r="F82" s="54">
        <f>M82*(F80-M77)+M78</f>
        <v>0.99821428571428583</v>
      </c>
      <c r="G82" s="64">
        <f>M82*(G80-M77)+M78</f>
        <v>0.47619047619047628</v>
      </c>
      <c r="H82" t="s">
        <v>69</v>
      </c>
      <c r="J82" s="57" t="s">
        <v>62</v>
      </c>
      <c r="K82" s="58">
        <f>IF('Закон X-Y'!B82=0,0,(K79-K77*K78)/K80)</f>
        <v>0</v>
      </c>
      <c r="L82" s="57" t="s">
        <v>62</v>
      </c>
      <c r="M82">
        <f>(M79-M77*M78)/M80</f>
        <v>-0.52202380952380945</v>
      </c>
    </row>
    <row r="83" spans="1:19">
      <c r="B83" s="63">
        <v>0</v>
      </c>
      <c r="C83" s="54">
        <f>(1/32+2*4/32+3*6/32+4*4/32+5/32)/(16/32)</f>
        <v>3</v>
      </c>
      <c r="D83" s="54">
        <f>(1/32+2*3/32+3*3/32+4*1/32)/(8/32)</f>
        <v>2.5</v>
      </c>
      <c r="E83" s="54">
        <f>(1/32+2*2/32+3*1/32)/(4/32)</f>
        <v>2</v>
      </c>
      <c r="F83" s="54">
        <f>(1/32+2*1/32)/(2/32)</f>
        <v>1.5</v>
      </c>
      <c r="G83" s="64">
        <v>1</v>
      </c>
      <c r="H83" t="s">
        <v>71</v>
      </c>
      <c r="J83" s="57" t="s">
        <v>64</v>
      </c>
      <c r="K83" s="58">
        <f>IF('Закон X-Y'!B82=0,0,(K79-K77*K78)/K81)</f>
        <v>0</v>
      </c>
      <c r="L83" s="57" t="s">
        <v>64</v>
      </c>
      <c r="M83">
        <f>(M79-M77*M78)/M81</f>
        <v>-0.52905025826641028</v>
      </c>
    </row>
    <row r="84" spans="1:19">
      <c r="B84" s="65">
        <f>M83*(B75-M78)+M77</f>
        <v>3.4423707725370432</v>
      </c>
      <c r="C84" s="66">
        <f>M83*(C75-M78)+M77</f>
        <v>2.9133205142706329</v>
      </c>
      <c r="D84" s="66">
        <f>M83*(D75-M78)+M77</f>
        <v>2.3842702560042226</v>
      </c>
      <c r="E84" s="66">
        <f>M83*(E75-M78)+M77</f>
        <v>1.8552199977378123</v>
      </c>
      <c r="F84" s="66">
        <f>M83*(F75-M78)+M77</f>
        <v>1.3261697394714023</v>
      </c>
      <c r="G84" s="67">
        <f>M83*(G75-M78)+M77</f>
        <v>0.79711948120499199</v>
      </c>
      <c r="H84" t="s">
        <v>73</v>
      </c>
    </row>
    <row r="85" spans="1:19">
      <c r="A85" s="79"/>
    </row>
    <row r="86" spans="1:19">
      <c r="A86" s="79"/>
    </row>
    <row r="91" spans="1:19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19">
      <c r="A92" s="78" t="str">
        <f>'Закон X-Y'!A92</f>
        <v>Камалов</v>
      </c>
      <c r="B92" s="88" t="str">
        <f>'Закон X-Y'!B92</f>
        <v>Владислав Валерьевич</v>
      </c>
      <c r="C92" s="88"/>
      <c r="D92" s="88"/>
      <c r="E92" s="88"/>
      <c r="F92" s="88"/>
      <c r="G92" s="88"/>
      <c r="H92" s="88"/>
      <c r="I92" s="88"/>
      <c r="J92" s="88"/>
      <c r="K92" s="88"/>
    </row>
    <row r="93" spans="1:19">
      <c r="A93" t="str">
        <f>'Закон X-Y'!A93</f>
        <v>X\Y</v>
      </c>
      <c r="B93" s="71">
        <f>'Закон X-Y'!B93</f>
        <v>0</v>
      </c>
      <c r="C93" s="72">
        <f>'Закон X-Y'!C93</f>
        <v>1</v>
      </c>
      <c r="D93" s="72">
        <f>'Закон X-Y'!D93</f>
        <v>2</v>
      </c>
      <c r="E93" s="72">
        <f>'Закон X-Y'!E93</f>
        <v>3</v>
      </c>
      <c r="F93" s="72">
        <f>'Закон X-Y'!F93</f>
        <v>4</v>
      </c>
      <c r="G93" s="73">
        <f>'Закон X-Y'!G93</f>
        <v>5</v>
      </c>
      <c r="H93" t="s">
        <v>66</v>
      </c>
      <c r="I93" s="54"/>
      <c r="J93" s="68" t="str">
        <f>'Закон X-Y'!J93</f>
        <v>N</v>
      </c>
      <c r="K93" s="89"/>
      <c r="L93" s="90"/>
    </row>
    <row r="94" spans="1:19">
      <c r="A94" s="79">
        <f>'Закон X-Y'!A94</f>
        <v>0</v>
      </c>
      <c r="B94" s="63">
        <f>IF('Закон X-Y'!H94=0,0,SUMPRODUCT('Закон X-Y'!$B93:'Закон X-Y'!$G93,'Закон X-Y'!B94:'Закон X-Y'!G94)/'Закон X-Y'!H94)</f>
        <v>0</v>
      </c>
      <c r="C94" s="54">
        <f>IF('Закон X-Y'!H95=0,0,SUMPRODUCT('Закон X-Y'!$B93:'Закон X-Y'!$G93,'Закон X-Y'!B95:'Закон X-Y'!G95)/'Закон X-Y'!H95)</f>
        <v>0</v>
      </c>
      <c r="D94" s="54">
        <f>IF('Закон X-Y'!H96=0,0,SUMPRODUCT('Закон X-Y'!$B93:'Закон X-Y'!$G93,'Закон X-Y'!B96:'Закон X-Y'!G96)/'Закон X-Y'!H96)</f>
        <v>0</v>
      </c>
      <c r="E94" s="54">
        <f>IF('Закон X-Y'!H97=0,0,SUMPRODUCT('Закон X-Y'!$B93:'Закон X-Y'!$G93,'Закон X-Y'!B97:'Закон X-Y'!G97)/'Закон X-Y'!H97)</f>
        <v>0</v>
      </c>
      <c r="F94" s="54">
        <f>IF('Закон X-Y'!H98=0,0,SUMPRODUCT('Закон X-Y'!$B93:'Закон X-Y'!$G93,'Закон X-Y'!B98:'Закон X-Y'!G98)/'Закон X-Y'!H98)</f>
        <v>0</v>
      </c>
      <c r="G94" s="64">
        <f>IF('Закон X-Y'!H99=0,0,SUMPRODUCT('Закон X-Y'!$B93:'Закон X-Y'!$G93,'Закон X-Y'!B99:'Закон X-Y'!G99)/'Закон X-Y'!H99)</f>
        <v>0</v>
      </c>
      <c r="H94" t="s">
        <v>67</v>
      </c>
      <c r="I94" s="54"/>
      <c r="J94" s="69">
        <f>'Закон X-Y'!J94</f>
        <v>1.0000000000000001E-5</v>
      </c>
      <c r="K94" s="58"/>
      <c r="L94" t="s">
        <v>68</v>
      </c>
    </row>
    <row r="95" spans="1:19">
      <c r="A95" s="79">
        <f>'Закон X-Y'!A95</f>
        <v>1</v>
      </c>
      <c r="B95" s="63">
        <f>K100*(B93-K95)+K96</f>
        <v>0</v>
      </c>
      <c r="C95" s="54">
        <f>K100*(C93-K95)+K96</f>
        <v>0</v>
      </c>
      <c r="D95" s="54">
        <f>K100*(D93-K95)+K96</f>
        <v>0</v>
      </c>
      <c r="E95" s="54">
        <f>K100*(E93-K95)+K96</f>
        <v>0</v>
      </c>
      <c r="F95" s="54">
        <f>K100*(F93-K95)+K96</f>
        <v>0</v>
      </c>
      <c r="G95" s="64">
        <f>K100*(G93-K95)+K96</f>
        <v>0</v>
      </c>
      <c r="H95" t="s">
        <v>69</v>
      </c>
      <c r="I95" s="54"/>
      <c r="J95" s="57" t="s">
        <v>54</v>
      </c>
      <c r="K95" s="58">
        <f>IF('Закон X-Y'!B100=0,0,SUMPRODUCT('Закон X-Y'!A94:A99,'Закон X-Y'!H94:H99))</f>
        <v>0</v>
      </c>
      <c r="L95" s="57" t="s">
        <v>70</v>
      </c>
      <c r="M95">
        <f>0*1/32+1*5/32+2*10/32+3*10/32+4*5/32+5*1/32</f>
        <v>2.5</v>
      </c>
    </row>
    <row r="96" spans="1:19">
      <c r="A96" s="79">
        <f>'Закон X-Y'!A96</f>
        <v>2</v>
      </c>
      <c r="B96" s="63">
        <f>IF('Закон X-Y'!B100=0,0,SUMPRODUCT('Закон X-Y'!$A94:'Закон X-Y'!$A99,'Закон X-Y'!B94:'Закон X-Y'!B99)/'Закон X-Y'!B100)</f>
        <v>0</v>
      </c>
      <c r="C96" s="54">
        <f>IF('Закон X-Y'!C100=0,0,SUMPRODUCT('Закон X-Y'!$A94:'Закон X-Y'!$A99,'Закон X-Y'!C94:'Закон X-Y'!C99)/'Закон X-Y'!C100)</f>
        <v>0</v>
      </c>
      <c r="D96" s="54">
        <f>IF('Закон X-Y'!D100=0,0,SUMPRODUCT('Закон X-Y'!$A94:'Закон X-Y'!$A99,'Закон X-Y'!D94:'Закон X-Y'!D99)/'Закон X-Y'!D100)</f>
        <v>0</v>
      </c>
      <c r="E96" s="54">
        <f>IF('Закон X-Y'!E100=0,0,SUMPRODUCT('Закон X-Y'!$A94:'Закон X-Y'!$A99,'Закон X-Y'!E94:'Закон X-Y'!E99)/'Закон X-Y'!E100)</f>
        <v>0</v>
      </c>
      <c r="F96" s="54">
        <f>IF('Закон X-Y'!F100=0,0,SUMPRODUCT('Закон X-Y'!$A94:'Закон X-Y'!$A99,'Закон X-Y'!F94:'Закон X-Y'!F99)/'Закон X-Y'!F100)</f>
        <v>0</v>
      </c>
      <c r="G96" s="64">
        <f>IF('Закон X-Y'!G100=0,0,SUMPRODUCT('Закон X-Y'!$A94:'Закон X-Y'!$A99,'Закон X-Y'!G94:'Закон X-Y'!G99)/'Закон X-Y'!G100)</f>
        <v>0</v>
      </c>
      <c r="H96" t="s">
        <v>71</v>
      </c>
      <c r="I96" s="54"/>
      <c r="J96" s="57" t="s">
        <v>55</v>
      </c>
      <c r="K96" s="58">
        <f>IF('Закон X-Y'!B100=0,0,SUMPRODUCT('Закон X-Y'!B93:G93,'Закон X-Y'!B100:G100))</f>
        <v>0</v>
      </c>
      <c r="L96" s="57" t="s">
        <v>72</v>
      </c>
      <c r="M96">
        <f>0*1/32+1*16/32+2*8/32+3*4/32+4*2/32+5*1/32</f>
        <v>1.78125</v>
      </c>
    </row>
    <row r="97" spans="1:19">
      <c r="A97" s="79">
        <f>'Закон X-Y'!A97</f>
        <v>3</v>
      </c>
      <c r="B97" s="63">
        <f>K101*(B93-K96)+K95</f>
        <v>0</v>
      </c>
      <c r="C97" s="54">
        <f>K101*(C93-K96)+K95</f>
        <v>0</v>
      </c>
      <c r="D97" s="54">
        <f>K101*(D93-K96)+K95</f>
        <v>0</v>
      </c>
      <c r="E97" s="54">
        <f>K101*(E93-K96)+K95</f>
        <v>0</v>
      </c>
      <c r="F97" s="54">
        <f>K101*(F93-K96)+K95</f>
        <v>0</v>
      </c>
      <c r="G97" s="64">
        <f>K101*(G93-K96)+K95</f>
        <v>0</v>
      </c>
      <c r="H97" t="s">
        <v>73</v>
      </c>
      <c r="I97" s="54"/>
      <c r="J97" s="57" t="s">
        <v>56</v>
      </c>
      <c r="K97" s="58">
        <f>IF('Закон X-Y'!B100=0,0,'Закон X-Y'!B93*SUMPRODUCT('Закон X-Y'!A94:A99,'Закон X-Y'!B94:B99)+'Закон X-Y'!C93*SUMPRODUCT('Закон X-Y'!A94:A99,'Закон X-Y'!C94:C99)+'Закон X-Y'!D93*SUMPRODUCT('Закон X-Y'!A94:A99,'Закон X-Y'!D94:D99)+'Закон X-Y'!E93*SUMPRODUCT('Закон X-Y'!A94:A99,'Закон X-Y'!E94:E99)+'Закон X-Y'!F93*SUMPRODUCT('Закон X-Y'!A94:A99,'Закон X-Y'!F94:F99)+'Закон X-Y'!G93*SUMPRODUCT('Закон X-Y'!A94:A99,'Закон X-Y'!G94:G99))</f>
        <v>0</v>
      </c>
      <c r="L97" s="57" t="s">
        <v>74</v>
      </c>
      <c r="M97">
        <f>5/21+2*(4/32+6/32+6/32+4/32)+3*(6/32+6/32+3/32)+4*(4/32+2/32)+5/32</f>
        <v>3.8005952380952381</v>
      </c>
    </row>
    <row r="98" spans="1:19">
      <c r="A98" s="79">
        <f>'Закон X-Y'!A98</f>
        <v>4</v>
      </c>
      <c r="B98" s="74">
        <f>'Закон X-Y'!B93</f>
        <v>0</v>
      </c>
      <c r="C98" s="75">
        <f>'Закон X-Y'!C93</f>
        <v>1</v>
      </c>
      <c r="D98" s="75">
        <f>'Закон X-Y'!D93</f>
        <v>2</v>
      </c>
      <c r="E98" s="75">
        <f>'Закон X-Y'!E93</f>
        <v>3</v>
      </c>
      <c r="F98" s="75">
        <f>'Закон X-Y'!F93</f>
        <v>4</v>
      </c>
      <c r="G98" s="76">
        <f>'Закон X-Y'!G93</f>
        <v>5</v>
      </c>
      <c r="H98" t="s">
        <v>68</v>
      </c>
      <c r="I98" s="54"/>
      <c r="J98" s="57" t="s">
        <v>57</v>
      </c>
      <c r="K98" s="58">
        <f>IF('Закон X-Y'!B100=0,0,SUMPRODUCT('Закон X-Y'!A94:A99,'Закон X-Y'!A94:A99,'Закон X-Y'!H94:H99)-K95*K95)</f>
        <v>0</v>
      </c>
      <c r="L98" s="57" t="s">
        <v>75</v>
      </c>
      <c r="M98">
        <f>0*1/32+1*5/32+4*10/32+9*10/32+16*5/32+25*1/32-M95*M95</f>
        <v>1.25</v>
      </c>
    </row>
    <row r="99" spans="1:19">
      <c r="A99" s="79">
        <f>'Закон X-Y'!A99</f>
        <v>5</v>
      </c>
      <c r="B99" s="60">
        <v>0</v>
      </c>
      <c r="C99" s="61">
        <f>(1/32+2/32+3/32+4/32+5/32)/(5/32)</f>
        <v>3</v>
      </c>
      <c r="D99" s="61">
        <f>(1*4/32+2*3/32+3*2/32+4/32)/(10/32)</f>
        <v>2</v>
      </c>
      <c r="E99" s="61">
        <f>(1*6/32+2*3/32+3*1/32)/(10/32)</f>
        <v>1.5</v>
      </c>
      <c r="F99" s="61">
        <f>(1*4/32+2*1/32)/(5/32)</f>
        <v>1.2</v>
      </c>
      <c r="G99" s="62">
        <v>1</v>
      </c>
      <c r="H99" t="s">
        <v>67</v>
      </c>
      <c r="I99" s="54"/>
      <c r="J99" s="57" t="s">
        <v>59</v>
      </c>
      <c r="K99" s="58">
        <f>IF('Закон X-Y'!B100=0,0,SUMPRODUCT('Закон X-Y'!B93:G93,'Закон X-Y'!B93:G93,'Закон X-Y'!B100:G100)-K96*K96)</f>
        <v>0</v>
      </c>
      <c r="L99" s="57" t="s">
        <v>76</v>
      </c>
      <c r="M99">
        <f>0*1/32+1*16/32+4*8/32+9*4/32+16*2/32+25*1/32-M96*M96</f>
        <v>1.2333984375</v>
      </c>
    </row>
    <row r="100" spans="1:19">
      <c r="B100" s="63">
        <f>M100*(B98-M95)+M96</f>
        <v>3.0863095238095237</v>
      </c>
      <c r="C100" s="54">
        <f>M100*(C98-M95)+M96</f>
        <v>2.5642857142857141</v>
      </c>
      <c r="D100" s="54">
        <f>M100*(D98-M95)+M96</f>
        <v>2.0422619047619048</v>
      </c>
      <c r="E100" s="54">
        <f>M100*(E98-M95)+M96</f>
        <v>1.5202380952380952</v>
      </c>
      <c r="F100" s="54">
        <f>M100*(F98-M95)+M96</f>
        <v>0.99821428571428583</v>
      </c>
      <c r="G100" s="64">
        <f>M100*(G98-M95)+M96</f>
        <v>0.47619047619047628</v>
      </c>
      <c r="H100" t="s">
        <v>69</v>
      </c>
      <c r="J100" s="57" t="s">
        <v>62</v>
      </c>
      <c r="K100" s="58">
        <f>IF('Закон X-Y'!B100=0,0,(K97-K95*K96)/K98)</f>
        <v>0</v>
      </c>
      <c r="L100" s="57" t="s">
        <v>62</v>
      </c>
      <c r="M100">
        <f>(M97-M95*M96)/M98</f>
        <v>-0.52202380952380945</v>
      </c>
    </row>
    <row r="101" spans="1:19">
      <c r="B101" s="63">
        <v>0</v>
      </c>
      <c r="C101" s="54">
        <f>(1/32+2*4/32+3*6/32+4*4/32+5/32)/(16/32)</f>
        <v>3</v>
      </c>
      <c r="D101" s="54">
        <f>(1/32+2*3/32+3*3/32+4*1/32)/(8/32)</f>
        <v>2.5</v>
      </c>
      <c r="E101" s="54">
        <f>(1/32+2*2/32+3*1/32)/(4/32)</f>
        <v>2</v>
      </c>
      <c r="F101" s="54">
        <f>(1/32+2*1/32)/(2/32)</f>
        <v>1.5</v>
      </c>
      <c r="G101" s="64">
        <v>1</v>
      </c>
      <c r="H101" t="s">
        <v>71</v>
      </c>
      <c r="J101" s="57" t="s">
        <v>64</v>
      </c>
      <c r="K101" s="58">
        <f>IF('Закон X-Y'!B100=0,0,(K97-K95*K96)/K99)</f>
        <v>0</v>
      </c>
      <c r="L101" s="57" t="s">
        <v>64</v>
      </c>
      <c r="M101">
        <f>(M97-M95*M96)/M99</f>
        <v>-0.52905025826641028</v>
      </c>
    </row>
    <row r="102" spans="1:19">
      <c r="B102" s="65">
        <f>M101*(B93-M96)+M95</f>
        <v>3.4423707725370432</v>
      </c>
      <c r="C102" s="66">
        <f>M101*(C93-M96)+M95</f>
        <v>2.9133205142706329</v>
      </c>
      <c r="D102" s="66">
        <f>M101*(D93-M96)+M95</f>
        <v>2.3842702560042226</v>
      </c>
      <c r="E102" s="66">
        <f>M101*(E93-M96)+M95</f>
        <v>1.8552199977378123</v>
      </c>
      <c r="F102" s="66">
        <f>M101*(F93-M96)+M95</f>
        <v>1.3261697394714023</v>
      </c>
      <c r="G102" s="67">
        <f>M101*(G93-M96)+M95</f>
        <v>0.79711948120499199</v>
      </c>
      <c r="H102" t="s">
        <v>73</v>
      </c>
    </row>
    <row r="103" spans="1:19">
      <c r="A103" s="79"/>
    </row>
    <row r="104" spans="1:19">
      <c r="A104" s="79"/>
    </row>
    <row r="109" spans="1:19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>
      <c r="A110" s="78" t="str">
        <f>'Закон X-Y'!A110</f>
        <v>Касымов</v>
      </c>
      <c r="B110" s="88" t="str">
        <f>'Закон X-Y'!B110</f>
        <v>Мухаммад Анварджонович</v>
      </c>
      <c r="C110" s="88"/>
      <c r="D110" s="88"/>
      <c r="E110" s="88"/>
      <c r="F110" s="88"/>
      <c r="G110" s="88"/>
      <c r="H110" s="88"/>
      <c r="I110" s="88"/>
      <c r="J110" s="88"/>
      <c r="K110" s="88"/>
    </row>
    <row r="111" spans="1:19">
      <c r="A111" t="str">
        <f>'Закон X-Y'!A111</f>
        <v>X\Y</v>
      </c>
      <c r="B111" s="71">
        <f>'Закон X-Y'!B111</f>
        <v>0</v>
      </c>
      <c r="C111" s="72">
        <f>'Закон X-Y'!C111</f>
        <v>1</v>
      </c>
      <c r="D111" s="72">
        <f>'Закон X-Y'!D111</f>
        <v>2</v>
      </c>
      <c r="E111" s="72">
        <f>'Закон X-Y'!E111</f>
        <v>3</v>
      </c>
      <c r="F111" s="72">
        <f>'Закон X-Y'!F111</f>
        <v>4</v>
      </c>
      <c r="G111" s="73">
        <f>'Закон X-Y'!G111</f>
        <v>5</v>
      </c>
      <c r="H111" t="s">
        <v>66</v>
      </c>
      <c r="I111" s="54"/>
      <c r="J111" s="68" t="str">
        <f>'Закон X-Y'!J111</f>
        <v>N</v>
      </c>
      <c r="K111" s="89"/>
      <c r="L111" s="90"/>
    </row>
    <row r="112" spans="1:19">
      <c r="A112" s="79">
        <f>'Закон X-Y'!A112</f>
        <v>0</v>
      </c>
      <c r="B112" s="63">
        <f>IF('Закон X-Y'!H112=0,0,SUMPRODUCT('Закон X-Y'!$B111:'Закон X-Y'!$G111,'Закон X-Y'!B112:'Закон X-Y'!G112)/'Закон X-Y'!H112)</f>
        <v>0</v>
      </c>
      <c r="C112" s="54">
        <f>IF('Закон X-Y'!H113=0,0,SUMPRODUCT('Закон X-Y'!$B111:'Закон X-Y'!$G111,'Закон X-Y'!B113:'Закон X-Y'!G113)/'Закон X-Y'!H113)</f>
        <v>0</v>
      </c>
      <c r="D112" s="54">
        <f>IF('Закон X-Y'!H114=0,0,SUMPRODUCT('Закон X-Y'!$B111:'Закон X-Y'!$G111,'Закон X-Y'!B114:'Закон X-Y'!G114)/'Закон X-Y'!H114)</f>
        <v>0</v>
      </c>
      <c r="E112" s="54">
        <f>IF('Закон X-Y'!H115=0,0,SUMPRODUCT('Закон X-Y'!$B111:'Закон X-Y'!$G111,'Закон X-Y'!B115:'Закон X-Y'!G115)/'Закон X-Y'!H115)</f>
        <v>0</v>
      </c>
      <c r="F112" s="54">
        <f>IF('Закон X-Y'!H116=0,0,SUMPRODUCT('Закон X-Y'!$B111:'Закон X-Y'!$G111,'Закон X-Y'!B116:'Закон X-Y'!G116)/'Закон X-Y'!H116)</f>
        <v>0</v>
      </c>
      <c r="G112" s="64">
        <f>IF('Закон X-Y'!H117=0,0,SUMPRODUCT('Закон X-Y'!$B111:'Закон X-Y'!$G111,'Закон X-Y'!B117:'Закон X-Y'!G117)/'Закон X-Y'!H117)</f>
        <v>0</v>
      </c>
      <c r="H112" t="s">
        <v>67</v>
      </c>
      <c r="I112" s="54"/>
      <c r="J112" s="69">
        <f>'Закон X-Y'!J112</f>
        <v>1.0000000000000001E-5</v>
      </c>
      <c r="K112" s="58"/>
      <c r="L112" t="s">
        <v>68</v>
      </c>
    </row>
    <row r="113" spans="1:19">
      <c r="A113" s="79">
        <f>'Закон X-Y'!A113</f>
        <v>1</v>
      </c>
      <c r="B113" s="63">
        <f>K118*(B111-K113)+K114</f>
        <v>0</v>
      </c>
      <c r="C113" s="54">
        <f>K118*(C111-K113)+K114</f>
        <v>0</v>
      </c>
      <c r="D113" s="54">
        <f>K118*(D111-K113)+K114</f>
        <v>0</v>
      </c>
      <c r="E113" s="54">
        <f>K118*(E111-K113)+K114</f>
        <v>0</v>
      </c>
      <c r="F113" s="54">
        <f>K118*(F111-K113)+K114</f>
        <v>0</v>
      </c>
      <c r="G113" s="64">
        <f>K118*(G111-K113)+K114</f>
        <v>0</v>
      </c>
      <c r="H113" t="s">
        <v>69</v>
      </c>
      <c r="I113" s="54"/>
      <c r="J113" s="57" t="s">
        <v>54</v>
      </c>
      <c r="K113" s="58">
        <f>IF('Закон X-Y'!B118=0,0,SUMPRODUCT('Закон X-Y'!A112:A117,'Закон X-Y'!H112:H117))</f>
        <v>0</v>
      </c>
      <c r="L113" s="57" t="s">
        <v>70</v>
      </c>
      <c r="M113">
        <f>0*1/32+1*5/32+2*10/32+3*10/32+4*5/32+5*1/32</f>
        <v>2.5</v>
      </c>
    </row>
    <row r="114" spans="1:19">
      <c r="A114" s="79">
        <f>'Закон X-Y'!A114</f>
        <v>2</v>
      </c>
      <c r="B114" s="63">
        <f>IF('Закон X-Y'!B118=0,0,SUMPRODUCT('Закон X-Y'!$A112:'Закон X-Y'!$A117,'Закон X-Y'!B112:'Закон X-Y'!B117)/'Закон X-Y'!B118)</f>
        <v>0</v>
      </c>
      <c r="C114" s="54">
        <f>IF('Закон X-Y'!C118=0,0,SUMPRODUCT('Закон X-Y'!$A112:'Закон X-Y'!$A117,'Закон X-Y'!C112:'Закон X-Y'!C117)/'Закон X-Y'!C118)</f>
        <v>0</v>
      </c>
      <c r="D114" s="54">
        <f>IF('Закон X-Y'!D118=0,0,SUMPRODUCT('Закон X-Y'!$A112:'Закон X-Y'!$A117,'Закон X-Y'!D112:'Закон X-Y'!D117)/'Закон X-Y'!D118)</f>
        <v>0</v>
      </c>
      <c r="E114" s="54">
        <f>IF('Закон X-Y'!E118=0,0,SUMPRODUCT('Закон X-Y'!$A112:'Закон X-Y'!$A117,'Закон X-Y'!E112:'Закон X-Y'!E117)/'Закон X-Y'!E118)</f>
        <v>0</v>
      </c>
      <c r="F114" s="54">
        <f>IF('Закон X-Y'!F118=0,0,SUMPRODUCT('Закон X-Y'!$A112:'Закон X-Y'!$A117,'Закон X-Y'!F112:'Закон X-Y'!F117)/'Закон X-Y'!F118)</f>
        <v>0</v>
      </c>
      <c r="G114" s="64">
        <f>IF('Закон X-Y'!G118=0,0,SUMPRODUCT('Закон X-Y'!$A112:'Закон X-Y'!$A117,'Закон X-Y'!G112:'Закон X-Y'!G117)/'Закон X-Y'!G118)</f>
        <v>0</v>
      </c>
      <c r="H114" t="s">
        <v>71</v>
      </c>
      <c r="I114" s="54"/>
      <c r="J114" s="57" t="s">
        <v>55</v>
      </c>
      <c r="K114" s="58">
        <f>IF('Закон X-Y'!B118=0,0,SUMPRODUCT('Закон X-Y'!B111:G111,'Закон X-Y'!B118:G118))</f>
        <v>0</v>
      </c>
      <c r="L114" s="57" t="s">
        <v>72</v>
      </c>
      <c r="M114">
        <f>0*1/32+1*16/32+2*8/32+3*4/32+4*2/32+5*1/32</f>
        <v>1.78125</v>
      </c>
    </row>
    <row r="115" spans="1:19">
      <c r="A115" s="79">
        <f>'Закон X-Y'!A115</f>
        <v>3</v>
      </c>
      <c r="B115" s="63">
        <f>K119*(B111-K114)+K113</f>
        <v>0</v>
      </c>
      <c r="C115" s="54">
        <f>K119*(C111-K114)+K113</f>
        <v>0</v>
      </c>
      <c r="D115" s="54">
        <f>K119*(D111-K114)+K113</f>
        <v>0</v>
      </c>
      <c r="E115" s="54">
        <f>K119*(E111-K114)+K113</f>
        <v>0</v>
      </c>
      <c r="F115" s="54">
        <f>K119*(F111-K114)+K113</f>
        <v>0</v>
      </c>
      <c r="G115" s="64">
        <f>K119*(G111-K114)+K113</f>
        <v>0</v>
      </c>
      <c r="H115" t="s">
        <v>73</v>
      </c>
      <c r="I115" s="54"/>
      <c r="J115" s="57" t="s">
        <v>56</v>
      </c>
      <c r="K115" s="58">
        <f>IF('Закон X-Y'!B118=0,0,'Закон X-Y'!B111*SUMPRODUCT('Закон X-Y'!A112:A117,'Закон X-Y'!B112:B117)+'Закон X-Y'!C111*SUMPRODUCT('Закон X-Y'!A112:A117,'Закон X-Y'!C112:C117)+'Закон X-Y'!D111*SUMPRODUCT('Закон X-Y'!A112:A117,'Закон X-Y'!D112:D117)+'Закон X-Y'!E111*SUMPRODUCT('Закон X-Y'!A112:A117,'Закон X-Y'!E112:E117)+'Закон X-Y'!F111*SUMPRODUCT('Закон X-Y'!A112:A117,'Закон X-Y'!F112:F117)+'Закон X-Y'!G111*SUMPRODUCT('Закон X-Y'!A112:A117,'Закон X-Y'!G112:G117))</f>
        <v>0</v>
      </c>
      <c r="L115" s="57" t="s">
        <v>74</v>
      </c>
      <c r="M115">
        <f>5/21+2*(4/32+6/32+6/32+4/32)+3*(6/32+6/32+3/32)+4*(4/32+2/32)+5/32</f>
        <v>3.8005952380952381</v>
      </c>
    </row>
    <row r="116" spans="1:19">
      <c r="A116" s="79">
        <f>'Закон X-Y'!A116</f>
        <v>4</v>
      </c>
      <c r="B116" s="74">
        <f>'Закон X-Y'!B111</f>
        <v>0</v>
      </c>
      <c r="C116" s="75">
        <f>'Закон X-Y'!C111</f>
        <v>1</v>
      </c>
      <c r="D116" s="75">
        <f>'Закон X-Y'!D111</f>
        <v>2</v>
      </c>
      <c r="E116" s="75">
        <f>'Закон X-Y'!E111</f>
        <v>3</v>
      </c>
      <c r="F116" s="75">
        <f>'Закон X-Y'!F111</f>
        <v>4</v>
      </c>
      <c r="G116" s="76">
        <f>'Закон X-Y'!G111</f>
        <v>5</v>
      </c>
      <c r="H116" t="s">
        <v>68</v>
      </c>
      <c r="I116" s="54"/>
      <c r="J116" s="57" t="s">
        <v>57</v>
      </c>
      <c r="K116" s="58">
        <f>IF('Закон X-Y'!B118=0,0,SUMPRODUCT('Закон X-Y'!A112:A117,'Закон X-Y'!A112:A117,'Закон X-Y'!H112:H117)-K113*K113)</f>
        <v>0</v>
      </c>
      <c r="L116" s="57" t="s">
        <v>75</v>
      </c>
      <c r="M116">
        <f>0*1/32+1*5/32+4*10/32+9*10/32+16*5/32+25*1/32-M113*M113</f>
        <v>1.25</v>
      </c>
    </row>
    <row r="117" spans="1:19">
      <c r="A117" s="79">
        <f>'Закон X-Y'!A117</f>
        <v>5</v>
      </c>
      <c r="B117" s="60">
        <v>0</v>
      </c>
      <c r="C117" s="61">
        <f>(1/32+2/32+3/32+4/32+5/32)/(5/32)</f>
        <v>3</v>
      </c>
      <c r="D117" s="61">
        <f>(1*4/32+2*3/32+3*2/32+4/32)/(10/32)</f>
        <v>2</v>
      </c>
      <c r="E117" s="61">
        <f>(1*6/32+2*3/32+3*1/32)/(10/32)</f>
        <v>1.5</v>
      </c>
      <c r="F117" s="61">
        <f>(1*4/32+2*1/32)/(5/32)</f>
        <v>1.2</v>
      </c>
      <c r="G117" s="62">
        <v>1</v>
      </c>
      <c r="H117" t="s">
        <v>67</v>
      </c>
      <c r="I117" s="54"/>
      <c r="J117" s="57" t="s">
        <v>59</v>
      </c>
      <c r="K117" s="58">
        <f>IF('Закон X-Y'!B118=0,0,SUMPRODUCT('Закон X-Y'!B111:G111,'Закон X-Y'!B111:G111,'Закон X-Y'!B118:G118)-K114*K114)</f>
        <v>0</v>
      </c>
      <c r="L117" s="57" t="s">
        <v>76</v>
      </c>
      <c r="M117">
        <f>0*1/32+1*16/32+4*8/32+9*4/32+16*2/32+25*1/32-M114*M114</f>
        <v>1.2333984375</v>
      </c>
    </row>
    <row r="118" spans="1:19">
      <c r="B118" s="63">
        <f>M118*(B116-M113)+M114</f>
        <v>3.0863095238095237</v>
      </c>
      <c r="C118" s="54">
        <f>M118*(C116-M113)+M114</f>
        <v>2.5642857142857141</v>
      </c>
      <c r="D118" s="54">
        <f>M118*(D116-M113)+M114</f>
        <v>2.0422619047619048</v>
      </c>
      <c r="E118" s="54">
        <f>M118*(E116-M113)+M114</f>
        <v>1.5202380952380952</v>
      </c>
      <c r="F118" s="54">
        <f>M118*(F116-M113)+M114</f>
        <v>0.99821428571428583</v>
      </c>
      <c r="G118" s="64">
        <f>M118*(G116-M113)+M114</f>
        <v>0.47619047619047628</v>
      </c>
      <c r="H118" t="s">
        <v>69</v>
      </c>
      <c r="J118" s="57" t="s">
        <v>62</v>
      </c>
      <c r="K118" s="58">
        <f>IF('Закон X-Y'!B118=0,0,(K115-K113*K114)/K116)</f>
        <v>0</v>
      </c>
      <c r="L118" s="57" t="s">
        <v>62</v>
      </c>
      <c r="M118">
        <f>(M115-M113*M114)/M116</f>
        <v>-0.52202380952380945</v>
      </c>
    </row>
    <row r="119" spans="1:19">
      <c r="B119" s="63">
        <v>0</v>
      </c>
      <c r="C119" s="54">
        <f>(1/32+2*4/32+3*6/32+4*4/32+5/32)/(16/32)</f>
        <v>3</v>
      </c>
      <c r="D119" s="54">
        <f>(1/32+2*3/32+3*3/32+4*1/32)/(8/32)</f>
        <v>2.5</v>
      </c>
      <c r="E119" s="54">
        <f>(1/32+2*2/32+3*1/32)/(4/32)</f>
        <v>2</v>
      </c>
      <c r="F119" s="54">
        <f>(1/32+2*1/32)/(2/32)</f>
        <v>1.5</v>
      </c>
      <c r="G119" s="64">
        <v>1</v>
      </c>
      <c r="H119" t="s">
        <v>71</v>
      </c>
      <c r="J119" s="57" t="s">
        <v>64</v>
      </c>
      <c r="K119" s="58">
        <f>IF('Закон X-Y'!B118=0,0,(K115-K113*K114)/K117)</f>
        <v>0</v>
      </c>
      <c r="L119" s="57" t="s">
        <v>64</v>
      </c>
      <c r="M119">
        <f>(M115-M113*M114)/M117</f>
        <v>-0.52905025826641028</v>
      </c>
    </row>
    <row r="120" spans="1:19">
      <c r="B120" s="65">
        <f>M119*(B111-M114)+M113</f>
        <v>3.4423707725370432</v>
      </c>
      <c r="C120" s="66">
        <f>M119*(C111-M114)+M113</f>
        <v>2.9133205142706329</v>
      </c>
      <c r="D120" s="66">
        <f>M119*(D111-M114)+M113</f>
        <v>2.3842702560042226</v>
      </c>
      <c r="E120" s="66">
        <f>M119*(E111-M114)+M113</f>
        <v>1.8552199977378123</v>
      </c>
      <c r="F120" s="66">
        <f>M119*(F111-M114)+M113</f>
        <v>1.3261697394714023</v>
      </c>
      <c r="G120" s="67">
        <f>M119*(G111-M114)+M113</f>
        <v>0.79711948120499199</v>
      </c>
      <c r="H120" t="s">
        <v>73</v>
      </c>
    </row>
    <row r="121" spans="1:19">
      <c r="A121" s="79"/>
    </row>
    <row r="122" spans="1:19">
      <c r="A122" s="79"/>
    </row>
    <row r="127" spans="1:19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</row>
    <row r="128" spans="1:19">
      <c r="A128" s="78" t="str">
        <f>'Закон X-Y'!A128</f>
        <v>Лотфи</v>
      </c>
      <c r="B128" s="88" t="str">
        <f>'Закон X-Y'!B128</f>
        <v>Мохамед</v>
      </c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3">
      <c r="A129" t="str">
        <f>'Закон X-Y'!A129</f>
        <v>X\Y</v>
      </c>
      <c r="B129" s="71">
        <f>'Закон X-Y'!B129</f>
        <v>0</v>
      </c>
      <c r="C129" s="72">
        <f>'Закон X-Y'!C129</f>
        <v>1</v>
      </c>
      <c r="D129" s="72">
        <f>'Закон X-Y'!D129</f>
        <v>2</v>
      </c>
      <c r="E129" s="72">
        <f>'Закон X-Y'!E129</f>
        <v>3</v>
      </c>
      <c r="F129" s="72">
        <f>'Закон X-Y'!F129</f>
        <v>4</v>
      </c>
      <c r="G129" s="73">
        <f>'Закон X-Y'!G129</f>
        <v>5</v>
      </c>
      <c r="H129" t="s">
        <v>66</v>
      </c>
      <c r="I129" s="54"/>
      <c r="J129" s="68" t="str">
        <f>'Закон X-Y'!J129</f>
        <v>N</v>
      </c>
      <c r="K129" s="89"/>
      <c r="L129" s="90"/>
    </row>
    <row r="130" spans="1:13">
      <c r="A130" s="79">
        <f>'Закон X-Y'!A130</f>
        <v>0</v>
      </c>
      <c r="B130" s="63">
        <f>IF('Закон X-Y'!H130=0,0,SUMPRODUCT('Закон X-Y'!$B129:'Закон X-Y'!$G129,'Закон X-Y'!B130:'Закон X-Y'!G130)/'Закон X-Y'!H130)</f>
        <v>0</v>
      </c>
      <c r="C130" s="54">
        <f>IF('Закон X-Y'!H131=0,0,SUMPRODUCT('Закон X-Y'!$B129:'Закон X-Y'!$G129,'Закон X-Y'!B131:'Закон X-Y'!G131)/'Закон X-Y'!H131)</f>
        <v>0</v>
      </c>
      <c r="D130" s="54">
        <f>IF('Закон X-Y'!H132=0,0,SUMPRODUCT('Закон X-Y'!$B129:'Закон X-Y'!$G129,'Закон X-Y'!B132:'Закон X-Y'!G132)/'Закон X-Y'!H132)</f>
        <v>0</v>
      </c>
      <c r="E130" s="54">
        <f>IF('Закон X-Y'!H133=0,0,SUMPRODUCT('Закон X-Y'!$B129:'Закон X-Y'!$G129,'Закон X-Y'!B133:'Закон X-Y'!G133)/'Закон X-Y'!H133)</f>
        <v>0</v>
      </c>
      <c r="F130" s="54">
        <f>IF('Закон X-Y'!H134=0,0,SUMPRODUCT('Закон X-Y'!$B129:'Закон X-Y'!$G129,'Закон X-Y'!B134:'Закон X-Y'!G134)/'Закон X-Y'!H134)</f>
        <v>0</v>
      </c>
      <c r="G130" s="64">
        <f>IF('Закон X-Y'!H135=0,0,SUMPRODUCT('Закон X-Y'!$B129:'Закон X-Y'!$G129,'Закон X-Y'!B135:'Закон X-Y'!G135)/'Закон X-Y'!H135)</f>
        <v>0</v>
      </c>
      <c r="H130" t="s">
        <v>67</v>
      </c>
      <c r="I130" s="54"/>
      <c r="J130" s="69">
        <f>'Закон X-Y'!J130</f>
        <v>1.0000000000000001E-5</v>
      </c>
      <c r="K130" s="58"/>
      <c r="L130" t="s">
        <v>68</v>
      </c>
    </row>
    <row r="131" spans="1:13">
      <c r="A131" s="79">
        <f>'Закон X-Y'!A131</f>
        <v>1</v>
      </c>
      <c r="B131" s="63">
        <f>K136*(B129-K131)+K132</f>
        <v>0</v>
      </c>
      <c r="C131" s="54">
        <f>K136*(C129-K131)+K132</f>
        <v>0</v>
      </c>
      <c r="D131" s="54">
        <f>K136*(D129-K131)+K132</f>
        <v>0</v>
      </c>
      <c r="E131" s="54">
        <f>K136*(E129-K131)+K132</f>
        <v>0</v>
      </c>
      <c r="F131" s="54">
        <f>K136*(F129-K131)+K132</f>
        <v>0</v>
      </c>
      <c r="G131" s="64">
        <f>K136*(G129-K131)+K132</f>
        <v>0</v>
      </c>
      <c r="H131" t="s">
        <v>69</v>
      </c>
      <c r="I131" s="54"/>
      <c r="J131" s="57" t="s">
        <v>54</v>
      </c>
      <c r="K131" s="58">
        <f>IF('Закон X-Y'!B136=0,0,SUMPRODUCT('Закон X-Y'!A130:A135,'Закон X-Y'!H130:H135))</f>
        <v>0</v>
      </c>
      <c r="L131" s="57" t="s">
        <v>70</v>
      </c>
      <c r="M131">
        <f>0*1/32+1*5/32+2*10/32+3*10/32+4*5/32+5*1/32</f>
        <v>2.5</v>
      </c>
    </row>
    <row r="132" spans="1:13">
      <c r="A132" s="79">
        <f>'Закон X-Y'!A132</f>
        <v>2</v>
      </c>
      <c r="B132" s="63">
        <f>IF('Закон X-Y'!B136=0,0,SUMPRODUCT('Закон X-Y'!$A130:'Закон X-Y'!$A135,'Закон X-Y'!B130:'Закон X-Y'!B135)/'Закон X-Y'!B136)</f>
        <v>0</v>
      </c>
      <c r="C132" s="54">
        <f>IF('Закон X-Y'!C136=0,0,SUMPRODUCT('Закон X-Y'!$A130:'Закон X-Y'!$A135,'Закон X-Y'!C130:'Закон X-Y'!C135)/'Закон X-Y'!C136)</f>
        <v>0</v>
      </c>
      <c r="D132" s="54">
        <f>IF('Закон X-Y'!D136=0,0,SUMPRODUCT('Закон X-Y'!$A130:'Закон X-Y'!$A135,'Закон X-Y'!D130:'Закон X-Y'!D135)/'Закон X-Y'!D136)</f>
        <v>0</v>
      </c>
      <c r="E132" s="54">
        <f>IF('Закон X-Y'!E136=0,0,SUMPRODUCT('Закон X-Y'!$A130:'Закон X-Y'!$A135,'Закон X-Y'!E130:'Закон X-Y'!E135)/'Закон X-Y'!E136)</f>
        <v>0</v>
      </c>
      <c r="F132" s="54">
        <f>IF('Закон X-Y'!F136=0,0,SUMPRODUCT('Закон X-Y'!$A130:'Закон X-Y'!$A135,'Закон X-Y'!F130:'Закон X-Y'!F135)/'Закон X-Y'!F136)</f>
        <v>0</v>
      </c>
      <c r="G132" s="64">
        <f>IF('Закон X-Y'!G136=0,0,SUMPRODUCT('Закон X-Y'!$A130:'Закон X-Y'!$A135,'Закон X-Y'!G130:'Закон X-Y'!G135)/'Закон X-Y'!G136)</f>
        <v>0</v>
      </c>
      <c r="H132" t="s">
        <v>71</v>
      </c>
      <c r="I132" s="54"/>
      <c r="J132" s="57" t="s">
        <v>55</v>
      </c>
      <c r="K132" s="58">
        <f>IF('Закон X-Y'!B136=0,0,SUMPRODUCT('Закон X-Y'!B129:G129,'Закон X-Y'!B136:G136))</f>
        <v>0</v>
      </c>
      <c r="L132" s="57" t="s">
        <v>72</v>
      </c>
      <c r="M132">
        <f>0*1/32+1*16/32+2*8/32+3*4/32+4*2/32+5*1/32</f>
        <v>1.78125</v>
      </c>
    </row>
    <row r="133" spans="1:13">
      <c r="A133" s="79">
        <f>'Закон X-Y'!A133</f>
        <v>3</v>
      </c>
      <c r="B133" s="63">
        <f>K137*(B129-K132)+K131</f>
        <v>0</v>
      </c>
      <c r="C133" s="54">
        <f>K137*(C129-K132)+K131</f>
        <v>0</v>
      </c>
      <c r="D133" s="54">
        <f>K137*(D129-K132)+K131</f>
        <v>0</v>
      </c>
      <c r="E133" s="54">
        <f>K137*(E129-K132)+K131</f>
        <v>0</v>
      </c>
      <c r="F133" s="54">
        <f>K137*(F129-K132)+K131</f>
        <v>0</v>
      </c>
      <c r="G133" s="64">
        <f>K137*(G129-K132)+K131</f>
        <v>0</v>
      </c>
      <c r="H133" t="s">
        <v>73</v>
      </c>
      <c r="I133" s="54"/>
      <c r="J133" s="57" t="s">
        <v>56</v>
      </c>
      <c r="K133" s="58">
        <f>IF('Закон X-Y'!B136=0,0,'Закон X-Y'!B129*SUMPRODUCT('Закон X-Y'!A130:A135,'Закон X-Y'!B130:B135)+'Закон X-Y'!C129*SUMPRODUCT('Закон X-Y'!A130:A135,'Закон X-Y'!C130:C135)+'Закон X-Y'!D129*SUMPRODUCT('Закон X-Y'!A130:A135,'Закон X-Y'!D130:D135)+'Закон X-Y'!E129*SUMPRODUCT('Закон X-Y'!A130:A135,'Закон X-Y'!E130:E135)+'Закон X-Y'!F129*SUMPRODUCT('Закон X-Y'!A130:A135,'Закон X-Y'!F130:F135)+'Закон X-Y'!G129*SUMPRODUCT('Закон X-Y'!A130:A135,'Закон X-Y'!G130:G135))</f>
        <v>0</v>
      </c>
      <c r="L133" s="57" t="s">
        <v>74</v>
      </c>
      <c r="M133">
        <f>5/21+2*(4/32+6/32+6/32+4/32)+3*(6/32+6/32+3/32)+4*(4/32+2/32)+5/32</f>
        <v>3.8005952380952381</v>
      </c>
    </row>
    <row r="134" spans="1:13">
      <c r="A134" s="79">
        <f>'Закон X-Y'!A134</f>
        <v>4</v>
      </c>
      <c r="B134" s="74">
        <f>'Закон X-Y'!B129</f>
        <v>0</v>
      </c>
      <c r="C134" s="75">
        <f>'Закон X-Y'!C129</f>
        <v>1</v>
      </c>
      <c r="D134" s="75">
        <f>'Закон X-Y'!D129</f>
        <v>2</v>
      </c>
      <c r="E134" s="75">
        <f>'Закон X-Y'!E129</f>
        <v>3</v>
      </c>
      <c r="F134" s="75">
        <f>'Закон X-Y'!F129</f>
        <v>4</v>
      </c>
      <c r="G134" s="76">
        <f>'Закон X-Y'!G129</f>
        <v>5</v>
      </c>
      <c r="H134" t="s">
        <v>68</v>
      </c>
      <c r="I134" s="54"/>
      <c r="J134" s="57" t="s">
        <v>57</v>
      </c>
      <c r="K134" s="58">
        <f>IF('Закон X-Y'!B136=0,0,SUMPRODUCT('Закон X-Y'!A130:A135,'Закон X-Y'!A130:A135,'Закон X-Y'!H130:H135)-K131*K131)</f>
        <v>0</v>
      </c>
      <c r="L134" s="57" t="s">
        <v>75</v>
      </c>
      <c r="M134">
        <f>0*1/32+1*5/32+4*10/32+9*10/32+16*5/32+25*1/32-M131*M131</f>
        <v>1.25</v>
      </c>
    </row>
    <row r="135" spans="1:13">
      <c r="A135" s="79">
        <f>'Закон X-Y'!A135</f>
        <v>5</v>
      </c>
      <c r="B135" s="60">
        <v>0</v>
      </c>
      <c r="C135" s="61">
        <f>(1/32+2/32+3/32+4/32+5/32)/(5/32)</f>
        <v>3</v>
      </c>
      <c r="D135" s="61">
        <f>(1*4/32+2*3/32+3*2/32+4/32)/(10/32)</f>
        <v>2</v>
      </c>
      <c r="E135" s="61">
        <f>(1*6/32+2*3/32+3*1/32)/(10/32)</f>
        <v>1.5</v>
      </c>
      <c r="F135" s="61">
        <f>(1*4/32+2*1/32)/(5/32)</f>
        <v>1.2</v>
      </c>
      <c r="G135" s="62">
        <v>1</v>
      </c>
      <c r="H135" t="s">
        <v>67</v>
      </c>
      <c r="I135" s="54"/>
      <c r="J135" s="57" t="s">
        <v>59</v>
      </c>
      <c r="K135" s="58">
        <f>IF('Закон X-Y'!B136=0,0,SUMPRODUCT('Закон X-Y'!B129:G129,'Закон X-Y'!B129:G129,'Закон X-Y'!B136:G136)-K132*K132)</f>
        <v>0</v>
      </c>
      <c r="L135" s="57" t="s">
        <v>76</v>
      </c>
      <c r="M135">
        <f>0*1/32+1*16/32+4*8/32+9*4/32+16*2/32+25*1/32-M132*M132</f>
        <v>1.2333984375</v>
      </c>
    </row>
    <row r="136" spans="1:13">
      <c r="B136" s="63">
        <f>M136*(B134-M131)+M132</f>
        <v>3.0863095238095237</v>
      </c>
      <c r="C136" s="54">
        <f>M136*(C134-M131)+M132</f>
        <v>2.5642857142857141</v>
      </c>
      <c r="D136" s="54">
        <f>M136*(D134-M131)+M132</f>
        <v>2.0422619047619048</v>
      </c>
      <c r="E136" s="54">
        <f>M136*(E134-M131)+M132</f>
        <v>1.5202380952380952</v>
      </c>
      <c r="F136" s="54">
        <f>M136*(F134-M131)+M132</f>
        <v>0.99821428571428583</v>
      </c>
      <c r="G136" s="64">
        <f>M136*(G134-M131)+M132</f>
        <v>0.47619047619047628</v>
      </c>
      <c r="H136" t="s">
        <v>69</v>
      </c>
      <c r="J136" s="57" t="s">
        <v>62</v>
      </c>
      <c r="K136" s="58">
        <f>IF('Закон X-Y'!B136=0,0,(K133-K131*K132)/K134)</f>
        <v>0</v>
      </c>
      <c r="L136" s="57" t="s">
        <v>62</v>
      </c>
      <c r="M136">
        <f>(M133-M131*M132)/M134</f>
        <v>-0.52202380952380945</v>
      </c>
    </row>
    <row r="137" spans="1:13">
      <c r="B137" s="63">
        <v>0</v>
      </c>
      <c r="C137" s="54">
        <f>(1/32+2*4/32+3*6/32+4*4/32+5/32)/(16/32)</f>
        <v>3</v>
      </c>
      <c r="D137" s="54">
        <f>(1/32+2*3/32+3*3/32+4*1/32)/(8/32)</f>
        <v>2.5</v>
      </c>
      <c r="E137" s="54">
        <f>(1/32+2*2/32+3*1/32)/(4/32)</f>
        <v>2</v>
      </c>
      <c r="F137" s="54">
        <f>(1/32+2*1/32)/(2/32)</f>
        <v>1.5</v>
      </c>
      <c r="G137" s="64">
        <v>1</v>
      </c>
      <c r="H137" t="s">
        <v>71</v>
      </c>
      <c r="J137" s="57" t="s">
        <v>64</v>
      </c>
      <c r="K137" s="58">
        <f>IF('Закон X-Y'!B136=0,0,(K133-K131*K132)/K135)</f>
        <v>0</v>
      </c>
      <c r="L137" s="57" t="s">
        <v>64</v>
      </c>
      <c r="M137">
        <f>(M133-M131*M132)/M135</f>
        <v>-0.52905025826641028</v>
      </c>
    </row>
    <row r="138" spans="1:13">
      <c r="B138" s="65">
        <f>M137*(B129-M132)+M131</f>
        <v>3.4423707725370432</v>
      </c>
      <c r="C138" s="66">
        <f>M137*(C129-M132)+M131</f>
        <v>2.9133205142706329</v>
      </c>
      <c r="D138" s="66">
        <f>M137*(D129-M132)+M131</f>
        <v>2.3842702560042226</v>
      </c>
      <c r="E138" s="66">
        <f>M137*(E129-M132)+M131</f>
        <v>1.8552199977378123</v>
      </c>
      <c r="F138" s="66">
        <f>M137*(F129-M132)+M131</f>
        <v>1.3261697394714023</v>
      </c>
      <c r="G138" s="67">
        <f>M137*(G129-M132)+M131</f>
        <v>0.79711948120499199</v>
      </c>
      <c r="H138" t="s">
        <v>73</v>
      </c>
    </row>
    <row r="139" spans="1:13">
      <c r="A139" s="79"/>
    </row>
    <row r="140" spans="1:13">
      <c r="A140" s="79"/>
    </row>
    <row r="145" spans="1:19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</row>
    <row r="146" spans="1:19">
      <c r="A146" s="78" t="str">
        <f>'Закон X-Y'!A146</f>
        <v>Мохамед Ахмед Нурелдин Саид</v>
      </c>
      <c r="B146" s="88" t="str">
        <f>'Закон X-Y'!B146</f>
        <v>Махмуд Ахмед Нурелдин</v>
      </c>
      <c r="C146" s="88"/>
      <c r="D146" s="88"/>
      <c r="E146" s="88"/>
      <c r="F146" s="88"/>
      <c r="G146" s="88"/>
      <c r="H146" s="88"/>
      <c r="I146" s="88"/>
      <c r="J146" s="88"/>
      <c r="K146" s="88"/>
    </row>
    <row r="147" spans="1:19">
      <c r="A147" t="str">
        <f>'Закон X-Y'!A147</f>
        <v>X\Y</v>
      </c>
      <c r="B147" s="71">
        <f>'Закон X-Y'!B147</f>
        <v>0</v>
      </c>
      <c r="C147" s="72">
        <f>'Закон X-Y'!C147</f>
        <v>1</v>
      </c>
      <c r="D147" s="72">
        <f>'Закон X-Y'!D147</f>
        <v>2</v>
      </c>
      <c r="E147" s="72">
        <f>'Закон X-Y'!E147</f>
        <v>3</v>
      </c>
      <c r="F147" s="72">
        <f>'Закон X-Y'!F147</f>
        <v>4</v>
      </c>
      <c r="G147" s="73">
        <f>'Закон X-Y'!G147</f>
        <v>5</v>
      </c>
      <c r="H147" t="s">
        <v>66</v>
      </c>
      <c r="I147" s="54"/>
      <c r="J147" s="68" t="str">
        <f>'Закон X-Y'!J147</f>
        <v>N</v>
      </c>
      <c r="K147" s="89"/>
      <c r="L147" s="90"/>
    </row>
    <row r="148" spans="1:19">
      <c r="A148" s="79">
        <f>'Закон X-Y'!A148</f>
        <v>0</v>
      </c>
      <c r="B148" s="63">
        <f>IF('Закон X-Y'!H148=0,0,SUMPRODUCT('Закон X-Y'!$B147:'Закон X-Y'!$G147,'Закон X-Y'!B148:'Закон X-Y'!G148)/'Закон X-Y'!H148)</f>
        <v>0</v>
      </c>
      <c r="C148" s="54">
        <f>IF('Закон X-Y'!H149=0,0,SUMPRODUCT('Закон X-Y'!$B147:'Закон X-Y'!$G147,'Закон X-Y'!B149:'Закон X-Y'!G149)/'Закон X-Y'!H149)</f>
        <v>0</v>
      </c>
      <c r="D148" s="54">
        <f>IF('Закон X-Y'!H150=0,0,SUMPRODUCT('Закон X-Y'!$B147:'Закон X-Y'!$G147,'Закон X-Y'!B150:'Закон X-Y'!G150)/'Закон X-Y'!H150)</f>
        <v>0</v>
      </c>
      <c r="E148" s="54">
        <f>IF('Закон X-Y'!H151=0,0,SUMPRODUCT('Закон X-Y'!$B147:'Закон X-Y'!$G147,'Закон X-Y'!B151:'Закон X-Y'!G151)/'Закон X-Y'!H151)</f>
        <v>0</v>
      </c>
      <c r="F148" s="54">
        <f>IF('Закон X-Y'!H152=0,0,SUMPRODUCT('Закон X-Y'!$B147:'Закон X-Y'!$G147,'Закон X-Y'!B152:'Закон X-Y'!G152)/'Закон X-Y'!H152)</f>
        <v>0</v>
      </c>
      <c r="G148" s="64">
        <f>IF('Закон X-Y'!H153=0,0,SUMPRODUCT('Закон X-Y'!$B147:'Закон X-Y'!$G147,'Закон X-Y'!B153:'Закон X-Y'!G153)/'Закон X-Y'!H153)</f>
        <v>0</v>
      </c>
      <c r="H148" t="s">
        <v>67</v>
      </c>
      <c r="I148" s="54"/>
      <c r="J148" s="69">
        <f>'Закон X-Y'!J148</f>
        <v>1.0000000000000001E-5</v>
      </c>
      <c r="K148" s="58"/>
      <c r="L148" t="s">
        <v>68</v>
      </c>
    </row>
    <row r="149" spans="1:19">
      <c r="A149" s="79">
        <f>'Закон X-Y'!A149</f>
        <v>1</v>
      </c>
      <c r="B149" s="63">
        <f>K154*(B147-K149)+K150</f>
        <v>0</v>
      </c>
      <c r="C149" s="54">
        <f>K154*(C147-K149)+K150</f>
        <v>0</v>
      </c>
      <c r="D149" s="54">
        <f>K154*(D147-K149)+K150</f>
        <v>0</v>
      </c>
      <c r="E149" s="54">
        <f>K154*(E147-K149)+K150</f>
        <v>0</v>
      </c>
      <c r="F149" s="54">
        <f>K154*(F147-K149)+K150</f>
        <v>0</v>
      </c>
      <c r="G149" s="64">
        <f>K154*(G147-K149)+K150</f>
        <v>0</v>
      </c>
      <c r="H149" t="s">
        <v>69</v>
      </c>
      <c r="I149" s="54"/>
      <c r="J149" s="57" t="s">
        <v>54</v>
      </c>
      <c r="K149" s="58">
        <f>IF('Закон X-Y'!B154=0,0,SUMPRODUCT('Закон X-Y'!A148:A153,'Закон X-Y'!H148:H153))</f>
        <v>0</v>
      </c>
      <c r="L149" s="57" t="s">
        <v>70</v>
      </c>
      <c r="M149">
        <f>0*1/32+1*5/32+2*10/32+3*10/32+4*5/32+5*1/32</f>
        <v>2.5</v>
      </c>
    </row>
    <row r="150" spans="1:19">
      <c r="A150" s="79">
        <f>'Закон X-Y'!A150</f>
        <v>2</v>
      </c>
      <c r="B150" s="63">
        <f>IF('Закон X-Y'!B154=0,0,SUMPRODUCT('Закон X-Y'!$A148:'Закон X-Y'!$A153,'Закон X-Y'!B148:'Закон X-Y'!B153)/'Закон X-Y'!B154)</f>
        <v>0</v>
      </c>
      <c r="C150" s="54">
        <f>IF('Закон X-Y'!C154=0,0,SUMPRODUCT('Закон X-Y'!$A148:'Закон X-Y'!$A153,'Закон X-Y'!C148:'Закон X-Y'!C153)/'Закон X-Y'!C154)</f>
        <v>0</v>
      </c>
      <c r="D150" s="54">
        <f>IF('Закон X-Y'!D154=0,0,SUMPRODUCT('Закон X-Y'!$A148:'Закон X-Y'!$A153,'Закон X-Y'!D148:'Закон X-Y'!D153)/'Закон X-Y'!D154)</f>
        <v>0</v>
      </c>
      <c r="E150" s="54">
        <f>IF('Закон X-Y'!E154=0,0,SUMPRODUCT('Закон X-Y'!$A148:'Закон X-Y'!$A153,'Закон X-Y'!E148:'Закон X-Y'!E153)/'Закон X-Y'!E154)</f>
        <v>0</v>
      </c>
      <c r="F150" s="54">
        <f>IF('Закон X-Y'!F154=0,0,SUMPRODUCT('Закон X-Y'!$A148:'Закон X-Y'!$A153,'Закон X-Y'!F148:'Закон X-Y'!F153)/'Закон X-Y'!F154)</f>
        <v>0</v>
      </c>
      <c r="G150" s="64">
        <f>IF('Закон X-Y'!G154=0,0,SUMPRODUCT('Закон X-Y'!$A148:'Закон X-Y'!$A153,'Закон X-Y'!G148:'Закон X-Y'!G153)/'Закон X-Y'!G154)</f>
        <v>0</v>
      </c>
      <c r="H150" t="s">
        <v>71</v>
      </c>
      <c r="I150" s="54"/>
      <c r="J150" s="57" t="s">
        <v>55</v>
      </c>
      <c r="K150" s="58">
        <f>IF('Закон X-Y'!B154=0,0,SUMPRODUCT('Закон X-Y'!B147:G147,'Закон X-Y'!B154:G154))</f>
        <v>0</v>
      </c>
      <c r="L150" s="57" t="s">
        <v>72</v>
      </c>
      <c r="M150">
        <f>0*1/32+1*16/32+2*8/32+3*4/32+4*2/32+5*1/32</f>
        <v>1.78125</v>
      </c>
    </row>
    <row r="151" spans="1:19">
      <c r="A151" s="79">
        <f>'Закон X-Y'!A151</f>
        <v>3</v>
      </c>
      <c r="B151" s="63">
        <f>K155*(B147-K150)+K149</f>
        <v>0</v>
      </c>
      <c r="C151" s="54">
        <f>K155*(C147-K150)+K149</f>
        <v>0</v>
      </c>
      <c r="D151" s="54">
        <f>K155*(D147-K150)+K149</f>
        <v>0</v>
      </c>
      <c r="E151" s="54">
        <f>K155*(E147-K150)+K149</f>
        <v>0</v>
      </c>
      <c r="F151" s="54">
        <f>K155*(F147-K150)+K149</f>
        <v>0</v>
      </c>
      <c r="G151" s="64">
        <f>K155*(G147-K150)+K149</f>
        <v>0</v>
      </c>
      <c r="H151" t="s">
        <v>73</v>
      </c>
      <c r="I151" s="54"/>
      <c r="J151" s="57" t="s">
        <v>56</v>
      </c>
      <c r="K151" s="58">
        <f>IF('Закон X-Y'!B154=0,0,'Закон X-Y'!B147*SUMPRODUCT('Закон X-Y'!A148:A153,'Закон X-Y'!B148:B153)+'Закон X-Y'!C147*SUMPRODUCT('Закон X-Y'!A148:A153,'Закон X-Y'!C148:C153)+'Закон X-Y'!D147*SUMPRODUCT('Закон X-Y'!A148:A153,'Закон X-Y'!D148:D153)+'Закон X-Y'!E147*SUMPRODUCT('Закон X-Y'!A148:A153,'Закон X-Y'!E148:E153)+'Закон X-Y'!F147*SUMPRODUCT('Закон X-Y'!A148:A153,'Закон X-Y'!F148:F153)+'Закон X-Y'!G147*SUMPRODUCT('Закон X-Y'!A148:A153,'Закон X-Y'!G148:G153))</f>
        <v>0</v>
      </c>
      <c r="L151" s="57" t="s">
        <v>74</v>
      </c>
      <c r="M151">
        <f>5/21+2*(4/32+6/32+6/32+4/32)+3*(6/32+6/32+3/32)+4*(4/32+2/32)+5/32</f>
        <v>3.8005952380952381</v>
      </c>
    </row>
    <row r="152" spans="1:19">
      <c r="A152" s="79">
        <f>'Закон X-Y'!A152</f>
        <v>4</v>
      </c>
      <c r="B152" s="74">
        <f>'Закон X-Y'!B147</f>
        <v>0</v>
      </c>
      <c r="C152" s="75">
        <f>'Закон X-Y'!C147</f>
        <v>1</v>
      </c>
      <c r="D152" s="75">
        <f>'Закон X-Y'!D147</f>
        <v>2</v>
      </c>
      <c r="E152" s="75">
        <f>'Закон X-Y'!E147</f>
        <v>3</v>
      </c>
      <c r="F152" s="75">
        <f>'Закон X-Y'!F147</f>
        <v>4</v>
      </c>
      <c r="G152" s="76">
        <f>'Закон X-Y'!G147</f>
        <v>5</v>
      </c>
      <c r="H152" t="s">
        <v>68</v>
      </c>
      <c r="I152" s="54"/>
      <c r="J152" s="57" t="s">
        <v>57</v>
      </c>
      <c r="K152" s="58">
        <f>IF('Закон X-Y'!B154=0,0,SUMPRODUCT('Закон X-Y'!A148:A153,'Закон X-Y'!A148:A153,'Закон X-Y'!H148:H153)-K149*K149)</f>
        <v>0</v>
      </c>
      <c r="L152" s="57" t="s">
        <v>75</v>
      </c>
      <c r="M152">
        <f>0*1/32+1*5/32+4*10/32+9*10/32+16*5/32+25*1/32-M149*M149</f>
        <v>1.25</v>
      </c>
    </row>
    <row r="153" spans="1:19">
      <c r="A153" s="79">
        <f>'Закон X-Y'!A153</f>
        <v>5</v>
      </c>
      <c r="B153" s="60">
        <v>0</v>
      </c>
      <c r="C153" s="61">
        <f>(1/32+2/32+3/32+4/32+5/32)/(5/32)</f>
        <v>3</v>
      </c>
      <c r="D153" s="61">
        <f>(1*4/32+2*3/32+3*2/32+4/32)/(10/32)</f>
        <v>2</v>
      </c>
      <c r="E153" s="61">
        <f>(1*6/32+2*3/32+3*1/32)/(10/32)</f>
        <v>1.5</v>
      </c>
      <c r="F153" s="61">
        <f>(1*4/32+2*1/32)/(5/32)</f>
        <v>1.2</v>
      </c>
      <c r="G153" s="62">
        <v>1</v>
      </c>
      <c r="H153" t="s">
        <v>67</v>
      </c>
      <c r="I153" s="54"/>
      <c r="J153" s="57" t="s">
        <v>59</v>
      </c>
      <c r="K153" s="58">
        <f>IF('Закон X-Y'!B154=0,0,SUMPRODUCT('Закон X-Y'!B147:G147,'Закон X-Y'!B147:G147,'Закон X-Y'!B154:G154)-K150*K150)</f>
        <v>0</v>
      </c>
      <c r="L153" s="57" t="s">
        <v>76</v>
      </c>
      <c r="M153">
        <f>0*1/32+1*16/32+4*8/32+9*4/32+16*2/32+25*1/32-M150*M150</f>
        <v>1.2333984375</v>
      </c>
    </row>
    <row r="154" spans="1:19">
      <c r="B154" s="63">
        <f>M154*(B152-M149)+M150</f>
        <v>3.0863095238095237</v>
      </c>
      <c r="C154" s="54">
        <f>M154*(C152-M149)+M150</f>
        <v>2.5642857142857141</v>
      </c>
      <c r="D154" s="54">
        <f>M154*(D152-M149)+M150</f>
        <v>2.0422619047619048</v>
      </c>
      <c r="E154" s="54">
        <f>M154*(E152-M149)+M150</f>
        <v>1.5202380952380952</v>
      </c>
      <c r="F154" s="54">
        <f>M154*(F152-M149)+M150</f>
        <v>0.99821428571428583</v>
      </c>
      <c r="G154" s="64">
        <f>M154*(G152-M149)+M150</f>
        <v>0.47619047619047628</v>
      </c>
      <c r="H154" t="s">
        <v>69</v>
      </c>
      <c r="J154" s="57" t="s">
        <v>62</v>
      </c>
      <c r="K154" s="58">
        <f>IF('Закон X-Y'!B154=0,0,(K151-K149*K150)/K152)</f>
        <v>0</v>
      </c>
      <c r="L154" s="57" t="s">
        <v>62</v>
      </c>
      <c r="M154">
        <f>(M151-M149*M150)/M152</f>
        <v>-0.52202380952380945</v>
      </c>
    </row>
    <row r="155" spans="1:19">
      <c r="B155" s="63">
        <v>0</v>
      </c>
      <c r="C155" s="54">
        <f>(1/32+2*4/32+3*6/32+4*4/32+5/32)/(16/32)</f>
        <v>3</v>
      </c>
      <c r="D155" s="54">
        <f>(1/32+2*3/32+3*3/32+4*1/32)/(8/32)</f>
        <v>2.5</v>
      </c>
      <c r="E155" s="54">
        <f>(1/32+2*2/32+3*1/32)/(4/32)</f>
        <v>2</v>
      </c>
      <c r="F155" s="54">
        <f>(1/32+2*1/32)/(2/32)</f>
        <v>1.5</v>
      </c>
      <c r="G155" s="64">
        <v>1</v>
      </c>
      <c r="H155" t="s">
        <v>71</v>
      </c>
      <c r="J155" s="57" t="s">
        <v>64</v>
      </c>
      <c r="K155" s="58">
        <f>IF('Закон X-Y'!B154=0,0,(K151-K149*K150)/K153)</f>
        <v>0</v>
      </c>
      <c r="L155" s="57" t="s">
        <v>64</v>
      </c>
      <c r="M155">
        <f>(M151-M149*M150)/M153</f>
        <v>-0.52905025826641028</v>
      </c>
    </row>
    <row r="156" spans="1:19">
      <c r="B156" s="65">
        <f>M155*(B147-M150)+M149</f>
        <v>3.4423707725370432</v>
      </c>
      <c r="C156" s="66">
        <f>M155*(C147-M150)+M149</f>
        <v>2.9133205142706329</v>
      </c>
      <c r="D156" s="66">
        <f>M155*(D147-M150)+M149</f>
        <v>2.3842702560042226</v>
      </c>
      <c r="E156" s="66">
        <f>M155*(E147-M150)+M149</f>
        <v>1.8552199977378123</v>
      </c>
      <c r="F156" s="66">
        <f>M155*(F147-M150)+M149</f>
        <v>1.3261697394714023</v>
      </c>
      <c r="G156" s="67">
        <f>M155*(G147-M150)+M149</f>
        <v>0.79711948120499199</v>
      </c>
      <c r="H156" t="s">
        <v>73</v>
      </c>
    </row>
    <row r="157" spans="1:19">
      <c r="A157" s="79"/>
    </row>
    <row r="158" spans="1:19">
      <c r="A158" s="79"/>
    </row>
    <row r="163" spans="1:19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</row>
    <row r="164" spans="1:19">
      <c r="A164" s="78" t="str">
        <f>'Закон X-Y'!A164</f>
        <v>Петрова</v>
      </c>
      <c r="B164" s="88" t="str">
        <f>'Закон X-Y'!B164</f>
        <v>Ольга Александровна</v>
      </c>
      <c r="C164" s="88"/>
      <c r="D164" s="88"/>
      <c r="E164" s="88"/>
      <c r="F164" s="88"/>
      <c r="G164" s="88"/>
      <c r="H164" s="88"/>
      <c r="I164" s="88"/>
      <c r="J164" s="88"/>
      <c r="K164" s="88"/>
    </row>
    <row r="165" spans="1:19">
      <c r="A165" t="str">
        <f>'Закон X-Y'!A165</f>
        <v>X\Y</v>
      </c>
      <c r="B165" s="71">
        <f>'Закон X-Y'!B165</f>
        <v>0</v>
      </c>
      <c r="C165" s="72">
        <f>'Закон X-Y'!C165</f>
        <v>1</v>
      </c>
      <c r="D165" s="72">
        <f>'Закон X-Y'!D165</f>
        <v>2</v>
      </c>
      <c r="E165" s="72">
        <f>'Закон X-Y'!E165</f>
        <v>3</v>
      </c>
      <c r="F165" s="72">
        <f>'Закон X-Y'!F165</f>
        <v>4</v>
      </c>
      <c r="G165" s="73">
        <f>'Закон X-Y'!G165</f>
        <v>5</v>
      </c>
      <c r="H165" t="s">
        <v>66</v>
      </c>
      <c r="I165" s="54"/>
      <c r="J165" s="68" t="str">
        <f>'Закон X-Y'!J165</f>
        <v>N</v>
      </c>
      <c r="K165" s="89"/>
      <c r="L165" s="90"/>
    </row>
    <row r="166" spans="1:19">
      <c r="A166" s="79">
        <f>'Закон X-Y'!A166</f>
        <v>0</v>
      </c>
      <c r="B166" s="63">
        <f>IF('Закон X-Y'!H166=0,0,SUMPRODUCT('Закон X-Y'!$B165:'Закон X-Y'!$G165,'Закон X-Y'!B166:'Закон X-Y'!G166)/'Закон X-Y'!H166)</f>
        <v>0</v>
      </c>
      <c r="C166" s="54">
        <f>IF('Закон X-Y'!H167=0,0,SUMPRODUCT('Закон X-Y'!$B165:'Закон X-Y'!$G165,'Закон X-Y'!B167:'Закон X-Y'!G167)/'Закон X-Y'!H167)</f>
        <v>0</v>
      </c>
      <c r="D166" s="54">
        <f>IF('Закон X-Y'!H168=0,0,SUMPRODUCT('Закон X-Y'!$B165:'Закон X-Y'!$G165,'Закон X-Y'!B168:'Закон X-Y'!G168)/'Закон X-Y'!H168)</f>
        <v>0</v>
      </c>
      <c r="E166" s="54">
        <f>IF('Закон X-Y'!H169=0,0,SUMPRODUCT('Закон X-Y'!$B165:'Закон X-Y'!$G165,'Закон X-Y'!B169:'Закон X-Y'!G169)/'Закон X-Y'!H169)</f>
        <v>0</v>
      </c>
      <c r="F166" s="54">
        <f>IF('Закон X-Y'!H170=0,0,SUMPRODUCT('Закон X-Y'!$B165:'Закон X-Y'!$G165,'Закон X-Y'!B170:'Закон X-Y'!G170)/'Закон X-Y'!H170)</f>
        <v>0</v>
      </c>
      <c r="G166" s="64">
        <f>IF('Закон X-Y'!H171=0,0,SUMPRODUCT('Закон X-Y'!$B165:'Закон X-Y'!$G165,'Закон X-Y'!B171:'Закон X-Y'!G171)/'Закон X-Y'!H171)</f>
        <v>0</v>
      </c>
      <c r="H166" t="s">
        <v>67</v>
      </c>
      <c r="I166" s="54"/>
      <c r="J166" s="69">
        <f>'Закон X-Y'!J166</f>
        <v>1.0000000000000001E-5</v>
      </c>
      <c r="K166" s="58"/>
      <c r="L166" t="s">
        <v>68</v>
      </c>
    </row>
    <row r="167" spans="1:19">
      <c r="A167" s="79">
        <f>'Закон X-Y'!A167</f>
        <v>1</v>
      </c>
      <c r="B167" s="63">
        <f>K172*(B165-K167)+K168</f>
        <v>0</v>
      </c>
      <c r="C167" s="54">
        <f>K172*(C165-K167)+K168</f>
        <v>0</v>
      </c>
      <c r="D167" s="54">
        <f>K172*(D165-K167)+K168</f>
        <v>0</v>
      </c>
      <c r="E167" s="54">
        <f>K172*(E165-K167)+K168</f>
        <v>0</v>
      </c>
      <c r="F167" s="54">
        <f>K172*(F165-K167)+K168</f>
        <v>0</v>
      </c>
      <c r="G167" s="64">
        <f>K172*(G165-K167)+K168</f>
        <v>0</v>
      </c>
      <c r="H167" t="s">
        <v>69</v>
      </c>
      <c r="I167" s="54"/>
      <c r="J167" s="57" t="s">
        <v>54</v>
      </c>
      <c r="K167" s="58">
        <f>IF('Закон X-Y'!B172=0,0,SUMPRODUCT('Закон X-Y'!A166:A171,'Закон X-Y'!H166:H171))</f>
        <v>0</v>
      </c>
      <c r="L167" s="57" t="s">
        <v>70</v>
      </c>
      <c r="M167">
        <f>0*1/32+1*5/32+2*10/32+3*10/32+4*5/32+5*1/32</f>
        <v>2.5</v>
      </c>
    </row>
    <row r="168" spans="1:19">
      <c r="A168" s="79">
        <f>'Закон X-Y'!A168</f>
        <v>2</v>
      </c>
      <c r="B168" s="63">
        <f>IF('Закон X-Y'!B172=0,0,SUMPRODUCT('Закон X-Y'!$A166:'Закон X-Y'!$A171,'Закон X-Y'!B166:'Закон X-Y'!B171)/'Закон X-Y'!B172)</f>
        <v>0</v>
      </c>
      <c r="C168" s="54">
        <f>IF('Закон X-Y'!C172=0,0,SUMPRODUCT('Закон X-Y'!$A166:'Закон X-Y'!$A171,'Закон X-Y'!C166:'Закон X-Y'!C171)/'Закон X-Y'!C172)</f>
        <v>0</v>
      </c>
      <c r="D168" s="54">
        <f>IF('Закон X-Y'!D172=0,0,SUMPRODUCT('Закон X-Y'!$A166:'Закон X-Y'!$A171,'Закон X-Y'!D166:'Закон X-Y'!D171)/'Закон X-Y'!D172)</f>
        <v>0</v>
      </c>
      <c r="E168" s="54">
        <f>IF('Закон X-Y'!E172=0,0,SUMPRODUCT('Закон X-Y'!$A166:'Закон X-Y'!$A171,'Закон X-Y'!E166:'Закон X-Y'!E171)/'Закон X-Y'!E172)</f>
        <v>0</v>
      </c>
      <c r="F168" s="54">
        <f>IF('Закон X-Y'!F172=0,0,SUMPRODUCT('Закон X-Y'!$A166:'Закон X-Y'!$A171,'Закон X-Y'!F166:'Закон X-Y'!F171)/'Закон X-Y'!F172)</f>
        <v>0</v>
      </c>
      <c r="G168" s="64">
        <f>IF('Закон X-Y'!G172=0,0,SUMPRODUCT('Закон X-Y'!$A166:'Закон X-Y'!$A171,'Закон X-Y'!G166:'Закон X-Y'!G171)/'Закон X-Y'!G172)</f>
        <v>0</v>
      </c>
      <c r="H168" t="s">
        <v>71</v>
      </c>
      <c r="I168" s="54"/>
      <c r="J168" s="57" t="s">
        <v>55</v>
      </c>
      <c r="K168" s="58">
        <f>IF('Закон X-Y'!B172=0,0,SUMPRODUCT('Закон X-Y'!B165:G165,'Закон X-Y'!B172:G172))</f>
        <v>0</v>
      </c>
      <c r="L168" s="57" t="s">
        <v>72</v>
      </c>
      <c r="M168">
        <f>0*1/32+1*16/32+2*8/32+3*4/32+4*2/32+5*1/32</f>
        <v>1.78125</v>
      </c>
    </row>
    <row r="169" spans="1:19">
      <c r="A169" s="79">
        <f>'Закон X-Y'!A169</f>
        <v>3</v>
      </c>
      <c r="B169" s="63">
        <f>K173*(B165-K168)+K167</f>
        <v>0</v>
      </c>
      <c r="C169" s="54">
        <f>K173*(C165-K168)+K167</f>
        <v>0</v>
      </c>
      <c r="D169" s="54">
        <f>K173*(D165-K168)+K167</f>
        <v>0</v>
      </c>
      <c r="E169" s="54">
        <f>K173*(E165-K168)+K167</f>
        <v>0</v>
      </c>
      <c r="F169" s="54">
        <f>K173*(F165-K168)+K167</f>
        <v>0</v>
      </c>
      <c r="G169" s="64">
        <f>K173*(G165-K168)+K167</f>
        <v>0</v>
      </c>
      <c r="H169" t="s">
        <v>73</v>
      </c>
      <c r="I169" s="54"/>
      <c r="J169" s="57" t="s">
        <v>56</v>
      </c>
      <c r="K169" s="58">
        <f>IF('Закон X-Y'!B172=0,0,'Закон X-Y'!B165*SUMPRODUCT('Закон X-Y'!A166:A171,'Закон X-Y'!B166:B171)+'Закон X-Y'!C165*SUMPRODUCT('Закон X-Y'!A166:A171,'Закон X-Y'!C166:C171)+'Закон X-Y'!D165*SUMPRODUCT('Закон X-Y'!A166:A171,'Закон X-Y'!D166:D171)+'Закон X-Y'!E165*SUMPRODUCT('Закон X-Y'!A166:A171,'Закон X-Y'!E166:E171)+'Закон X-Y'!F165*SUMPRODUCT('Закон X-Y'!A166:A171,'Закон X-Y'!F166:F171)+'Закон X-Y'!G165*SUMPRODUCT('Закон X-Y'!A166:A171,'Закон X-Y'!G166:G171))</f>
        <v>0</v>
      </c>
      <c r="L169" s="57" t="s">
        <v>74</v>
      </c>
      <c r="M169">
        <f>5/21+2*(4/32+6/32+6/32+4/32)+3*(6/32+6/32+3/32)+4*(4/32+2/32)+5/32</f>
        <v>3.8005952380952381</v>
      </c>
    </row>
    <row r="170" spans="1:19">
      <c r="A170" s="79">
        <f>'Закон X-Y'!A170</f>
        <v>4</v>
      </c>
      <c r="B170" s="74">
        <f>'Закон X-Y'!B165</f>
        <v>0</v>
      </c>
      <c r="C170" s="75">
        <f>'Закон X-Y'!C165</f>
        <v>1</v>
      </c>
      <c r="D170" s="75">
        <f>'Закон X-Y'!D165</f>
        <v>2</v>
      </c>
      <c r="E170" s="75">
        <f>'Закон X-Y'!E165</f>
        <v>3</v>
      </c>
      <c r="F170" s="75">
        <f>'Закон X-Y'!F165</f>
        <v>4</v>
      </c>
      <c r="G170" s="76">
        <f>'Закон X-Y'!G165</f>
        <v>5</v>
      </c>
      <c r="H170" t="s">
        <v>68</v>
      </c>
      <c r="I170" s="54"/>
      <c r="J170" s="57" t="s">
        <v>57</v>
      </c>
      <c r="K170" s="58">
        <f>IF('Закон X-Y'!B172=0,0,SUMPRODUCT('Закон X-Y'!A166:A171,'Закон X-Y'!A166:A171,'Закон X-Y'!H166:H171)-K167*K167)</f>
        <v>0</v>
      </c>
      <c r="L170" s="57" t="s">
        <v>75</v>
      </c>
      <c r="M170">
        <f>0*1/32+1*5/32+4*10/32+9*10/32+16*5/32+25*1/32-M167*M167</f>
        <v>1.25</v>
      </c>
    </row>
    <row r="171" spans="1:19">
      <c r="A171" s="79">
        <f>'Закон X-Y'!A171</f>
        <v>5</v>
      </c>
      <c r="B171" s="60">
        <v>0</v>
      </c>
      <c r="C171" s="61">
        <f>(1/32+2/32+3/32+4/32+5/32)/(5/32)</f>
        <v>3</v>
      </c>
      <c r="D171" s="61">
        <f>(1*4/32+2*3/32+3*2/32+4/32)/(10/32)</f>
        <v>2</v>
      </c>
      <c r="E171" s="61">
        <f>(1*6/32+2*3/32+3*1/32)/(10/32)</f>
        <v>1.5</v>
      </c>
      <c r="F171" s="61">
        <f>(1*4/32+2*1/32)/(5/32)</f>
        <v>1.2</v>
      </c>
      <c r="G171" s="62">
        <v>1</v>
      </c>
      <c r="H171" t="s">
        <v>67</v>
      </c>
      <c r="I171" s="54"/>
      <c r="J171" s="57" t="s">
        <v>59</v>
      </c>
      <c r="K171" s="58">
        <f>IF('Закон X-Y'!B172=0,0,SUMPRODUCT('Закон X-Y'!B165:G165,'Закон X-Y'!B165:G165,'Закон X-Y'!B172:G172)-K168*K168)</f>
        <v>0</v>
      </c>
      <c r="L171" s="57" t="s">
        <v>76</v>
      </c>
      <c r="M171">
        <f>0*1/32+1*16/32+4*8/32+9*4/32+16*2/32+25*1/32-M168*M168</f>
        <v>1.2333984375</v>
      </c>
    </row>
    <row r="172" spans="1:19">
      <c r="B172" s="63">
        <f>M172*(B170-M167)+M168</f>
        <v>3.0863095238095237</v>
      </c>
      <c r="C172" s="54">
        <f>M172*(C170-M167)+M168</f>
        <v>2.5642857142857141</v>
      </c>
      <c r="D172" s="54">
        <f>M172*(D170-M167)+M168</f>
        <v>2.0422619047619048</v>
      </c>
      <c r="E172" s="54">
        <f>M172*(E170-M167)+M168</f>
        <v>1.5202380952380952</v>
      </c>
      <c r="F172" s="54">
        <f>M172*(F170-M167)+M168</f>
        <v>0.99821428571428583</v>
      </c>
      <c r="G172" s="64">
        <f>M172*(G170-M167)+M168</f>
        <v>0.47619047619047628</v>
      </c>
      <c r="H172" t="s">
        <v>69</v>
      </c>
      <c r="J172" s="57" t="s">
        <v>62</v>
      </c>
      <c r="K172" s="58">
        <f>IF('Закон X-Y'!B172=0,0,(K169-K167*K168)/K170)</f>
        <v>0</v>
      </c>
      <c r="L172" s="57" t="s">
        <v>62</v>
      </c>
      <c r="M172">
        <f>(M169-M167*M168)/M170</f>
        <v>-0.52202380952380945</v>
      </c>
    </row>
    <row r="173" spans="1:19">
      <c r="B173" s="63">
        <v>0</v>
      </c>
      <c r="C173" s="54">
        <f>(1/32+2*4/32+3*6/32+4*4/32+5/32)/(16/32)</f>
        <v>3</v>
      </c>
      <c r="D173" s="54">
        <f>(1/32+2*3/32+3*3/32+4*1/32)/(8/32)</f>
        <v>2.5</v>
      </c>
      <c r="E173" s="54">
        <f>(1/32+2*2/32+3*1/32)/(4/32)</f>
        <v>2</v>
      </c>
      <c r="F173" s="54">
        <f>(1/32+2*1/32)/(2/32)</f>
        <v>1.5</v>
      </c>
      <c r="G173" s="64">
        <v>1</v>
      </c>
      <c r="H173" t="s">
        <v>71</v>
      </c>
      <c r="J173" s="57" t="s">
        <v>64</v>
      </c>
      <c r="K173" s="58">
        <f>IF('Закон X-Y'!B172=0,0,(K169-K167*K168)/K171)</f>
        <v>0</v>
      </c>
      <c r="L173" s="57" t="s">
        <v>64</v>
      </c>
      <c r="M173">
        <f>(M169-M167*M168)/M171</f>
        <v>-0.52905025826641028</v>
      </c>
    </row>
    <row r="174" spans="1:19">
      <c r="B174" s="65">
        <f>M173*(B165-M168)+M167</f>
        <v>3.4423707725370432</v>
      </c>
      <c r="C174" s="66">
        <f>M173*(C165-M168)+M167</f>
        <v>2.9133205142706329</v>
      </c>
      <c r="D174" s="66">
        <f>M173*(D165-M168)+M167</f>
        <v>2.3842702560042226</v>
      </c>
      <c r="E174" s="66">
        <f>M173*(E165-M168)+M167</f>
        <v>1.8552199977378123</v>
      </c>
      <c r="F174" s="66">
        <f>M173*(F165-M168)+M167</f>
        <v>1.3261697394714023</v>
      </c>
      <c r="G174" s="67">
        <f>M173*(G165-M168)+M167</f>
        <v>0.79711948120499199</v>
      </c>
      <c r="H174" t="s">
        <v>73</v>
      </c>
    </row>
    <row r="175" spans="1:19">
      <c r="A175" s="79"/>
    </row>
    <row r="176" spans="1:19">
      <c r="A176" s="79"/>
    </row>
    <row r="181" spans="1:19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</row>
    <row r="182" spans="1:19">
      <c r="A182" s="78" t="str">
        <f>'Закон X-Y'!A182</f>
        <v>Подшивалов</v>
      </c>
      <c r="B182" s="88" t="str">
        <f>'Закон X-Y'!B182</f>
        <v>Данил Дмитриевич</v>
      </c>
      <c r="C182" s="88"/>
      <c r="D182" s="88"/>
      <c r="E182" s="88"/>
      <c r="F182" s="88"/>
      <c r="G182" s="88"/>
      <c r="H182" s="88"/>
      <c r="I182" s="88"/>
      <c r="J182" s="88"/>
      <c r="K182" s="88"/>
    </row>
    <row r="183" spans="1:19">
      <c r="A183" t="str">
        <f>'Закон X-Y'!A183</f>
        <v>X\Y</v>
      </c>
      <c r="B183" s="71">
        <f>'Закон X-Y'!B183</f>
        <v>0</v>
      </c>
      <c r="C183" s="72">
        <f>'Закон X-Y'!C183</f>
        <v>1</v>
      </c>
      <c r="D183" s="72">
        <f>'Закон X-Y'!D183</f>
        <v>2</v>
      </c>
      <c r="E183" s="72">
        <f>'Закон X-Y'!E183</f>
        <v>3</v>
      </c>
      <c r="F183" s="72">
        <f>'Закон X-Y'!F183</f>
        <v>4</v>
      </c>
      <c r="G183" s="73">
        <f>'Закон X-Y'!G183</f>
        <v>5</v>
      </c>
      <c r="H183" t="s">
        <v>66</v>
      </c>
      <c r="I183" s="54"/>
      <c r="J183" s="68" t="str">
        <f>'Закон X-Y'!J183</f>
        <v>N</v>
      </c>
      <c r="K183" s="89"/>
      <c r="L183" s="90"/>
    </row>
    <row r="184" spans="1:19">
      <c r="A184" s="79">
        <f>'Закон X-Y'!A184</f>
        <v>0</v>
      </c>
      <c r="B184" s="63">
        <f>IF('Закон X-Y'!H184=0,0,SUMPRODUCT('Закон X-Y'!$B183:'Закон X-Y'!$G183,'Закон X-Y'!B184:'Закон X-Y'!G184)/'Закон X-Y'!H184)</f>
        <v>0</v>
      </c>
      <c r="C184" s="54">
        <f>IF('Закон X-Y'!H185=0,0,SUMPRODUCT('Закон X-Y'!$B183:'Закон X-Y'!$G183,'Закон X-Y'!B185:'Закон X-Y'!G185)/'Закон X-Y'!H185)</f>
        <v>0</v>
      </c>
      <c r="D184" s="54">
        <f>IF('Закон X-Y'!H186=0,0,SUMPRODUCT('Закон X-Y'!$B183:'Закон X-Y'!$G183,'Закон X-Y'!B186:'Закон X-Y'!G186)/'Закон X-Y'!H186)</f>
        <v>0</v>
      </c>
      <c r="E184" s="54">
        <f>IF('Закон X-Y'!H187=0,0,SUMPRODUCT('Закон X-Y'!$B183:'Закон X-Y'!$G183,'Закон X-Y'!B187:'Закон X-Y'!G187)/'Закон X-Y'!H187)</f>
        <v>0</v>
      </c>
      <c r="F184" s="54">
        <f>IF('Закон X-Y'!H188=0,0,SUMPRODUCT('Закон X-Y'!$B183:'Закон X-Y'!$G183,'Закон X-Y'!B188:'Закон X-Y'!G188)/'Закон X-Y'!H188)</f>
        <v>0</v>
      </c>
      <c r="G184" s="64">
        <f>IF('Закон X-Y'!H189=0,0,SUMPRODUCT('Закон X-Y'!$B183:'Закон X-Y'!$G183,'Закон X-Y'!B189:'Закон X-Y'!G189)/'Закон X-Y'!H189)</f>
        <v>0</v>
      </c>
      <c r="H184" t="s">
        <v>67</v>
      </c>
      <c r="I184" s="54"/>
      <c r="J184" s="69">
        <f>'Закон X-Y'!J184</f>
        <v>1.0000000000000001E-5</v>
      </c>
      <c r="K184" s="58"/>
      <c r="L184" t="s">
        <v>68</v>
      </c>
    </row>
    <row r="185" spans="1:19">
      <c r="A185" s="79">
        <f>'Закон X-Y'!A185</f>
        <v>1</v>
      </c>
      <c r="B185" s="63">
        <f>K190*(B183-K185)+K186</f>
        <v>0</v>
      </c>
      <c r="C185" s="54">
        <f>K190*(C183-K185)+K186</f>
        <v>0</v>
      </c>
      <c r="D185" s="54">
        <f>K190*(D183-K185)+K186</f>
        <v>0</v>
      </c>
      <c r="E185" s="54">
        <f>K190*(E183-K185)+K186</f>
        <v>0</v>
      </c>
      <c r="F185" s="54">
        <f>K190*(F183-K185)+K186</f>
        <v>0</v>
      </c>
      <c r="G185" s="64">
        <f>K190*(G183-K185)+K186</f>
        <v>0</v>
      </c>
      <c r="H185" t="s">
        <v>69</v>
      </c>
      <c r="I185" s="54"/>
      <c r="J185" s="57" t="s">
        <v>54</v>
      </c>
      <c r="K185" s="58">
        <f>IF('Закон X-Y'!B190=0,0,SUMPRODUCT('Закон X-Y'!A184:A189,'Закон X-Y'!H184:H189))</f>
        <v>0</v>
      </c>
      <c r="L185" s="57" t="s">
        <v>70</v>
      </c>
      <c r="M185">
        <f>0*1/32+1*5/32+2*10/32+3*10/32+4*5/32+5*1/32</f>
        <v>2.5</v>
      </c>
    </row>
    <row r="186" spans="1:19">
      <c r="A186" s="79">
        <f>'Закон X-Y'!A186</f>
        <v>2</v>
      </c>
      <c r="B186" s="63">
        <f>IF('Закон X-Y'!B190=0,0,SUMPRODUCT('Закон X-Y'!$A184:'Закон X-Y'!$A189,'Закон X-Y'!B184:'Закон X-Y'!B189)/'Закон X-Y'!B190)</f>
        <v>0</v>
      </c>
      <c r="C186" s="54">
        <f>IF('Закон X-Y'!C190=0,0,SUMPRODUCT('Закон X-Y'!$A184:'Закон X-Y'!$A189,'Закон X-Y'!C184:'Закон X-Y'!C189)/'Закон X-Y'!C190)</f>
        <v>0</v>
      </c>
      <c r="D186" s="54">
        <f>IF('Закон X-Y'!D190=0,0,SUMPRODUCT('Закон X-Y'!$A184:'Закон X-Y'!$A189,'Закон X-Y'!D184:'Закон X-Y'!D189)/'Закон X-Y'!D190)</f>
        <v>0</v>
      </c>
      <c r="E186" s="54">
        <f>IF('Закон X-Y'!E190=0,0,SUMPRODUCT('Закон X-Y'!$A184:'Закон X-Y'!$A189,'Закон X-Y'!E184:'Закон X-Y'!E189)/'Закон X-Y'!E190)</f>
        <v>0</v>
      </c>
      <c r="F186" s="54">
        <f>IF('Закон X-Y'!F190=0,0,SUMPRODUCT('Закон X-Y'!$A184:'Закон X-Y'!$A189,'Закон X-Y'!F184:'Закон X-Y'!F189)/'Закон X-Y'!F190)</f>
        <v>0</v>
      </c>
      <c r="G186" s="64">
        <f>IF('Закон X-Y'!G190=0,0,SUMPRODUCT('Закон X-Y'!$A184:'Закон X-Y'!$A189,'Закон X-Y'!G184:'Закон X-Y'!G189)/'Закон X-Y'!G190)</f>
        <v>0</v>
      </c>
      <c r="H186" t="s">
        <v>71</v>
      </c>
      <c r="I186" s="54"/>
      <c r="J186" s="57" t="s">
        <v>55</v>
      </c>
      <c r="K186" s="58">
        <f>IF('Закон X-Y'!B190=0,0,SUMPRODUCT('Закон X-Y'!B183:G183,'Закон X-Y'!B190:G190))</f>
        <v>0</v>
      </c>
      <c r="L186" s="57" t="s">
        <v>72</v>
      </c>
      <c r="M186">
        <f>0*1/32+1*16/32+2*8/32+3*4/32+4*2/32+5*1/32</f>
        <v>1.78125</v>
      </c>
    </row>
    <row r="187" spans="1:19">
      <c r="A187" s="79">
        <f>'Закон X-Y'!A187</f>
        <v>3</v>
      </c>
      <c r="B187" s="63">
        <f>K191*(B183-K186)+K185</f>
        <v>0</v>
      </c>
      <c r="C187" s="54">
        <f>K191*(C183-K186)+K185</f>
        <v>0</v>
      </c>
      <c r="D187" s="54">
        <f>K191*(D183-K186)+K185</f>
        <v>0</v>
      </c>
      <c r="E187" s="54">
        <f>K191*(E183-K186)+K185</f>
        <v>0</v>
      </c>
      <c r="F187" s="54">
        <f>K191*(F183-K186)+K185</f>
        <v>0</v>
      </c>
      <c r="G187" s="64">
        <f>K191*(G183-K186)+K185</f>
        <v>0</v>
      </c>
      <c r="H187" t="s">
        <v>73</v>
      </c>
      <c r="I187" s="54"/>
      <c r="J187" s="57" t="s">
        <v>56</v>
      </c>
      <c r="K187" s="58">
        <f>IF('Закон X-Y'!B190=0,0,'Закон X-Y'!B183*SUMPRODUCT('Закон X-Y'!A184:A189,'Закон X-Y'!B184:B189)+'Закон X-Y'!C183*SUMPRODUCT('Закон X-Y'!A184:A189,'Закон X-Y'!C184:C189)+'Закон X-Y'!D183*SUMPRODUCT('Закон X-Y'!A184:A189,'Закон X-Y'!D184:D189)+'Закон X-Y'!E183*SUMPRODUCT('Закон X-Y'!A184:A189,'Закон X-Y'!E184:E189)+'Закон X-Y'!F183*SUMPRODUCT('Закон X-Y'!A184:A189,'Закон X-Y'!F184:F189)+'Закон X-Y'!G183*SUMPRODUCT('Закон X-Y'!A184:A189,'Закон X-Y'!G184:G189))</f>
        <v>0</v>
      </c>
      <c r="L187" s="57" t="s">
        <v>74</v>
      </c>
      <c r="M187">
        <f>5/21+2*(4/32+6/32+6/32+4/32)+3*(6/32+6/32+3/32)+4*(4/32+2/32)+5/32</f>
        <v>3.8005952380952381</v>
      </c>
    </row>
    <row r="188" spans="1:19">
      <c r="A188" s="79">
        <f>'Закон X-Y'!A188</f>
        <v>4</v>
      </c>
      <c r="B188" s="74">
        <f>'Закон X-Y'!B183</f>
        <v>0</v>
      </c>
      <c r="C188" s="75">
        <f>'Закон X-Y'!C183</f>
        <v>1</v>
      </c>
      <c r="D188" s="75">
        <f>'Закон X-Y'!D183</f>
        <v>2</v>
      </c>
      <c r="E188" s="75">
        <f>'Закон X-Y'!E183</f>
        <v>3</v>
      </c>
      <c r="F188" s="75">
        <f>'Закон X-Y'!F183</f>
        <v>4</v>
      </c>
      <c r="G188" s="76">
        <f>'Закон X-Y'!G183</f>
        <v>5</v>
      </c>
      <c r="H188" t="s">
        <v>68</v>
      </c>
      <c r="I188" s="54"/>
      <c r="J188" s="57" t="s">
        <v>57</v>
      </c>
      <c r="K188" s="58">
        <f>IF('Закон X-Y'!B190=0,0,SUMPRODUCT('Закон X-Y'!A184:A189,'Закон X-Y'!A184:A189,'Закон X-Y'!H184:H189)-K185*K185)</f>
        <v>0</v>
      </c>
      <c r="L188" s="57" t="s">
        <v>75</v>
      </c>
      <c r="M188">
        <f>0*1/32+1*5/32+4*10/32+9*10/32+16*5/32+25*1/32-M185*M185</f>
        <v>1.25</v>
      </c>
    </row>
    <row r="189" spans="1:19">
      <c r="A189" s="79">
        <f>'Закон X-Y'!A189</f>
        <v>5</v>
      </c>
      <c r="B189" s="60">
        <v>0</v>
      </c>
      <c r="C189" s="61">
        <f>(1/32+2/32+3/32+4/32+5/32)/(5/32)</f>
        <v>3</v>
      </c>
      <c r="D189" s="61">
        <f>(1*4/32+2*3/32+3*2/32+4/32)/(10/32)</f>
        <v>2</v>
      </c>
      <c r="E189" s="61">
        <f>(1*6/32+2*3/32+3*1/32)/(10/32)</f>
        <v>1.5</v>
      </c>
      <c r="F189" s="61">
        <f>(1*4/32+2*1/32)/(5/32)</f>
        <v>1.2</v>
      </c>
      <c r="G189" s="62">
        <v>1</v>
      </c>
      <c r="H189" t="s">
        <v>67</v>
      </c>
      <c r="I189" s="54"/>
      <c r="J189" s="57" t="s">
        <v>59</v>
      </c>
      <c r="K189" s="58">
        <f>IF('Закон X-Y'!B190=0,0,SUMPRODUCT('Закон X-Y'!B183:G183,'Закон X-Y'!B183:G183,'Закон X-Y'!B190:G190)-K186*K186)</f>
        <v>0</v>
      </c>
      <c r="L189" s="57" t="s">
        <v>76</v>
      </c>
      <c r="M189">
        <f>0*1/32+1*16/32+4*8/32+9*4/32+16*2/32+25*1/32-M186*M186</f>
        <v>1.2333984375</v>
      </c>
    </row>
    <row r="190" spans="1:19">
      <c r="B190" s="63">
        <f>M190*(B188-M185)+M186</f>
        <v>3.0863095238095237</v>
      </c>
      <c r="C190" s="54">
        <f>M190*(C188-M185)+M186</f>
        <v>2.5642857142857141</v>
      </c>
      <c r="D190" s="54">
        <f>M190*(D188-M185)+M186</f>
        <v>2.0422619047619048</v>
      </c>
      <c r="E190" s="54">
        <f>M190*(E188-M185)+M186</f>
        <v>1.5202380952380952</v>
      </c>
      <c r="F190" s="54">
        <f>M190*(F188-M185)+M186</f>
        <v>0.99821428571428583</v>
      </c>
      <c r="G190" s="64">
        <f>M190*(G188-M185)+M186</f>
        <v>0.47619047619047628</v>
      </c>
      <c r="H190" t="s">
        <v>69</v>
      </c>
      <c r="J190" s="57" t="s">
        <v>62</v>
      </c>
      <c r="K190" s="58">
        <f>IF('Закон X-Y'!B190=0,0,(K187-K185*K186)/K188)</f>
        <v>0</v>
      </c>
      <c r="L190" s="57" t="s">
        <v>62</v>
      </c>
      <c r="M190">
        <f>(M187-M185*M186)/M188</f>
        <v>-0.52202380952380945</v>
      </c>
    </row>
    <row r="191" spans="1:19">
      <c r="B191" s="63">
        <v>0</v>
      </c>
      <c r="C191" s="54">
        <f>(1/32+2*4/32+3*6/32+4*4/32+5/32)/(16/32)</f>
        <v>3</v>
      </c>
      <c r="D191" s="54">
        <f>(1/32+2*3/32+3*3/32+4*1/32)/(8/32)</f>
        <v>2.5</v>
      </c>
      <c r="E191" s="54">
        <f>(1/32+2*2/32+3*1/32)/(4/32)</f>
        <v>2</v>
      </c>
      <c r="F191" s="54">
        <f>(1/32+2*1/32)/(2/32)</f>
        <v>1.5</v>
      </c>
      <c r="G191" s="64">
        <v>1</v>
      </c>
      <c r="H191" t="s">
        <v>71</v>
      </c>
      <c r="J191" s="57" t="s">
        <v>64</v>
      </c>
      <c r="K191" s="58">
        <f>IF('Закон X-Y'!B190=0,0,(K187-K185*K186)/K189)</f>
        <v>0</v>
      </c>
      <c r="L191" s="57" t="s">
        <v>64</v>
      </c>
      <c r="M191">
        <f>(M187-M185*M186)/M189</f>
        <v>-0.52905025826641028</v>
      </c>
    </row>
    <row r="192" spans="1:19">
      <c r="B192" s="65">
        <f>M191*(B183-M186)+M185</f>
        <v>3.4423707725370432</v>
      </c>
      <c r="C192" s="66">
        <f>M191*(C183-M186)+M185</f>
        <v>2.9133205142706329</v>
      </c>
      <c r="D192" s="66">
        <f>M191*(D183-M186)+M185</f>
        <v>2.3842702560042226</v>
      </c>
      <c r="E192" s="66">
        <f>M191*(E183-M186)+M185</f>
        <v>1.8552199977378123</v>
      </c>
      <c r="F192" s="66">
        <f>M191*(F183-M186)+M185</f>
        <v>1.3261697394714023</v>
      </c>
      <c r="G192" s="67">
        <f>M191*(G183-M186)+M185</f>
        <v>0.79711948120499199</v>
      </c>
      <c r="H192" t="s">
        <v>73</v>
      </c>
    </row>
    <row r="193" spans="1:19">
      <c r="A193" s="79"/>
    </row>
    <row r="194" spans="1:19">
      <c r="A194" s="79"/>
    </row>
    <row r="199" spans="1:19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</row>
    <row r="200" spans="1:19">
      <c r="A200" s="78" t="str">
        <f>'Закон X-Y'!A200</f>
        <v>Потапов</v>
      </c>
      <c r="B200" s="88" t="str">
        <f>'Закон X-Y'!B200</f>
        <v>Иван Николаевич</v>
      </c>
      <c r="C200" s="88"/>
      <c r="D200" s="88"/>
      <c r="E200" s="88"/>
      <c r="F200" s="88"/>
      <c r="G200" s="88"/>
      <c r="H200" s="88"/>
      <c r="I200" s="88"/>
      <c r="J200" s="88"/>
      <c r="K200" s="88"/>
    </row>
    <row r="201" spans="1:19">
      <c r="A201" t="str">
        <f>'Закон X-Y'!A201</f>
        <v>X\Y</v>
      </c>
      <c r="B201" s="71">
        <f>'Закон X-Y'!B201</f>
        <v>0</v>
      </c>
      <c r="C201" s="72">
        <f>'Закон X-Y'!C201</f>
        <v>1</v>
      </c>
      <c r="D201" s="72">
        <f>'Закон X-Y'!D201</f>
        <v>2</v>
      </c>
      <c r="E201" s="72">
        <f>'Закон X-Y'!E201</f>
        <v>3</v>
      </c>
      <c r="F201" s="72">
        <f>'Закон X-Y'!F201</f>
        <v>4</v>
      </c>
      <c r="G201" s="73">
        <f>'Закон X-Y'!G201</f>
        <v>5</v>
      </c>
      <c r="H201" t="s">
        <v>66</v>
      </c>
      <c r="I201" s="54"/>
      <c r="J201" s="68" t="str">
        <f>'Закон X-Y'!J201</f>
        <v>N</v>
      </c>
      <c r="K201" s="89"/>
      <c r="L201" s="90"/>
    </row>
    <row r="202" spans="1:19">
      <c r="A202" s="79">
        <f>'Закон X-Y'!A202</f>
        <v>0</v>
      </c>
      <c r="B202" s="63">
        <f>IF('Закон X-Y'!H202=0,0,SUMPRODUCT('Закон X-Y'!$B201:'Закон X-Y'!$G201,'Закон X-Y'!B202:'Закон X-Y'!G202)/'Закон X-Y'!H202)</f>
        <v>0</v>
      </c>
      <c r="C202" s="54">
        <f>IF('Закон X-Y'!H203=0,0,SUMPRODUCT('Закон X-Y'!$B201:'Закон X-Y'!$G201,'Закон X-Y'!B203:'Закон X-Y'!G203)/'Закон X-Y'!H203)</f>
        <v>0</v>
      </c>
      <c r="D202" s="54">
        <f>IF('Закон X-Y'!H204=0,0,SUMPRODUCT('Закон X-Y'!$B201:'Закон X-Y'!$G201,'Закон X-Y'!B204:'Закон X-Y'!G204)/'Закон X-Y'!H204)</f>
        <v>0</v>
      </c>
      <c r="E202" s="54">
        <f>IF('Закон X-Y'!H205=0,0,SUMPRODUCT('Закон X-Y'!$B201:'Закон X-Y'!$G201,'Закон X-Y'!B205:'Закон X-Y'!G205)/'Закон X-Y'!H205)</f>
        <v>0</v>
      </c>
      <c r="F202" s="54">
        <f>IF('Закон X-Y'!H206=0,0,SUMPRODUCT('Закон X-Y'!$B201:'Закон X-Y'!$G201,'Закон X-Y'!B206:'Закон X-Y'!G206)/'Закон X-Y'!H206)</f>
        <v>0</v>
      </c>
      <c r="G202" s="64">
        <f>IF('Закон X-Y'!H207=0,0,SUMPRODUCT('Закон X-Y'!$B201:'Закон X-Y'!$G201,'Закон X-Y'!B207:'Закон X-Y'!G207)/'Закон X-Y'!H207)</f>
        <v>0</v>
      </c>
      <c r="H202" t="s">
        <v>67</v>
      </c>
      <c r="I202" s="54"/>
      <c r="J202" s="69">
        <f>'Закон X-Y'!J202</f>
        <v>1.0000000000000001E-5</v>
      </c>
      <c r="K202" s="58"/>
      <c r="L202" t="s">
        <v>68</v>
      </c>
    </row>
    <row r="203" spans="1:19">
      <c r="A203" s="79">
        <f>'Закон X-Y'!A203</f>
        <v>1</v>
      </c>
      <c r="B203" s="63">
        <f>K208*(B201-K203)+K204</f>
        <v>0</v>
      </c>
      <c r="C203" s="54">
        <f>K208*(C201-K203)+K204</f>
        <v>0</v>
      </c>
      <c r="D203" s="54">
        <f>K208*(D201-K203)+K204</f>
        <v>0</v>
      </c>
      <c r="E203" s="54">
        <f>K208*(E201-K203)+K204</f>
        <v>0</v>
      </c>
      <c r="F203" s="54">
        <f>K208*(F201-K203)+K204</f>
        <v>0</v>
      </c>
      <c r="G203" s="64">
        <f>K208*(G201-K203)+K204</f>
        <v>0</v>
      </c>
      <c r="H203" t="s">
        <v>69</v>
      </c>
      <c r="I203" s="54"/>
      <c r="J203" s="57" t="s">
        <v>54</v>
      </c>
      <c r="K203" s="58">
        <f>IF('Закон X-Y'!B208=0,0,SUMPRODUCT('Закон X-Y'!A202:A207,'Закон X-Y'!H202:H207))</f>
        <v>0</v>
      </c>
      <c r="L203" s="57" t="s">
        <v>70</v>
      </c>
      <c r="M203">
        <f>0*1/32+1*5/32+2*10/32+3*10/32+4*5/32+5*1/32</f>
        <v>2.5</v>
      </c>
    </row>
    <row r="204" spans="1:19">
      <c r="A204" s="79">
        <f>'Закон X-Y'!A204</f>
        <v>2</v>
      </c>
      <c r="B204" s="63">
        <f>IF('Закон X-Y'!B208=0,0,SUMPRODUCT('Закон X-Y'!$A202:'Закон X-Y'!$A207,'Закон X-Y'!B202:'Закон X-Y'!B207)/'Закон X-Y'!B208)</f>
        <v>0</v>
      </c>
      <c r="C204" s="54">
        <f>IF('Закон X-Y'!C208=0,0,SUMPRODUCT('Закон X-Y'!$A202:'Закон X-Y'!$A207,'Закон X-Y'!C202:'Закон X-Y'!C207)/'Закон X-Y'!C208)</f>
        <v>0</v>
      </c>
      <c r="D204" s="54">
        <f>IF('Закон X-Y'!D208=0,0,SUMPRODUCT('Закон X-Y'!$A202:'Закон X-Y'!$A207,'Закон X-Y'!D202:'Закон X-Y'!D207)/'Закон X-Y'!D208)</f>
        <v>0</v>
      </c>
      <c r="E204" s="54">
        <f>IF('Закон X-Y'!E208=0,0,SUMPRODUCT('Закон X-Y'!$A202:'Закон X-Y'!$A207,'Закон X-Y'!E202:'Закон X-Y'!E207)/'Закон X-Y'!E208)</f>
        <v>0</v>
      </c>
      <c r="F204" s="54">
        <f>IF('Закон X-Y'!F208=0,0,SUMPRODUCT('Закон X-Y'!$A202:'Закон X-Y'!$A207,'Закон X-Y'!F202:'Закон X-Y'!F207)/'Закон X-Y'!F208)</f>
        <v>0</v>
      </c>
      <c r="G204" s="64">
        <f>IF('Закон X-Y'!G208=0,0,SUMPRODUCT('Закон X-Y'!$A202:'Закон X-Y'!$A207,'Закон X-Y'!G202:'Закон X-Y'!G207)/'Закон X-Y'!G208)</f>
        <v>0</v>
      </c>
      <c r="H204" t="s">
        <v>71</v>
      </c>
      <c r="I204" s="54"/>
      <c r="J204" s="57" t="s">
        <v>55</v>
      </c>
      <c r="K204" s="58">
        <f>IF('Закон X-Y'!B208=0,0,SUMPRODUCT('Закон X-Y'!B201:G201,'Закон X-Y'!B208:G208))</f>
        <v>0</v>
      </c>
      <c r="L204" s="57" t="s">
        <v>72</v>
      </c>
      <c r="M204">
        <f>0*1/32+1*16/32+2*8/32+3*4/32+4*2/32+5*1/32</f>
        <v>1.78125</v>
      </c>
    </row>
    <row r="205" spans="1:19">
      <c r="A205" s="79">
        <f>'Закон X-Y'!A205</f>
        <v>3</v>
      </c>
      <c r="B205" s="63">
        <f>K209*(B201-K204)+K203</f>
        <v>0</v>
      </c>
      <c r="C205" s="54">
        <f>K209*(C201-K204)+K203</f>
        <v>0</v>
      </c>
      <c r="D205" s="54">
        <f>K209*(D201-K204)+K203</f>
        <v>0</v>
      </c>
      <c r="E205" s="54">
        <f>K209*(E201-K204)+K203</f>
        <v>0</v>
      </c>
      <c r="F205" s="54">
        <f>K209*(F201-K204)+K203</f>
        <v>0</v>
      </c>
      <c r="G205" s="64">
        <f>K209*(G201-K204)+K203</f>
        <v>0</v>
      </c>
      <c r="H205" t="s">
        <v>73</v>
      </c>
      <c r="I205" s="54"/>
      <c r="J205" s="57" t="s">
        <v>56</v>
      </c>
      <c r="K205" s="58">
        <f>IF('Закон X-Y'!B208=0,0,'Закон X-Y'!B201*SUMPRODUCT('Закон X-Y'!A202:A207,'Закон X-Y'!B202:B207)+'Закон X-Y'!C201*SUMPRODUCT('Закон X-Y'!A202:A207,'Закон X-Y'!C202:C207)+'Закон X-Y'!D201*SUMPRODUCT('Закон X-Y'!A202:A207,'Закон X-Y'!D202:D207)+'Закон X-Y'!E201*SUMPRODUCT('Закон X-Y'!A202:A207,'Закон X-Y'!E202:E207)+'Закон X-Y'!F201*SUMPRODUCT('Закон X-Y'!A202:A207,'Закон X-Y'!F202:F207)+'Закон X-Y'!G201*SUMPRODUCT('Закон X-Y'!A202:A207,'Закон X-Y'!G202:G207))</f>
        <v>0</v>
      </c>
      <c r="L205" s="57" t="s">
        <v>74</v>
      </c>
      <c r="M205">
        <f>5/21+2*(4/32+6/32+6/32+4/32)+3*(6/32+6/32+3/32)+4*(4/32+2/32)+5/32</f>
        <v>3.8005952380952381</v>
      </c>
    </row>
    <row r="206" spans="1:19">
      <c r="A206" s="79">
        <f>'Закон X-Y'!A206</f>
        <v>4</v>
      </c>
      <c r="B206" s="74">
        <f>'Закон X-Y'!B201</f>
        <v>0</v>
      </c>
      <c r="C206" s="75">
        <f>'Закон X-Y'!C201</f>
        <v>1</v>
      </c>
      <c r="D206" s="75">
        <f>'Закон X-Y'!D201</f>
        <v>2</v>
      </c>
      <c r="E206" s="75">
        <f>'Закон X-Y'!E201</f>
        <v>3</v>
      </c>
      <c r="F206" s="75">
        <f>'Закон X-Y'!F201</f>
        <v>4</v>
      </c>
      <c r="G206" s="76">
        <f>'Закон X-Y'!G201</f>
        <v>5</v>
      </c>
      <c r="H206" t="s">
        <v>68</v>
      </c>
      <c r="I206" s="54"/>
      <c r="J206" s="57" t="s">
        <v>57</v>
      </c>
      <c r="K206" s="58">
        <f>IF('Закон X-Y'!B208=0,0,SUMPRODUCT('Закон X-Y'!A202:A207,'Закон X-Y'!A202:A207,'Закон X-Y'!H202:H207)-K203*K203)</f>
        <v>0</v>
      </c>
      <c r="L206" s="57" t="s">
        <v>75</v>
      </c>
      <c r="M206">
        <f>0*1/32+1*5/32+4*10/32+9*10/32+16*5/32+25*1/32-M203*M203</f>
        <v>1.25</v>
      </c>
    </row>
    <row r="207" spans="1:19">
      <c r="A207" s="79">
        <f>'Закон X-Y'!A207</f>
        <v>5</v>
      </c>
      <c r="B207" s="60">
        <v>0</v>
      </c>
      <c r="C207" s="61">
        <f>(1/32+2/32+3/32+4/32+5/32)/(5/32)</f>
        <v>3</v>
      </c>
      <c r="D207" s="61">
        <f>(1*4/32+2*3/32+3*2/32+4/32)/(10/32)</f>
        <v>2</v>
      </c>
      <c r="E207" s="61">
        <f>(1*6/32+2*3/32+3*1/32)/(10/32)</f>
        <v>1.5</v>
      </c>
      <c r="F207" s="61">
        <f>(1*4/32+2*1/32)/(5/32)</f>
        <v>1.2</v>
      </c>
      <c r="G207" s="62">
        <v>1</v>
      </c>
      <c r="H207" t="s">
        <v>67</v>
      </c>
      <c r="I207" s="54"/>
      <c r="J207" s="57" t="s">
        <v>59</v>
      </c>
      <c r="K207" s="58">
        <f>IF('Закон X-Y'!B208=0,0,SUMPRODUCT('Закон X-Y'!B201:G201,'Закон X-Y'!B201:G201,'Закон X-Y'!B208:G208)-K204*K204)</f>
        <v>0</v>
      </c>
      <c r="L207" s="57" t="s">
        <v>76</v>
      </c>
      <c r="M207">
        <f>0*1/32+1*16/32+4*8/32+9*4/32+16*2/32+25*1/32-M204*M204</f>
        <v>1.2333984375</v>
      </c>
    </row>
    <row r="208" spans="1:19">
      <c r="B208" s="63">
        <f>M208*(B206-M203)+M204</f>
        <v>3.0863095238095237</v>
      </c>
      <c r="C208" s="54">
        <f>M208*(C206-M203)+M204</f>
        <v>2.5642857142857141</v>
      </c>
      <c r="D208" s="54">
        <f>M208*(D206-M203)+M204</f>
        <v>2.0422619047619048</v>
      </c>
      <c r="E208" s="54">
        <f>M208*(E206-M203)+M204</f>
        <v>1.5202380952380952</v>
      </c>
      <c r="F208" s="54">
        <f>M208*(F206-M203)+M204</f>
        <v>0.99821428571428583</v>
      </c>
      <c r="G208" s="64">
        <f>M208*(G206-M203)+M204</f>
        <v>0.47619047619047628</v>
      </c>
      <c r="H208" t="s">
        <v>69</v>
      </c>
      <c r="J208" s="57" t="s">
        <v>62</v>
      </c>
      <c r="K208" s="58">
        <f>IF('Закон X-Y'!B208=0,0,(K205-K203*K204)/K206)</f>
        <v>0</v>
      </c>
      <c r="L208" s="57" t="s">
        <v>62</v>
      </c>
      <c r="M208">
        <f>(M205-M203*M204)/M206</f>
        <v>-0.52202380952380945</v>
      </c>
    </row>
    <row r="209" spans="1:19">
      <c r="B209" s="63">
        <v>0</v>
      </c>
      <c r="C209" s="54">
        <f>(1/32+2*4/32+3*6/32+4*4/32+5/32)/(16/32)</f>
        <v>3</v>
      </c>
      <c r="D209" s="54">
        <f>(1/32+2*3/32+3*3/32+4*1/32)/(8/32)</f>
        <v>2.5</v>
      </c>
      <c r="E209" s="54">
        <f>(1/32+2*2/32+3*1/32)/(4/32)</f>
        <v>2</v>
      </c>
      <c r="F209" s="54">
        <f>(1/32+2*1/32)/(2/32)</f>
        <v>1.5</v>
      </c>
      <c r="G209" s="64">
        <v>1</v>
      </c>
      <c r="H209" t="s">
        <v>71</v>
      </c>
      <c r="J209" s="57" t="s">
        <v>64</v>
      </c>
      <c r="K209" s="58">
        <f>IF('Закон X-Y'!B208=0,0,(K205-K203*K204)/K207)</f>
        <v>0</v>
      </c>
      <c r="L209" s="57" t="s">
        <v>64</v>
      </c>
      <c r="M209">
        <f>(M205-M203*M204)/M207</f>
        <v>-0.52905025826641028</v>
      </c>
    </row>
    <row r="210" spans="1:19">
      <c r="B210" s="65">
        <f>M209*(B201-M204)+M203</f>
        <v>3.4423707725370432</v>
      </c>
      <c r="C210" s="66">
        <f>M209*(C201-M204)+M203</f>
        <v>2.9133205142706329</v>
      </c>
      <c r="D210" s="66">
        <f>M209*(D201-M204)+M203</f>
        <v>2.3842702560042226</v>
      </c>
      <c r="E210" s="66">
        <f>M209*(E201-M204)+M203</f>
        <v>1.8552199977378123</v>
      </c>
      <c r="F210" s="66">
        <f>M209*(F201-M204)+M203</f>
        <v>1.3261697394714023</v>
      </c>
      <c r="G210" s="67">
        <f>M209*(G201-M204)+M203</f>
        <v>0.79711948120499199</v>
      </c>
      <c r="H210" t="s">
        <v>73</v>
      </c>
    </row>
    <row r="211" spans="1:19">
      <c r="A211" s="79"/>
    </row>
    <row r="212" spans="1:19">
      <c r="A212" s="79"/>
    </row>
    <row r="217" spans="1:19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</row>
    <row r="218" spans="1:19">
      <c r="A218" s="78" t="str">
        <f>'Закон X-Y'!A218</f>
        <v>Романцов</v>
      </c>
      <c r="B218" s="88" t="str">
        <f>'Закон X-Y'!B218</f>
        <v>Павел Петрович</v>
      </c>
      <c r="C218" s="88"/>
      <c r="D218" s="88"/>
      <c r="E218" s="88"/>
      <c r="F218" s="88"/>
      <c r="G218" s="88"/>
      <c r="H218" s="88"/>
      <c r="I218" s="88"/>
      <c r="J218" s="88"/>
      <c r="K218" s="88"/>
    </row>
    <row r="219" spans="1:19">
      <c r="A219" t="str">
        <f>'Закон X-Y'!A219</f>
        <v>X\Y</v>
      </c>
      <c r="B219" s="71">
        <f>'Закон X-Y'!B219</f>
        <v>0</v>
      </c>
      <c r="C219" s="72">
        <f>'Закон X-Y'!C219</f>
        <v>1</v>
      </c>
      <c r="D219" s="72">
        <f>'Закон X-Y'!D219</f>
        <v>2</v>
      </c>
      <c r="E219" s="72">
        <f>'Закон X-Y'!E219</f>
        <v>3</v>
      </c>
      <c r="F219" s="72">
        <f>'Закон X-Y'!F219</f>
        <v>4</v>
      </c>
      <c r="G219" s="73">
        <f>'Закон X-Y'!G219</f>
        <v>5</v>
      </c>
      <c r="H219" t="s">
        <v>66</v>
      </c>
      <c r="I219" s="54"/>
      <c r="J219" s="68" t="str">
        <f>'Закон X-Y'!J219</f>
        <v>N</v>
      </c>
      <c r="K219" s="89"/>
      <c r="L219" s="90"/>
    </row>
    <row r="220" spans="1:19">
      <c r="A220" s="79">
        <f>'Закон X-Y'!A220</f>
        <v>0</v>
      </c>
      <c r="B220" s="63">
        <f>IF('Закон X-Y'!H220=0,0,SUMPRODUCT('Закон X-Y'!$B219:'Закон X-Y'!$G219,'Закон X-Y'!B220:'Закон X-Y'!G220)/'Закон X-Y'!H220)</f>
        <v>0</v>
      </c>
      <c r="C220" s="54">
        <f>IF('Закон X-Y'!H221=0,0,SUMPRODUCT('Закон X-Y'!$B219:'Закон X-Y'!$G219,'Закон X-Y'!B221:'Закон X-Y'!G221)/'Закон X-Y'!H221)</f>
        <v>0</v>
      </c>
      <c r="D220" s="54">
        <f>IF('Закон X-Y'!H222=0,0,SUMPRODUCT('Закон X-Y'!$B219:'Закон X-Y'!$G219,'Закон X-Y'!B222:'Закон X-Y'!G222)/'Закон X-Y'!H222)</f>
        <v>0</v>
      </c>
      <c r="E220" s="54">
        <f>IF('Закон X-Y'!H223=0,0,SUMPRODUCT('Закон X-Y'!$B219:'Закон X-Y'!$G219,'Закон X-Y'!B223:'Закон X-Y'!G223)/'Закон X-Y'!H223)</f>
        <v>0</v>
      </c>
      <c r="F220" s="54">
        <f>IF('Закон X-Y'!H224=0,0,SUMPRODUCT('Закон X-Y'!$B219:'Закон X-Y'!$G219,'Закон X-Y'!B224:'Закон X-Y'!G224)/'Закон X-Y'!H224)</f>
        <v>0</v>
      </c>
      <c r="G220" s="64">
        <f>IF('Закон X-Y'!H225=0,0,SUMPRODUCT('Закон X-Y'!$B219:'Закон X-Y'!$G219,'Закон X-Y'!B225:'Закон X-Y'!G225)/'Закон X-Y'!H225)</f>
        <v>0</v>
      </c>
      <c r="H220" t="s">
        <v>67</v>
      </c>
      <c r="I220" s="54"/>
      <c r="J220" s="69">
        <f>'Закон X-Y'!J220</f>
        <v>1.0000000000000001E-5</v>
      </c>
      <c r="K220" s="58"/>
      <c r="L220" t="s">
        <v>68</v>
      </c>
    </row>
    <row r="221" spans="1:19">
      <c r="A221" s="79">
        <f>'Закон X-Y'!A221</f>
        <v>1</v>
      </c>
      <c r="B221" s="63">
        <f>K226*(B219-K221)+K222</f>
        <v>0</v>
      </c>
      <c r="C221" s="54">
        <f>K226*(C219-K221)+K222</f>
        <v>0</v>
      </c>
      <c r="D221" s="54">
        <f>K226*(D219-K221)+K222</f>
        <v>0</v>
      </c>
      <c r="E221" s="54">
        <f>K226*(E219-K221)+K222</f>
        <v>0</v>
      </c>
      <c r="F221" s="54">
        <f>K226*(F219-K221)+K222</f>
        <v>0</v>
      </c>
      <c r="G221" s="64">
        <f>K226*(G219-K221)+K222</f>
        <v>0</v>
      </c>
      <c r="H221" t="s">
        <v>69</v>
      </c>
      <c r="I221" s="54"/>
      <c r="J221" s="57" t="s">
        <v>54</v>
      </c>
      <c r="K221" s="58">
        <f>IF('Закон X-Y'!B226=0,0,SUMPRODUCT('Закон X-Y'!A220:A225,'Закон X-Y'!H220:H225))</f>
        <v>0</v>
      </c>
      <c r="L221" s="57" t="s">
        <v>70</v>
      </c>
      <c r="M221">
        <f>0*1/32+1*5/32+2*10/32+3*10/32+4*5/32+5*1/32</f>
        <v>2.5</v>
      </c>
    </row>
    <row r="222" spans="1:19">
      <c r="A222" s="79">
        <f>'Закон X-Y'!A222</f>
        <v>2</v>
      </c>
      <c r="B222" s="63">
        <f>IF('Закон X-Y'!B226=0,0,SUMPRODUCT('Закон X-Y'!$A220:'Закон X-Y'!$A225,'Закон X-Y'!B220:'Закон X-Y'!B225)/'Закон X-Y'!B226)</f>
        <v>0</v>
      </c>
      <c r="C222" s="54">
        <f>IF('Закон X-Y'!C226=0,0,SUMPRODUCT('Закон X-Y'!$A220:'Закон X-Y'!$A225,'Закон X-Y'!C220:'Закон X-Y'!C225)/'Закон X-Y'!C226)</f>
        <v>0</v>
      </c>
      <c r="D222" s="54">
        <f>IF('Закон X-Y'!D226=0,0,SUMPRODUCT('Закон X-Y'!$A220:'Закон X-Y'!$A225,'Закон X-Y'!D220:'Закон X-Y'!D225)/'Закон X-Y'!D226)</f>
        <v>0</v>
      </c>
      <c r="E222" s="54">
        <f>IF('Закон X-Y'!E226=0,0,SUMPRODUCT('Закон X-Y'!$A220:'Закон X-Y'!$A225,'Закон X-Y'!E220:'Закон X-Y'!E225)/'Закон X-Y'!E226)</f>
        <v>0</v>
      </c>
      <c r="F222" s="54">
        <f>IF('Закон X-Y'!F226=0,0,SUMPRODUCT('Закон X-Y'!$A220:'Закон X-Y'!$A225,'Закон X-Y'!F220:'Закон X-Y'!F225)/'Закон X-Y'!F226)</f>
        <v>0</v>
      </c>
      <c r="G222" s="64">
        <f>IF('Закон X-Y'!G226=0,0,SUMPRODUCT('Закон X-Y'!$A220:'Закон X-Y'!$A225,'Закон X-Y'!G220:'Закон X-Y'!G225)/'Закон X-Y'!G226)</f>
        <v>0</v>
      </c>
      <c r="H222" t="s">
        <v>71</v>
      </c>
      <c r="I222" s="54"/>
      <c r="J222" s="57" t="s">
        <v>55</v>
      </c>
      <c r="K222" s="58">
        <f>IF('Закон X-Y'!B226=0,0,SUMPRODUCT('Закон X-Y'!B219:G219,'Закон X-Y'!B226:G226))</f>
        <v>0</v>
      </c>
      <c r="L222" s="57" t="s">
        <v>72</v>
      </c>
      <c r="M222">
        <f>0*1/32+1*16/32+2*8/32+3*4/32+4*2/32+5*1/32</f>
        <v>1.78125</v>
      </c>
    </row>
    <row r="223" spans="1:19">
      <c r="A223" s="79">
        <f>'Закон X-Y'!A223</f>
        <v>3</v>
      </c>
      <c r="B223" s="63">
        <f>K227*(B219-K222)+K221</f>
        <v>0</v>
      </c>
      <c r="C223" s="54">
        <f>K227*(C219-K222)+K221</f>
        <v>0</v>
      </c>
      <c r="D223" s="54">
        <f>K227*(D219-K222)+K221</f>
        <v>0</v>
      </c>
      <c r="E223" s="54">
        <f>K227*(E219-K222)+K221</f>
        <v>0</v>
      </c>
      <c r="F223" s="54">
        <f>K227*(F219-K222)+K221</f>
        <v>0</v>
      </c>
      <c r="G223" s="64">
        <f>K227*(G219-K222)+K221</f>
        <v>0</v>
      </c>
      <c r="H223" t="s">
        <v>73</v>
      </c>
      <c r="I223" s="54"/>
      <c r="J223" s="57" t="s">
        <v>56</v>
      </c>
      <c r="K223" s="58">
        <f>IF('Закон X-Y'!B226=0,0,'Закон X-Y'!B219*SUMPRODUCT('Закон X-Y'!A220:A225,'Закон X-Y'!B220:B225)+'Закон X-Y'!C219*SUMPRODUCT('Закон X-Y'!A220:A225,'Закон X-Y'!C220:C225)+'Закон X-Y'!D219*SUMPRODUCT('Закон X-Y'!A220:A225,'Закон X-Y'!D220:D225)+'Закон X-Y'!E219*SUMPRODUCT('Закон X-Y'!A220:A225,'Закон X-Y'!E220:E225)+'Закон X-Y'!F219*SUMPRODUCT('Закон X-Y'!A220:A225,'Закон X-Y'!F220:F225)+'Закон X-Y'!G219*SUMPRODUCT('Закон X-Y'!A220:A225,'Закон X-Y'!G220:G225))</f>
        <v>0</v>
      </c>
      <c r="L223" s="57" t="s">
        <v>74</v>
      </c>
      <c r="M223">
        <f>5/21+2*(4/32+6/32+6/32+4/32)+3*(6/32+6/32+3/32)+4*(4/32+2/32)+5/32</f>
        <v>3.8005952380952381</v>
      </c>
    </row>
    <row r="224" spans="1:19">
      <c r="A224" s="79">
        <f>'Закон X-Y'!A224</f>
        <v>4</v>
      </c>
      <c r="B224" s="74">
        <f>'Закон X-Y'!B219</f>
        <v>0</v>
      </c>
      <c r="C224" s="75">
        <f>'Закон X-Y'!C219</f>
        <v>1</v>
      </c>
      <c r="D224" s="75">
        <f>'Закон X-Y'!D219</f>
        <v>2</v>
      </c>
      <c r="E224" s="75">
        <f>'Закон X-Y'!E219</f>
        <v>3</v>
      </c>
      <c r="F224" s="75">
        <f>'Закон X-Y'!F219</f>
        <v>4</v>
      </c>
      <c r="G224" s="76">
        <f>'Закон X-Y'!G219</f>
        <v>5</v>
      </c>
      <c r="H224" t="s">
        <v>68</v>
      </c>
      <c r="I224" s="54"/>
      <c r="J224" s="57" t="s">
        <v>57</v>
      </c>
      <c r="K224" s="58">
        <f>IF('Закон X-Y'!B226=0,0,SUMPRODUCT('Закон X-Y'!A220:A225,'Закон X-Y'!A220:A225,'Закон X-Y'!H220:H225)-K221*K221)</f>
        <v>0</v>
      </c>
      <c r="L224" s="57" t="s">
        <v>75</v>
      </c>
      <c r="M224">
        <f>0*1/32+1*5/32+4*10/32+9*10/32+16*5/32+25*1/32-M221*M221</f>
        <v>1.25</v>
      </c>
    </row>
    <row r="225" spans="1:19">
      <c r="A225" s="79">
        <f>'Закон X-Y'!A225</f>
        <v>5</v>
      </c>
      <c r="B225" s="60">
        <v>0</v>
      </c>
      <c r="C225" s="61">
        <f>(1/32+2/32+3/32+4/32+5/32)/(5/32)</f>
        <v>3</v>
      </c>
      <c r="D225" s="61">
        <f>(1*4/32+2*3/32+3*2/32+4/32)/(10/32)</f>
        <v>2</v>
      </c>
      <c r="E225" s="61">
        <f>(1*6/32+2*3/32+3*1/32)/(10/32)</f>
        <v>1.5</v>
      </c>
      <c r="F225" s="61">
        <f>(1*4/32+2*1/32)/(5/32)</f>
        <v>1.2</v>
      </c>
      <c r="G225" s="62">
        <v>1</v>
      </c>
      <c r="H225" t="s">
        <v>67</v>
      </c>
      <c r="I225" s="54"/>
      <c r="J225" s="57" t="s">
        <v>59</v>
      </c>
      <c r="K225" s="58">
        <f>IF('Закон X-Y'!B226=0,0,SUMPRODUCT('Закон X-Y'!B219:G219,'Закон X-Y'!B219:G219,'Закон X-Y'!B226:G226)-K222*K222)</f>
        <v>0</v>
      </c>
      <c r="L225" s="57" t="s">
        <v>76</v>
      </c>
      <c r="M225">
        <f>0*1/32+1*16/32+4*8/32+9*4/32+16*2/32+25*1/32-M222*M222</f>
        <v>1.2333984375</v>
      </c>
    </row>
    <row r="226" spans="1:19">
      <c r="B226" s="63">
        <f>M226*(B224-M221)+M222</f>
        <v>3.0863095238095237</v>
      </c>
      <c r="C226" s="54">
        <f>M226*(C224-M221)+M222</f>
        <v>2.5642857142857141</v>
      </c>
      <c r="D226" s="54">
        <f>M226*(D224-M221)+M222</f>
        <v>2.0422619047619048</v>
      </c>
      <c r="E226" s="54">
        <f>M226*(E224-M221)+M222</f>
        <v>1.5202380952380952</v>
      </c>
      <c r="F226" s="54">
        <f>M226*(F224-M221)+M222</f>
        <v>0.99821428571428583</v>
      </c>
      <c r="G226" s="64">
        <f>M226*(G224-M221)+M222</f>
        <v>0.47619047619047628</v>
      </c>
      <c r="H226" t="s">
        <v>69</v>
      </c>
      <c r="J226" s="57" t="s">
        <v>62</v>
      </c>
      <c r="K226" s="58">
        <f>IF('Закон X-Y'!B226=0,0,(K223-K221*K222)/K224)</f>
        <v>0</v>
      </c>
      <c r="L226" s="57" t="s">
        <v>62</v>
      </c>
      <c r="M226">
        <f>(M223-M221*M222)/M224</f>
        <v>-0.52202380952380945</v>
      </c>
    </row>
    <row r="227" spans="1:19">
      <c r="B227" s="63">
        <v>0</v>
      </c>
      <c r="C227" s="54">
        <f>(1/32+2*4/32+3*6/32+4*4/32+5/32)/(16/32)</f>
        <v>3</v>
      </c>
      <c r="D227" s="54">
        <f>(1/32+2*3/32+3*3/32+4*1/32)/(8/32)</f>
        <v>2.5</v>
      </c>
      <c r="E227" s="54">
        <f>(1/32+2*2/32+3*1/32)/(4/32)</f>
        <v>2</v>
      </c>
      <c r="F227" s="54">
        <f>(1/32+2*1/32)/(2/32)</f>
        <v>1.5</v>
      </c>
      <c r="G227" s="64">
        <v>1</v>
      </c>
      <c r="H227" t="s">
        <v>71</v>
      </c>
      <c r="J227" s="57" t="s">
        <v>64</v>
      </c>
      <c r="K227" s="58">
        <f>IF('Закон X-Y'!B226=0,0,(K223-K221*K222)/K225)</f>
        <v>0</v>
      </c>
      <c r="L227" s="57" t="s">
        <v>64</v>
      </c>
      <c r="M227">
        <f>(M223-M221*M222)/M225</f>
        <v>-0.52905025826641028</v>
      </c>
    </row>
    <row r="228" spans="1:19">
      <c r="B228" s="65">
        <f>M227*(B219-M222)+M221</f>
        <v>3.4423707725370432</v>
      </c>
      <c r="C228" s="66">
        <f>M227*(C219-M222)+M221</f>
        <v>2.9133205142706329</v>
      </c>
      <c r="D228" s="66">
        <f>M227*(D219-M222)+M221</f>
        <v>2.3842702560042226</v>
      </c>
      <c r="E228" s="66">
        <f>M227*(E219-M222)+M221</f>
        <v>1.8552199977378123</v>
      </c>
      <c r="F228" s="66">
        <f>M227*(F219-M222)+M221</f>
        <v>1.3261697394714023</v>
      </c>
      <c r="G228" s="67">
        <f>M227*(G219-M222)+M221</f>
        <v>0.79711948120499199</v>
      </c>
      <c r="H228" t="s">
        <v>73</v>
      </c>
    </row>
    <row r="229" spans="1:19">
      <c r="A229" s="79"/>
    </row>
    <row r="230" spans="1:19">
      <c r="A230" s="79"/>
    </row>
    <row r="235" spans="1:19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</row>
    <row r="236" spans="1:19">
      <c r="A236" s="78" t="str">
        <f>'Закон X-Y'!A236</f>
        <v>Рысаев</v>
      </c>
      <c r="B236" s="88" t="str">
        <f>'Закон X-Y'!B236</f>
        <v>Дамир Ринатович</v>
      </c>
      <c r="C236" s="88"/>
      <c r="D236" s="88"/>
      <c r="E236" s="88"/>
      <c r="F236" s="88"/>
      <c r="G236" s="88"/>
      <c r="H236" s="88"/>
      <c r="I236" s="88"/>
      <c r="J236" s="88"/>
      <c r="K236" s="88"/>
    </row>
    <row r="237" spans="1:19">
      <c r="A237" t="str">
        <f>'Закон X-Y'!A237</f>
        <v>X\Y</v>
      </c>
      <c r="B237" s="71">
        <f>'Закон X-Y'!B237</f>
        <v>0</v>
      </c>
      <c r="C237" s="72">
        <f>'Закон X-Y'!C237</f>
        <v>1</v>
      </c>
      <c r="D237" s="72">
        <f>'Закон X-Y'!D237</f>
        <v>2</v>
      </c>
      <c r="E237" s="72">
        <f>'Закон X-Y'!E237</f>
        <v>3</v>
      </c>
      <c r="F237" s="72">
        <f>'Закон X-Y'!F237</f>
        <v>4</v>
      </c>
      <c r="G237" s="73">
        <f>'Закон X-Y'!G237</f>
        <v>5</v>
      </c>
      <c r="H237" t="s">
        <v>66</v>
      </c>
      <c r="I237" s="54"/>
      <c r="J237" s="68" t="str">
        <f>'Закон X-Y'!J237</f>
        <v>N</v>
      </c>
      <c r="K237" s="89"/>
      <c r="L237" s="90"/>
    </row>
    <row r="238" spans="1:19">
      <c r="A238" s="79">
        <f>'Закон X-Y'!A238</f>
        <v>0</v>
      </c>
      <c r="B238" s="63">
        <f>IF('Закон X-Y'!H238=0,0,SUMPRODUCT('Закон X-Y'!$B237:'Закон X-Y'!$G237,'Закон X-Y'!B238:'Закон X-Y'!G238)/'Закон X-Y'!H238)</f>
        <v>0</v>
      </c>
      <c r="C238" s="54">
        <f>IF('Закон X-Y'!H239=0,0,SUMPRODUCT('Закон X-Y'!$B237:'Закон X-Y'!$G237,'Закон X-Y'!B239:'Закон X-Y'!G239)/'Закон X-Y'!H239)</f>
        <v>0</v>
      </c>
      <c r="D238" s="54">
        <f>IF('Закон X-Y'!H240=0,0,SUMPRODUCT('Закон X-Y'!$B237:'Закон X-Y'!$G237,'Закон X-Y'!B240:'Закон X-Y'!G240)/'Закон X-Y'!H240)</f>
        <v>0</v>
      </c>
      <c r="E238" s="54">
        <f>IF('Закон X-Y'!H241=0,0,SUMPRODUCT('Закон X-Y'!$B237:'Закон X-Y'!$G237,'Закон X-Y'!B241:'Закон X-Y'!G241)/'Закон X-Y'!H241)</f>
        <v>0</v>
      </c>
      <c r="F238" s="54">
        <f>IF('Закон X-Y'!H242=0,0,SUMPRODUCT('Закон X-Y'!$B237:'Закон X-Y'!$G237,'Закон X-Y'!B242:'Закон X-Y'!G242)/'Закон X-Y'!H242)</f>
        <v>0</v>
      </c>
      <c r="G238" s="64">
        <f>IF('Закон X-Y'!H243=0,0,SUMPRODUCT('Закон X-Y'!$B237:'Закон X-Y'!$G237,'Закон X-Y'!B243:'Закон X-Y'!G243)/'Закон X-Y'!H243)</f>
        <v>0</v>
      </c>
      <c r="H238" t="s">
        <v>67</v>
      </c>
      <c r="I238" s="54"/>
      <c r="J238" s="69">
        <f>'Закон X-Y'!J238</f>
        <v>1.0000000000000001E-5</v>
      </c>
      <c r="K238" s="58"/>
      <c r="L238" t="s">
        <v>68</v>
      </c>
    </row>
    <row r="239" spans="1:19">
      <c r="A239" s="79">
        <f>'Закон X-Y'!A239</f>
        <v>1</v>
      </c>
      <c r="B239" s="63">
        <f>K244*(B237-K239)+K240</f>
        <v>0</v>
      </c>
      <c r="C239" s="54">
        <f>K244*(C237-K239)+K240</f>
        <v>0</v>
      </c>
      <c r="D239" s="54">
        <f>K244*(D237-K239)+K240</f>
        <v>0</v>
      </c>
      <c r="E239" s="54">
        <f>K244*(E237-K239)+K240</f>
        <v>0</v>
      </c>
      <c r="F239" s="54">
        <f>K244*(F237-K239)+K240</f>
        <v>0</v>
      </c>
      <c r="G239" s="64">
        <f>K244*(G237-K239)+K240</f>
        <v>0</v>
      </c>
      <c r="H239" t="s">
        <v>69</v>
      </c>
      <c r="I239" s="54"/>
      <c r="J239" s="57" t="s">
        <v>54</v>
      </c>
      <c r="K239" s="58">
        <f>IF('Закон X-Y'!B244=0,0,SUMPRODUCT('Закон X-Y'!A238:A243,'Закон X-Y'!H238:H243))</f>
        <v>0</v>
      </c>
      <c r="L239" s="57" t="s">
        <v>70</v>
      </c>
      <c r="M239">
        <f>0*1/32+1*5/32+2*10/32+3*10/32+4*5/32+5*1/32</f>
        <v>2.5</v>
      </c>
    </row>
    <row r="240" spans="1:19">
      <c r="A240" s="79">
        <f>'Закон X-Y'!A240</f>
        <v>2</v>
      </c>
      <c r="B240" s="63">
        <f>IF('Закон X-Y'!B244=0,0,SUMPRODUCT('Закон X-Y'!$A238:'Закон X-Y'!$A243,'Закон X-Y'!B238:'Закон X-Y'!B243)/'Закон X-Y'!B244)</f>
        <v>0</v>
      </c>
      <c r="C240" s="54">
        <f>IF('Закон X-Y'!C244=0,0,SUMPRODUCT('Закон X-Y'!$A238:'Закон X-Y'!$A243,'Закон X-Y'!C238:'Закон X-Y'!C243)/'Закон X-Y'!C244)</f>
        <v>0</v>
      </c>
      <c r="D240" s="54">
        <f>IF('Закон X-Y'!D244=0,0,SUMPRODUCT('Закон X-Y'!$A238:'Закон X-Y'!$A243,'Закон X-Y'!D238:'Закон X-Y'!D243)/'Закон X-Y'!D244)</f>
        <v>0</v>
      </c>
      <c r="E240" s="54">
        <f>IF('Закон X-Y'!E244=0,0,SUMPRODUCT('Закон X-Y'!$A238:'Закон X-Y'!$A243,'Закон X-Y'!E238:'Закон X-Y'!E243)/'Закон X-Y'!E244)</f>
        <v>0</v>
      </c>
      <c r="F240" s="54">
        <f>IF('Закон X-Y'!F244=0,0,SUMPRODUCT('Закон X-Y'!$A238:'Закон X-Y'!$A243,'Закон X-Y'!F238:'Закон X-Y'!F243)/'Закон X-Y'!F244)</f>
        <v>0</v>
      </c>
      <c r="G240" s="64">
        <f>IF('Закон X-Y'!G244=0,0,SUMPRODUCT('Закон X-Y'!$A238:'Закон X-Y'!$A243,'Закон X-Y'!G238:'Закон X-Y'!G243)/'Закон X-Y'!G244)</f>
        <v>0</v>
      </c>
      <c r="H240" t="s">
        <v>71</v>
      </c>
      <c r="I240" s="54"/>
      <c r="J240" s="57" t="s">
        <v>55</v>
      </c>
      <c r="K240" s="58">
        <f>IF('Закон X-Y'!B244=0,0,SUMPRODUCT('Закон X-Y'!B237:G237,'Закон X-Y'!B244:G244))</f>
        <v>0</v>
      </c>
      <c r="L240" s="57" t="s">
        <v>72</v>
      </c>
      <c r="M240">
        <f>0*1/32+1*16/32+2*8/32+3*4/32+4*2/32+5*1/32</f>
        <v>1.78125</v>
      </c>
    </row>
    <row r="241" spans="1:19">
      <c r="A241" s="79">
        <f>'Закон X-Y'!A241</f>
        <v>3</v>
      </c>
      <c r="B241" s="63">
        <f>K245*(B237-K240)+K239</f>
        <v>0</v>
      </c>
      <c r="C241" s="54">
        <f>K245*(C237-K240)+K239</f>
        <v>0</v>
      </c>
      <c r="D241" s="54">
        <f>K245*(D237-K240)+K239</f>
        <v>0</v>
      </c>
      <c r="E241" s="54">
        <f>K245*(E237-K240)+K239</f>
        <v>0</v>
      </c>
      <c r="F241" s="54">
        <f>K245*(F237-K240)+K239</f>
        <v>0</v>
      </c>
      <c r="G241" s="64">
        <f>K245*(G237-K240)+K239</f>
        <v>0</v>
      </c>
      <c r="H241" t="s">
        <v>73</v>
      </c>
      <c r="I241" s="54"/>
      <c r="J241" s="57" t="s">
        <v>56</v>
      </c>
      <c r="K241" s="58">
        <f>IF('Закон X-Y'!B244=0,0,'Закон X-Y'!B237*SUMPRODUCT('Закон X-Y'!A238:A243,'Закон X-Y'!B238:B243)+'Закон X-Y'!C237*SUMPRODUCT('Закон X-Y'!A238:A243,'Закон X-Y'!C238:C243)+'Закон X-Y'!D237*SUMPRODUCT('Закон X-Y'!A238:A243,'Закон X-Y'!D238:D243)+'Закон X-Y'!E237*SUMPRODUCT('Закон X-Y'!A238:A243,'Закон X-Y'!E238:E243)+'Закон X-Y'!F237*SUMPRODUCT('Закон X-Y'!A238:A243,'Закон X-Y'!F238:F243)+'Закон X-Y'!G237*SUMPRODUCT('Закон X-Y'!A238:A243,'Закон X-Y'!G238:G243))</f>
        <v>0</v>
      </c>
      <c r="L241" s="57" t="s">
        <v>74</v>
      </c>
      <c r="M241">
        <f>5/21+2*(4/32+6/32+6/32+4/32)+3*(6/32+6/32+3/32)+4*(4/32+2/32)+5/32</f>
        <v>3.8005952380952381</v>
      </c>
    </row>
    <row r="242" spans="1:19">
      <c r="A242" s="79">
        <f>'Закон X-Y'!A242</f>
        <v>4</v>
      </c>
      <c r="B242" s="74">
        <f>'Закон X-Y'!B237</f>
        <v>0</v>
      </c>
      <c r="C242" s="75">
        <f>'Закон X-Y'!C237</f>
        <v>1</v>
      </c>
      <c r="D242" s="75">
        <f>'Закон X-Y'!D237</f>
        <v>2</v>
      </c>
      <c r="E242" s="75">
        <f>'Закон X-Y'!E237</f>
        <v>3</v>
      </c>
      <c r="F242" s="75">
        <f>'Закон X-Y'!F237</f>
        <v>4</v>
      </c>
      <c r="G242" s="76">
        <f>'Закон X-Y'!G237</f>
        <v>5</v>
      </c>
      <c r="H242" t="s">
        <v>68</v>
      </c>
      <c r="I242" s="54"/>
      <c r="J242" s="57" t="s">
        <v>57</v>
      </c>
      <c r="K242" s="58">
        <f>IF('Закон X-Y'!B244=0,0,SUMPRODUCT('Закон X-Y'!A238:A243,'Закон X-Y'!A238:A243,'Закон X-Y'!H238:H243)-K239*K239)</f>
        <v>0</v>
      </c>
      <c r="L242" s="57" t="s">
        <v>75</v>
      </c>
      <c r="M242">
        <f>0*1/32+1*5/32+4*10/32+9*10/32+16*5/32+25*1/32-M239*M239</f>
        <v>1.25</v>
      </c>
    </row>
    <row r="243" spans="1:19">
      <c r="A243" s="79">
        <f>'Закон X-Y'!A243</f>
        <v>5</v>
      </c>
      <c r="B243" s="60">
        <v>0</v>
      </c>
      <c r="C243" s="61">
        <f>(1/32+2/32+3/32+4/32+5/32)/(5/32)</f>
        <v>3</v>
      </c>
      <c r="D243" s="61">
        <f>(1*4/32+2*3/32+3*2/32+4/32)/(10/32)</f>
        <v>2</v>
      </c>
      <c r="E243" s="61">
        <f>(1*6/32+2*3/32+3*1/32)/(10/32)</f>
        <v>1.5</v>
      </c>
      <c r="F243" s="61">
        <f>(1*4/32+2*1/32)/(5/32)</f>
        <v>1.2</v>
      </c>
      <c r="G243" s="62">
        <v>1</v>
      </c>
      <c r="H243" t="s">
        <v>67</v>
      </c>
      <c r="I243" s="54"/>
      <c r="J243" s="57" t="s">
        <v>59</v>
      </c>
      <c r="K243" s="58">
        <f>IF('Закон X-Y'!B244=0,0,SUMPRODUCT('Закон X-Y'!B237:G237,'Закон X-Y'!B237:G237,'Закон X-Y'!B244:G244)-K240*K240)</f>
        <v>0</v>
      </c>
      <c r="L243" s="57" t="s">
        <v>76</v>
      </c>
      <c r="M243">
        <f>0*1/32+1*16/32+4*8/32+9*4/32+16*2/32+25*1/32-M240*M240</f>
        <v>1.2333984375</v>
      </c>
    </row>
    <row r="244" spans="1:19">
      <c r="B244" s="63">
        <f>M244*(B242-M239)+M240</f>
        <v>3.0863095238095237</v>
      </c>
      <c r="C244" s="54">
        <f>M244*(C242-M239)+M240</f>
        <v>2.5642857142857141</v>
      </c>
      <c r="D244" s="54">
        <f>M244*(D242-M239)+M240</f>
        <v>2.0422619047619048</v>
      </c>
      <c r="E244" s="54">
        <f>M244*(E242-M239)+M240</f>
        <v>1.5202380952380952</v>
      </c>
      <c r="F244" s="54">
        <f>M244*(F242-M239)+M240</f>
        <v>0.99821428571428583</v>
      </c>
      <c r="G244" s="64">
        <f>M244*(G242-M239)+M240</f>
        <v>0.47619047619047628</v>
      </c>
      <c r="H244" t="s">
        <v>69</v>
      </c>
      <c r="J244" s="57" t="s">
        <v>62</v>
      </c>
      <c r="K244" s="58">
        <f>IF('Закон X-Y'!B244=0,0,(K241-K239*K240)/K242)</f>
        <v>0</v>
      </c>
      <c r="L244" s="57" t="s">
        <v>62</v>
      </c>
      <c r="M244">
        <f>(M241-M239*M240)/M242</f>
        <v>-0.52202380952380945</v>
      </c>
    </row>
    <row r="245" spans="1:19">
      <c r="B245" s="63">
        <v>0</v>
      </c>
      <c r="C245" s="54">
        <f>(1/32+2*4/32+3*6/32+4*4/32+5/32)/(16/32)</f>
        <v>3</v>
      </c>
      <c r="D245" s="54">
        <f>(1/32+2*3/32+3*3/32+4*1/32)/(8/32)</f>
        <v>2.5</v>
      </c>
      <c r="E245" s="54">
        <f>(1/32+2*2/32+3*1/32)/(4/32)</f>
        <v>2</v>
      </c>
      <c r="F245" s="54">
        <f>(1/32+2*1/32)/(2/32)</f>
        <v>1.5</v>
      </c>
      <c r="G245" s="64">
        <v>1</v>
      </c>
      <c r="H245" t="s">
        <v>71</v>
      </c>
      <c r="J245" s="57" t="s">
        <v>64</v>
      </c>
      <c r="K245" s="58">
        <f>IF('Закон X-Y'!B244=0,0,(K241-K239*K240)/K243)</f>
        <v>0</v>
      </c>
      <c r="L245" s="57" t="s">
        <v>64</v>
      </c>
      <c r="M245">
        <f>(M241-M239*M240)/M243</f>
        <v>-0.52905025826641028</v>
      </c>
    </row>
    <row r="246" spans="1:19">
      <c r="B246" s="65">
        <f>M245*(B237-M240)+M239</f>
        <v>3.4423707725370432</v>
      </c>
      <c r="C246" s="66">
        <f>M245*(C237-M240)+M239</f>
        <v>2.9133205142706329</v>
      </c>
      <c r="D246" s="66">
        <f>M245*(D237-M240)+M239</f>
        <v>2.3842702560042226</v>
      </c>
      <c r="E246" s="66">
        <f>M245*(E237-M240)+M239</f>
        <v>1.8552199977378123</v>
      </c>
      <c r="F246" s="66">
        <f>M245*(F237-M240)+M239</f>
        <v>1.3261697394714023</v>
      </c>
      <c r="G246" s="67">
        <f>M245*(G237-M240)+M239</f>
        <v>0.79711948120499199</v>
      </c>
      <c r="H246" t="s">
        <v>73</v>
      </c>
    </row>
    <row r="247" spans="1:19">
      <c r="A247" s="79"/>
    </row>
    <row r="248" spans="1:19">
      <c r="A248" s="79"/>
    </row>
    <row r="253" spans="1:19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</row>
    <row r="254" spans="1:19">
      <c r="A254" s="78" t="str">
        <f>'Закон X-Y'!A254</f>
        <v>Саркеев</v>
      </c>
      <c r="B254" s="88" t="str">
        <f>'Закон X-Y'!B254</f>
        <v>Дмитрий Сергеевич</v>
      </c>
      <c r="C254" s="88"/>
      <c r="D254" s="88"/>
      <c r="E254" s="88"/>
      <c r="F254" s="88"/>
      <c r="G254" s="88"/>
      <c r="H254" s="88"/>
      <c r="I254" s="88"/>
      <c r="J254" s="88"/>
      <c r="K254" s="88"/>
    </row>
    <row r="255" spans="1:19">
      <c r="A255" t="str">
        <f>'Закон X-Y'!A255</f>
        <v>X\Y</v>
      </c>
      <c r="B255" s="71">
        <f>'Закон X-Y'!B255</f>
        <v>0</v>
      </c>
      <c r="C255" s="72">
        <f>'Закон X-Y'!C255</f>
        <v>1</v>
      </c>
      <c r="D255" s="72">
        <f>'Закон X-Y'!D255</f>
        <v>2</v>
      </c>
      <c r="E255" s="72">
        <f>'Закон X-Y'!E255</f>
        <v>3</v>
      </c>
      <c r="F255" s="72">
        <f>'Закон X-Y'!F255</f>
        <v>4</v>
      </c>
      <c r="G255" s="73">
        <f>'Закон X-Y'!G255</f>
        <v>5</v>
      </c>
      <c r="H255" t="s">
        <v>66</v>
      </c>
      <c r="I255" s="54"/>
      <c r="J255" s="68" t="str">
        <f>'Закон X-Y'!J255</f>
        <v>N</v>
      </c>
      <c r="K255" s="89"/>
      <c r="L255" s="90"/>
    </row>
    <row r="256" spans="1:19">
      <c r="A256" s="79">
        <f>'Закон X-Y'!A256</f>
        <v>0</v>
      </c>
      <c r="B256" s="63">
        <f>IF('Закон X-Y'!H256=0,0,SUMPRODUCT('Закон X-Y'!$B255:'Закон X-Y'!$G255,'Закон X-Y'!B256:'Закон X-Y'!G256)/'Закон X-Y'!H256)</f>
        <v>0</v>
      </c>
      <c r="C256" s="54">
        <f>IF('Закон X-Y'!H257=0,0,SUMPRODUCT('Закон X-Y'!$B255:'Закон X-Y'!$G255,'Закон X-Y'!B257:'Закон X-Y'!G257)/'Закон X-Y'!H257)</f>
        <v>0</v>
      </c>
      <c r="D256" s="54">
        <f>IF('Закон X-Y'!H258=0,0,SUMPRODUCT('Закон X-Y'!$B255:'Закон X-Y'!$G255,'Закон X-Y'!B258:'Закон X-Y'!G258)/'Закон X-Y'!H258)</f>
        <v>0</v>
      </c>
      <c r="E256" s="54">
        <f>IF('Закон X-Y'!H259=0,0,SUMPRODUCT('Закон X-Y'!$B255:'Закон X-Y'!$G255,'Закон X-Y'!B259:'Закон X-Y'!G259)/'Закон X-Y'!H259)</f>
        <v>0</v>
      </c>
      <c r="F256" s="54">
        <f>IF('Закон X-Y'!H260=0,0,SUMPRODUCT('Закон X-Y'!$B255:'Закон X-Y'!$G255,'Закон X-Y'!B260:'Закон X-Y'!G260)/'Закон X-Y'!H260)</f>
        <v>0</v>
      </c>
      <c r="G256" s="64">
        <f>IF('Закон X-Y'!H261=0,0,SUMPRODUCT('Закон X-Y'!$B255:'Закон X-Y'!$G255,'Закон X-Y'!B261:'Закон X-Y'!G261)/'Закон X-Y'!H261)</f>
        <v>0</v>
      </c>
      <c r="H256" t="s">
        <v>67</v>
      </c>
      <c r="I256" s="54"/>
      <c r="J256" s="69">
        <f>'Закон X-Y'!J256</f>
        <v>1.0000000000000001E-5</v>
      </c>
      <c r="K256" s="58"/>
      <c r="L256" t="s">
        <v>68</v>
      </c>
    </row>
    <row r="257" spans="1:19">
      <c r="A257" s="79">
        <f>'Закон X-Y'!A257</f>
        <v>1</v>
      </c>
      <c r="B257" s="63">
        <f>K262*(B255-K257)+K258</f>
        <v>0</v>
      </c>
      <c r="C257" s="54">
        <f>K262*(C255-K257)+K258</f>
        <v>0</v>
      </c>
      <c r="D257" s="54">
        <f>K262*(D255-K257)+K258</f>
        <v>0</v>
      </c>
      <c r="E257" s="54">
        <f>K262*(E255-K257)+K258</f>
        <v>0</v>
      </c>
      <c r="F257" s="54">
        <f>K262*(F255-K257)+K258</f>
        <v>0</v>
      </c>
      <c r="G257" s="64">
        <f>K262*(G255-K257)+K258</f>
        <v>0</v>
      </c>
      <c r="H257" t="s">
        <v>69</v>
      </c>
      <c r="I257" s="54"/>
      <c r="J257" s="57" t="s">
        <v>54</v>
      </c>
      <c r="K257" s="58">
        <f>IF('Закон X-Y'!B262=0,0,SUMPRODUCT('Закон X-Y'!A256:A261,'Закон X-Y'!H256:H261))</f>
        <v>0</v>
      </c>
      <c r="L257" s="57" t="s">
        <v>70</v>
      </c>
      <c r="M257">
        <f>0*1/32+1*5/32+2*10/32+3*10/32+4*5/32+5*1/32</f>
        <v>2.5</v>
      </c>
    </row>
    <row r="258" spans="1:19">
      <c r="A258" s="79">
        <f>'Закон X-Y'!A258</f>
        <v>2</v>
      </c>
      <c r="B258" s="63">
        <f>IF('Закон X-Y'!B262=0,0,SUMPRODUCT('Закон X-Y'!$A256:'Закон X-Y'!$A261,'Закон X-Y'!B256:'Закон X-Y'!B261)/'Закон X-Y'!B262)</f>
        <v>0</v>
      </c>
      <c r="C258" s="54">
        <f>IF('Закон X-Y'!C262=0,0,SUMPRODUCT('Закон X-Y'!$A256:'Закон X-Y'!$A261,'Закон X-Y'!C256:'Закон X-Y'!C261)/'Закон X-Y'!C262)</f>
        <v>0</v>
      </c>
      <c r="D258" s="54">
        <f>IF('Закон X-Y'!D262=0,0,SUMPRODUCT('Закон X-Y'!$A256:'Закон X-Y'!$A261,'Закон X-Y'!D256:'Закон X-Y'!D261)/'Закон X-Y'!D262)</f>
        <v>0</v>
      </c>
      <c r="E258" s="54">
        <f>IF('Закон X-Y'!E262=0,0,SUMPRODUCT('Закон X-Y'!$A256:'Закон X-Y'!$A261,'Закон X-Y'!E256:'Закон X-Y'!E261)/'Закон X-Y'!E262)</f>
        <v>0</v>
      </c>
      <c r="F258" s="54">
        <f>IF('Закон X-Y'!F262=0,0,SUMPRODUCT('Закон X-Y'!$A256:'Закон X-Y'!$A261,'Закон X-Y'!F256:'Закон X-Y'!F261)/'Закон X-Y'!F262)</f>
        <v>0</v>
      </c>
      <c r="G258" s="64">
        <f>IF('Закон X-Y'!G262=0,0,SUMPRODUCT('Закон X-Y'!$A256:'Закон X-Y'!$A261,'Закон X-Y'!G256:'Закон X-Y'!G261)/'Закон X-Y'!G262)</f>
        <v>0</v>
      </c>
      <c r="H258" t="s">
        <v>71</v>
      </c>
      <c r="I258" s="54"/>
      <c r="J258" s="57" t="s">
        <v>55</v>
      </c>
      <c r="K258" s="58">
        <f>IF('Закон X-Y'!B262=0,0,SUMPRODUCT('Закон X-Y'!B255:G255,'Закон X-Y'!B262:G262))</f>
        <v>0</v>
      </c>
      <c r="L258" s="57" t="s">
        <v>72</v>
      </c>
      <c r="M258">
        <f>0*1/32+1*16/32+2*8/32+3*4/32+4*2/32+5*1/32</f>
        <v>1.78125</v>
      </c>
    </row>
    <row r="259" spans="1:19">
      <c r="A259" s="79">
        <f>'Закон X-Y'!A259</f>
        <v>3</v>
      </c>
      <c r="B259" s="63">
        <f>K263*(B255-K258)+K257</f>
        <v>0</v>
      </c>
      <c r="C259" s="54">
        <f>K263*(C255-K258)+K257</f>
        <v>0</v>
      </c>
      <c r="D259" s="54">
        <f>K263*(D255-K258)+K257</f>
        <v>0</v>
      </c>
      <c r="E259" s="54">
        <f>K263*(E255-K258)+K257</f>
        <v>0</v>
      </c>
      <c r="F259" s="54">
        <f>K263*(F255-K258)+K257</f>
        <v>0</v>
      </c>
      <c r="G259" s="64">
        <f>K263*(G255-K258)+K257</f>
        <v>0</v>
      </c>
      <c r="H259" t="s">
        <v>73</v>
      </c>
      <c r="I259" s="54"/>
      <c r="J259" s="57" t="s">
        <v>56</v>
      </c>
      <c r="K259" s="58">
        <f>IF('Закон X-Y'!B262=0,0,'Закон X-Y'!B255*SUMPRODUCT('Закон X-Y'!A256:A261,'Закон X-Y'!B256:B261)+'Закон X-Y'!C255*SUMPRODUCT('Закон X-Y'!A256:A261,'Закон X-Y'!C256:C261)+'Закон X-Y'!D255*SUMPRODUCT('Закон X-Y'!A256:A261,'Закон X-Y'!D256:D261)+'Закон X-Y'!E255*SUMPRODUCT('Закон X-Y'!A256:A261,'Закон X-Y'!E256:E261)+'Закон X-Y'!F255*SUMPRODUCT('Закон X-Y'!A256:A261,'Закон X-Y'!F256:F261)+'Закон X-Y'!G255*SUMPRODUCT('Закон X-Y'!A256:A261,'Закон X-Y'!G256:G261))</f>
        <v>0</v>
      </c>
      <c r="L259" s="57" t="s">
        <v>74</v>
      </c>
      <c r="M259">
        <f>5/21+2*(4/32+6/32+6/32+4/32)+3*(6/32+6/32+3/32)+4*(4/32+2/32)+5/32</f>
        <v>3.8005952380952381</v>
      </c>
    </row>
    <row r="260" spans="1:19">
      <c r="A260" s="79">
        <f>'Закон X-Y'!A260</f>
        <v>4</v>
      </c>
      <c r="B260" s="74">
        <f>'Закон X-Y'!B255</f>
        <v>0</v>
      </c>
      <c r="C260" s="75">
        <f>'Закон X-Y'!C255</f>
        <v>1</v>
      </c>
      <c r="D260" s="75">
        <f>'Закон X-Y'!D255</f>
        <v>2</v>
      </c>
      <c r="E260" s="75">
        <f>'Закон X-Y'!E255</f>
        <v>3</v>
      </c>
      <c r="F260" s="75">
        <f>'Закон X-Y'!F255</f>
        <v>4</v>
      </c>
      <c r="G260" s="76">
        <f>'Закон X-Y'!G255</f>
        <v>5</v>
      </c>
      <c r="H260" t="s">
        <v>68</v>
      </c>
      <c r="I260" s="54"/>
      <c r="J260" s="57" t="s">
        <v>57</v>
      </c>
      <c r="K260" s="58">
        <f>IF('Закон X-Y'!B262=0,0,SUMPRODUCT('Закон X-Y'!A256:A261,'Закон X-Y'!A256:A261,'Закон X-Y'!H256:H261)-K257*K257)</f>
        <v>0</v>
      </c>
      <c r="L260" s="57" t="s">
        <v>75</v>
      </c>
      <c r="M260">
        <f>0*1/32+1*5/32+4*10/32+9*10/32+16*5/32+25*1/32-M257*M257</f>
        <v>1.25</v>
      </c>
    </row>
    <row r="261" spans="1:19">
      <c r="A261" s="79">
        <f>'Закон X-Y'!A261</f>
        <v>5</v>
      </c>
      <c r="B261" s="60">
        <v>0</v>
      </c>
      <c r="C261" s="61">
        <f>(1/32+2/32+3/32+4/32+5/32)/(5/32)</f>
        <v>3</v>
      </c>
      <c r="D261" s="61">
        <f>(1*4/32+2*3/32+3*2/32+4/32)/(10/32)</f>
        <v>2</v>
      </c>
      <c r="E261" s="61">
        <f>(1*6/32+2*3/32+3*1/32)/(10/32)</f>
        <v>1.5</v>
      </c>
      <c r="F261" s="61">
        <f>(1*4/32+2*1/32)/(5/32)</f>
        <v>1.2</v>
      </c>
      <c r="G261" s="62">
        <v>1</v>
      </c>
      <c r="H261" t="s">
        <v>67</v>
      </c>
      <c r="I261" s="54"/>
      <c r="J261" s="57" t="s">
        <v>59</v>
      </c>
      <c r="K261" s="58">
        <f>IF('Закон X-Y'!B262=0,0,SUMPRODUCT('Закон X-Y'!B255:G255,'Закон X-Y'!B255:G255,'Закон X-Y'!B262:G262)-K258*K258)</f>
        <v>0</v>
      </c>
      <c r="L261" s="57" t="s">
        <v>76</v>
      </c>
      <c r="M261">
        <f>0*1/32+1*16/32+4*8/32+9*4/32+16*2/32+25*1/32-M258*M258</f>
        <v>1.2333984375</v>
      </c>
    </row>
    <row r="262" spans="1:19">
      <c r="B262" s="63">
        <f>M262*(B260-M257)+M258</f>
        <v>3.0863095238095237</v>
      </c>
      <c r="C262" s="54">
        <f>M262*(C260-M257)+M258</f>
        <v>2.5642857142857141</v>
      </c>
      <c r="D262" s="54">
        <f>M262*(D260-M257)+M258</f>
        <v>2.0422619047619048</v>
      </c>
      <c r="E262" s="54">
        <f>M262*(E260-M257)+M258</f>
        <v>1.5202380952380952</v>
      </c>
      <c r="F262" s="54">
        <f>M262*(F260-M257)+M258</f>
        <v>0.99821428571428583</v>
      </c>
      <c r="G262" s="64">
        <f>M262*(G260-M257)+M258</f>
        <v>0.47619047619047628</v>
      </c>
      <c r="H262" t="s">
        <v>69</v>
      </c>
      <c r="J262" s="57" t="s">
        <v>62</v>
      </c>
      <c r="K262" s="58">
        <f>IF('Закон X-Y'!B262=0,0,(K259-K257*K258)/K260)</f>
        <v>0</v>
      </c>
      <c r="L262" s="57" t="s">
        <v>62</v>
      </c>
      <c r="M262">
        <f>(M259-M257*M258)/M260</f>
        <v>-0.52202380952380945</v>
      </c>
    </row>
    <row r="263" spans="1:19">
      <c r="B263" s="63">
        <v>0</v>
      </c>
      <c r="C263" s="54">
        <f>(1/32+2*4/32+3*6/32+4*4/32+5/32)/(16/32)</f>
        <v>3</v>
      </c>
      <c r="D263" s="54">
        <f>(1/32+2*3/32+3*3/32+4*1/32)/(8/32)</f>
        <v>2.5</v>
      </c>
      <c r="E263" s="54">
        <f>(1/32+2*2/32+3*1/32)/(4/32)</f>
        <v>2</v>
      </c>
      <c r="F263" s="54">
        <f>(1/32+2*1/32)/(2/32)</f>
        <v>1.5</v>
      </c>
      <c r="G263" s="64">
        <v>1</v>
      </c>
      <c r="H263" t="s">
        <v>71</v>
      </c>
      <c r="J263" s="57" t="s">
        <v>64</v>
      </c>
      <c r="K263" s="58">
        <f>IF('Закон X-Y'!B262=0,0,(K259-K257*K258)/K261)</f>
        <v>0</v>
      </c>
      <c r="L263" s="57" t="s">
        <v>64</v>
      </c>
      <c r="M263">
        <f>(M259-M257*M258)/M261</f>
        <v>-0.52905025826641028</v>
      </c>
    </row>
    <row r="264" spans="1:19">
      <c r="B264" s="65">
        <f>M263*(B255-M258)+M257</f>
        <v>3.4423707725370432</v>
      </c>
      <c r="C264" s="66">
        <f>M263*(C255-M258)+M257</f>
        <v>2.9133205142706329</v>
      </c>
      <c r="D264" s="66">
        <f>M263*(D255-M258)+M257</f>
        <v>2.3842702560042226</v>
      </c>
      <c r="E264" s="66">
        <f>M263*(E255-M258)+M257</f>
        <v>1.8552199977378123</v>
      </c>
      <c r="F264" s="66">
        <f>M263*(F255-M258)+M257</f>
        <v>1.3261697394714023</v>
      </c>
      <c r="G264" s="67">
        <f>M263*(G255-M258)+M257</f>
        <v>0.79711948120499199</v>
      </c>
      <c r="H264" t="s">
        <v>73</v>
      </c>
    </row>
    <row r="265" spans="1:19">
      <c r="A265" s="79"/>
    </row>
    <row r="266" spans="1:19">
      <c r="A266" s="79"/>
    </row>
    <row r="271" spans="1:19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</row>
    <row r="272" spans="1:19">
      <c r="A272" s="78" t="str">
        <f>'Закон X-Y'!A272</f>
        <v>Саханчук</v>
      </c>
      <c r="B272" s="88" t="str">
        <f>'Закон X-Y'!B272</f>
        <v>Захар Олегович</v>
      </c>
      <c r="C272" s="88"/>
      <c r="D272" s="88"/>
      <c r="E272" s="88"/>
      <c r="F272" s="88"/>
      <c r="G272" s="88"/>
      <c r="H272" s="88"/>
      <c r="I272" s="88"/>
      <c r="J272" s="88"/>
      <c r="K272" s="88"/>
    </row>
    <row r="273" spans="1:13">
      <c r="A273" t="str">
        <f>'Закон X-Y'!A273</f>
        <v>X\Y</v>
      </c>
      <c r="B273" s="71">
        <f>'Закон X-Y'!B273</f>
        <v>0</v>
      </c>
      <c r="C273" s="72">
        <f>'Закон X-Y'!C273</f>
        <v>1</v>
      </c>
      <c r="D273" s="72">
        <f>'Закон X-Y'!D273</f>
        <v>2</v>
      </c>
      <c r="E273" s="72">
        <f>'Закон X-Y'!E273</f>
        <v>3</v>
      </c>
      <c r="F273" s="72">
        <f>'Закон X-Y'!F273</f>
        <v>4</v>
      </c>
      <c r="G273" s="73">
        <f>'Закон X-Y'!G273</f>
        <v>5</v>
      </c>
      <c r="H273" t="s">
        <v>66</v>
      </c>
      <c r="I273" s="54"/>
      <c r="J273" s="68" t="str">
        <f>'Закон X-Y'!J273</f>
        <v>N</v>
      </c>
      <c r="K273" s="89"/>
      <c r="L273" s="90"/>
    </row>
    <row r="274" spans="1:13">
      <c r="A274" s="79">
        <f>'Закон X-Y'!A274</f>
        <v>0</v>
      </c>
      <c r="B274" s="63">
        <f>IF('Закон X-Y'!H274=0,0,SUMPRODUCT('Закон X-Y'!$B273:'Закон X-Y'!$G273,'Закон X-Y'!B274:'Закон X-Y'!G274)/'Закон X-Y'!H274)</f>
        <v>0</v>
      </c>
      <c r="C274" s="54">
        <f>IF('Закон X-Y'!H275=0,0,SUMPRODUCT('Закон X-Y'!$B273:'Закон X-Y'!$G273,'Закон X-Y'!B275:'Закон X-Y'!G275)/'Закон X-Y'!H275)</f>
        <v>0</v>
      </c>
      <c r="D274" s="54">
        <f>IF('Закон X-Y'!H276=0,0,SUMPRODUCT('Закон X-Y'!$B273:'Закон X-Y'!$G273,'Закон X-Y'!B276:'Закон X-Y'!G276)/'Закон X-Y'!H276)</f>
        <v>0</v>
      </c>
      <c r="E274" s="54">
        <f>IF('Закон X-Y'!H277=0,0,SUMPRODUCT('Закон X-Y'!$B273:'Закон X-Y'!$G273,'Закон X-Y'!B277:'Закон X-Y'!G277)/'Закон X-Y'!H277)</f>
        <v>0</v>
      </c>
      <c r="F274" s="54">
        <f>IF('Закон X-Y'!H278=0,0,SUMPRODUCT('Закон X-Y'!$B273:'Закон X-Y'!$G273,'Закон X-Y'!B278:'Закон X-Y'!G278)/'Закон X-Y'!H278)</f>
        <v>0</v>
      </c>
      <c r="G274" s="64">
        <f>IF('Закон X-Y'!H279=0,0,SUMPRODUCT('Закон X-Y'!$B273:'Закон X-Y'!$G273,'Закон X-Y'!B279:'Закон X-Y'!G279)/'Закон X-Y'!H279)</f>
        <v>0</v>
      </c>
      <c r="H274" t="s">
        <v>67</v>
      </c>
      <c r="I274" s="54"/>
      <c r="J274" s="69">
        <f>'Закон X-Y'!J274</f>
        <v>1.0000000000000001E-5</v>
      </c>
      <c r="K274" s="58"/>
      <c r="L274" t="s">
        <v>68</v>
      </c>
    </row>
    <row r="275" spans="1:13">
      <c r="A275" s="79">
        <f>'Закон X-Y'!A275</f>
        <v>1</v>
      </c>
      <c r="B275" s="63">
        <f>K280*(B273-K275)+K276</f>
        <v>0</v>
      </c>
      <c r="C275" s="54">
        <f>K280*(C273-K275)+K276</f>
        <v>0</v>
      </c>
      <c r="D275" s="54">
        <f>K280*(D273-K275)+K276</f>
        <v>0</v>
      </c>
      <c r="E275" s="54">
        <f>K280*(E273-K275)+K276</f>
        <v>0</v>
      </c>
      <c r="F275" s="54">
        <f>K280*(F273-K275)+K276</f>
        <v>0</v>
      </c>
      <c r="G275" s="64">
        <f>K280*(G273-K275)+K276</f>
        <v>0</v>
      </c>
      <c r="H275" t="s">
        <v>69</v>
      </c>
      <c r="I275" s="54"/>
      <c r="J275" s="57" t="s">
        <v>54</v>
      </c>
      <c r="K275" s="58">
        <f>IF('Закон X-Y'!B280=0,0,SUMPRODUCT('Закон X-Y'!A274:A279,'Закон X-Y'!H274:H279))</f>
        <v>0</v>
      </c>
      <c r="L275" s="57" t="s">
        <v>70</v>
      </c>
      <c r="M275">
        <f>0*1/32+1*5/32+2*10/32+3*10/32+4*5/32+5*1/32</f>
        <v>2.5</v>
      </c>
    </row>
    <row r="276" spans="1:13">
      <c r="A276" s="79">
        <f>'Закон X-Y'!A276</f>
        <v>2</v>
      </c>
      <c r="B276" s="63">
        <f>IF('Закон X-Y'!B280=0,0,SUMPRODUCT('Закон X-Y'!$A274:'Закон X-Y'!$A279,'Закон X-Y'!B274:'Закон X-Y'!B279)/'Закон X-Y'!B280)</f>
        <v>0</v>
      </c>
      <c r="C276" s="54">
        <f>IF('Закон X-Y'!C280=0,0,SUMPRODUCT('Закон X-Y'!$A274:'Закон X-Y'!$A279,'Закон X-Y'!C274:'Закон X-Y'!C279)/'Закон X-Y'!C280)</f>
        <v>0</v>
      </c>
      <c r="D276" s="54">
        <f>IF('Закон X-Y'!D280=0,0,SUMPRODUCT('Закон X-Y'!$A274:'Закон X-Y'!$A279,'Закон X-Y'!D274:'Закон X-Y'!D279)/'Закон X-Y'!D280)</f>
        <v>0</v>
      </c>
      <c r="E276" s="54">
        <f>IF('Закон X-Y'!E280=0,0,SUMPRODUCT('Закон X-Y'!$A274:'Закон X-Y'!$A279,'Закон X-Y'!E274:'Закон X-Y'!E279)/'Закон X-Y'!E280)</f>
        <v>0</v>
      </c>
      <c r="F276" s="54">
        <f>IF('Закон X-Y'!F280=0,0,SUMPRODUCT('Закон X-Y'!$A274:'Закон X-Y'!$A279,'Закон X-Y'!F274:'Закон X-Y'!F279)/'Закон X-Y'!F280)</f>
        <v>0</v>
      </c>
      <c r="G276" s="64">
        <f>IF('Закон X-Y'!G280=0,0,SUMPRODUCT('Закон X-Y'!$A274:'Закон X-Y'!$A279,'Закон X-Y'!G274:'Закон X-Y'!G279)/'Закон X-Y'!G280)</f>
        <v>0</v>
      </c>
      <c r="H276" t="s">
        <v>71</v>
      </c>
      <c r="I276" s="54"/>
      <c r="J276" s="57" t="s">
        <v>55</v>
      </c>
      <c r="K276" s="58">
        <f>IF('Закон X-Y'!B280=0,0,SUMPRODUCT('Закон X-Y'!B273:G273,'Закон X-Y'!B280:G280))</f>
        <v>0</v>
      </c>
      <c r="L276" s="57" t="s">
        <v>72</v>
      </c>
      <c r="M276">
        <f>0*1/32+1*16/32+2*8/32+3*4/32+4*2/32+5*1/32</f>
        <v>1.78125</v>
      </c>
    </row>
    <row r="277" spans="1:13">
      <c r="A277" s="79">
        <f>'Закон X-Y'!A277</f>
        <v>3</v>
      </c>
      <c r="B277" s="63">
        <f>K281*(B273-K276)+K275</f>
        <v>0</v>
      </c>
      <c r="C277" s="54">
        <f>K281*(C273-K276)+K275</f>
        <v>0</v>
      </c>
      <c r="D277" s="54">
        <f>K281*(D273-K276)+K275</f>
        <v>0</v>
      </c>
      <c r="E277" s="54">
        <f>K281*(E273-K276)+K275</f>
        <v>0</v>
      </c>
      <c r="F277" s="54">
        <f>K281*(F273-K276)+K275</f>
        <v>0</v>
      </c>
      <c r="G277" s="64">
        <f>K281*(G273-K276)+K275</f>
        <v>0</v>
      </c>
      <c r="H277" t="s">
        <v>73</v>
      </c>
      <c r="I277" s="54"/>
      <c r="J277" s="57" t="s">
        <v>56</v>
      </c>
      <c r="K277" s="58">
        <f>IF('Закон X-Y'!B280=0,0,'Закон X-Y'!B273*SUMPRODUCT('Закон X-Y'!A274:A279,'Закон X-Y'!B274:B279)+'Закон X-Y'!C273*SUMPRODUCT('Закон X-Y'!A274:A279,'Закон X-Y'!C274:C279)+'Закон X-Y'!D273*SUMPRODUCT('Закон X-Y'!A274:A279,'Закон X-Y'!D274:D279)+'Закон X-Y'!E273*SUMPRODUCT('Закон X-Y'!A274:A279,'Закон X-Y'!E274:E279)+'Закон X-Y'!F273*SUMPRODUCT('Закон X-Y'!A274:A279,'Закон X-Y'!F274:F279)+'Закон X-Y'!G273*SUMPRODUCT('Закон X-Y'!A274:A279,'Закон X-Y'!G274:G279))</f>
        <v>0</v>
      </c>
      <c r="L277" s="57" t="s">
        <v>74</v>
      </c>
      <c r="M277">
        <f>5/21+2*(4/32+6/32+6/32+4/32)+3*(6/32+6/32+3/32)+4*(4/32+2/32)+5/32</f>
        <v>3.8005952380952381</v>
      </c>
    </row>
    <row r="278" spans="1:13">
      <c r="A278" s="79">
        <f>'Закон X-Y'!A278</f>
        <v>4</v>
      </c>
      <c r="B278" s="74">
        <f>'Закон X-Y'!B273</f>
        <v>0</v>
      </c>
      <c r="C278" s="75">
        <f>'Закон X-Y'!C273</f>
        <v>1</v>
      </c>
      <c r="D278" s="75">
        <f>'Закон X-Y'!D273</f>
        <v>2</v>
      </c>
      <c r="E278" s="75">
        <f>'Закон X-Y'!E273</f>
        <v>3</v>
      </c>
      <c r="F278" s="75">
        <f>'Закон X-Y'!F273</f>
        <v>4</v>
      </c>
      <c r="G278" s="76">
        <f>'Закон X-Y'!G273</f>
        <v>5</v>
      </c>
      <c r="H278" t="s">
        <v>68</v>
      </c>
      <c r="I278" s="54"/>
      <c r="J278" s="57" t="s">
        <v>57</v>
      </c>
      <c r="K278" s="58">
        <f>IF('Закон X-Y'!B280=0,0,SUMPRODUCT('Закон X-Y'!A274:A279,'Закон X-Y'!A274:A279,'Закон X-Y'!H274:H279)-K275*K275)</f>
        <v>0</v>
      </c>
      <c r="L278" s="57" t="s">
        <v>75</v>
      </c>
      <c r="M278">
        <f>0*1/32+1*5/32+4*10/32+9*10/32+16*5/32+25*1/32-M275*M275</f>
        <v>1.25</v>
      </c>
    </row>
    <row r="279" spans="1:13">
      <c r="A279" s="79">
        <f>'Закон X-Y'!A279</f>
        <v>5</v>
      </c>
      <c r="B279" s="60">
        <v>0</v>
      </c>
      <c r="C279" s="61">
        <f>(1/32+2/32+3/32+4/32+5/32)/(5/32)</f>
        <v>3</v>
      </c>
      <c r="D279" s="61">
        <f>(1*4/32+2*3/32+3*2/32+4/32)/(10/32)</f>
        <v>2</v>
      </c>
      <c r="E279" s="61">
        <f>(1*6/32+2*3/32+3*1/32)/(10/32)</f>
        <v>1.5</v>
      </c>
      <c r="F279" s="61">
        <f>(1*4/32+2*1/32)/(5/32)</f>
        <v>1.2</v>
      </c>
      <c r="G279" s="62">
        <v>1</v>
      </c>
      <c r="H279" t="s">
        <v>67</v>
      </c>
      <c r="I279" s="54"/>
      <c r="J279" s="57" t="s">
        <v>59</v>
      </c>
      <c r="K279" s="58">
        <f>IF('Закон X-Y'!B280=0,0,SUMPRODUCT('Закон X-Y'!B273:G273,'Закон X-Y'!B273:G273,'Закон X-Y'!B280:G280)-K276*K276)</f>
        <v>0</v>
      </c>
      <c r="L279" s="57" t="s">
        <v>76</v>
      </c>
      <c r="M279">
        <f>0*1/32+1*16/32+4*8/32+9*4/32+16*2/32+25*1/32-M276*M276</f>
        <v>1.2333984375</v>
      </c>
    </row>
    <row r="280" spans="1:13">
      <c r="B280" s="63">
        <f>M280*(B278-M275)+M276</f>
        <v>3.0863095238095237</v>
      </c>
      <c r="C280" s="54">
        <f>M280*(C278-M275)+M276</f>
        <v>2.5642857142857141</v>
      </c>
      <c r="D280" s="54">
        <f>M280*(D278-M275)+M276</f>
        <v>2.0422619047619048</v>
      </c>
      <c r="E280" s="54">
        <f>M280*(E278-M275)+M276</f>
        <v>1.5202380952380952</v>
      </c>
      <c r="F280" s="54">
        <f>M280*(F278-M275)+M276</f>
        <v>0.99821428571428583</v>
      </c>
      <c r="G280" s="64">
        <f>M280*(G278-M275)+M276</f>
        <v>0.47619047619047628</v>
      </c>
      <c r="H280" t="s">
        <v>69</v>
      </c>
      <c r="J280" s="57" t="s">
        <v>62</v>
      </c>
      <c r="K280" s="58">
        <f>IF('Закон X-Y'!B280=0,0,(K277-K275*K276)/K278)</f>
        <v>0</v>
      </c>
      <c r="L280" s="57" t="s">
        <v>62</v>
      </c>
      <c r="M280">
        <f>(M277-M275*M276)/M278</f>
        <v>-0.52202380952380945</v>
      </c>
    </row>
    <row r="281" spans="1:13">
      <c r="B281" s="63">
        <v>0</v>
      </c>
      <c r="C281" s="54">
        <f>(1/32+2*4/32+3*6/32+4*4/32+5/32)/(16/32)</f>
        <v>3</v>
      </c>
      <c r="D281" s="54">
        <f>(1/32+2*3/32+3*3/32+4*1/32)/(8/32)</f>
        <v>2.5</v>
      </c>
      <c r="E281" s="54">
        <f>(1/32+2*2/32+3*1/32)/(4/32)</f>
        <v>2</v>
      </c>
      <c r="F281" s="54">
        <f>(1/32+2*1/32)/(2/32)</f>
        <v>1.5</v>
      </c>
      <c r="G281" s="64">
        <v>1</v>
      </c>
      <c r="H281" t="s">
        <v>71</v>
      </c>
      <c r="J281" s="57" t="s">
        <v>64</v>
      </c>
      <c r="K281" s="58">
        <f>IF('Закон X-Y'!B280=0,0,(K277-K275*K276)/K279)</f>
        <v>0</v>
      </c>
      <c r="L281" s="57" t="s">
        <v>64</v>
      </c>
      <c r="M281">
        <f>(M277-M275*M276)/M279</f>
        <v>-0.52905025826641028</v>
      </c>
    </row>
    <row r="282" spans="1:13">
      <c r="B282" s="65">
        <f>M281*(B273-M276)+M275</f>
        <v>3.4423707725370432</v>
      </c>
      <c r="C282" s="66">
        <f>M281*(C273-M276)+M275</f>
        <v>2.9133205142706329</v>
      </c>
      <c r="D282" s="66">
        <f>M281*(D273-M276)+M275</f>
        <v>2.3842702560042226</v>
      </c>
      <c r="E282" s="66">
        <f>M281*(E273-M276)+M275</f>
        <v>1.8552199977378123</v>
      </c>
      <c r="F282" s="66">
        <f>M281*(F273-M276)+M275</f>
        <v>1.3261697394714023</v>
      </c>
      <c r="G282" s="67">
        <f>M281*(G273-M276)+M275</f>
        <v>0.79711948120499199</v>
      </c>
      <c r="H282" t="s">
        <v>73</v>
      </c>
    </row>
    <row r="283" spans="1:13">
      <c r="A283" s="79"/>
    </row>
    <row r="284" spans="1:13">
      <c r="A284" s="79"/>
    </row>
    <row r="289" spans="1:19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</row>
    <row r="290" spans="1:19">
      <c r="A290" s="78" t="str">
        <f>'Закон X-Y'!A290</f>
        <v>Селеменчук</v>
      </c>
      <c r="B290" s="88" t="str">
        <f>'Закон X-Y'!B290</f>
        <v>Максим Атифович</v>
      </c>
      <c r="C290" s="88"/>
      <c r="D290" s="88"/>
      <c r="E290" s="88"/>
      <c r="F290" s="88"/>
      <c r="G290" s="88"/>
      <c r="H290" s="88"/>
      <c r="I290" s="88"/>
      <c r="J290" s="88"/>
      <c r="K290" s="88"/>
    </row>
    <row r="291" spans="1:19">
      <c r="A291" t="str">
        <f>'Закон X-Y'!A291</f>
        <v>X\Y</v>
      </c>
      <c r="B291" s="71">
        <f>'Закон X-Y'!B291</f>
        <v>0</v>
      </c>
      <c r="C291" s="72">
        <f>'Закон X-Y'!C291</f>
        <v>1</v>
      </c>
      <c r="D291" s="72">
        <f>'Закон X-Y'!D291</f>
        <v>2</v>
      </c>
      <c r="E291" s="72">
        <f>'Закон X-Y'!E291</f>
        <v>3</v>
      </c>
      <c r="F291" s="72">
        <f>'Закон X-Y'!F291</f>
        <v>4</v>
      </c>
      <c r="G291" s="73">
        <f>'Закон X-Y'!G291</f>
        <v>5</v>
      </c>
      <c r="H291" t="s">
        <v>66</v>
      </c>
      <c r="I291" s="54"/>
      <c r="J291" s="68" t="str">
        <f>'Закон X-Y'!J291</f>
        <v>N</v>
      </c>
      <c r="K291" s="89"/>
      <c r="L291" s="90"/>
    </row>
    <row r="292" spans="1:19">
      <c r="A292" s="79">
        <f>'Закон X-Y'!A292</f>
        <v>0</v>
      </c>
      <c r="B292" s="63">
        <f>IF('Закон X-Y'!H292=0,0,SUMPRODUCT('Закон X-Y'!$B291:'Закон X-Y'!$G291,'Закон X-Y'!B292:'Закон X-Y'!G292)/'Закон X-Y'!H292)</f>
        <v>0</v>
      </c>
      <c r="C292" s="54">
        <f>IF('Закон X-Y'!H293=0,0,SUMPRODUCT('Закон X-Y'!$B291:'Закон X-Y'!$G291,'Закон X-Y'!B293:'Закон X-Y'!G293)/'Закон X-Y'!H293)</f>
        <v>0</v>
      </c>
      <c r="D292" s="54">
        <f>IF('Закон X-Y'!H294=0,0,SUMPRODUCT('Закон X-Y'!$B291:'Закон X-Y'!$G291,'Закон X-Y'!B294:'Закон X-Y'!G294)/'Закон X-Y'!H294)</f>
        <v>0</v>
      </c>
      <c r="E292" s="54">
        <f>IF('Закон X-Y'!H295=0,0,SUMPRODUCT('Закон X-Y'!$B291:'Закон X-Y'!$G291,'Закон X-Y'!B295:'Закон X-Y'!G295)/'Закон X-Y'!H295)</f>
        <v>0</v>
      </c>
      <c r="F292" s="54">
        <f>IF('Закон X-Y'!H296=0,0,SUMPRODUCT('Закон X-Y'!$B291:'Закон X-Y'!$G291,'Закон X-Y'!B296:'Закон X-Y'!G296)/'Закон X-Y'!H296)</f>
        <v>0</v>
      </c>
      <c r="G292" s="64">
        <f>IF('Закон X-Y'!H297=0,0,SUMPRODUCT('Закон X-Y'!$B291:'Закон X-Y'!$G291,'Закон X-Y'!B297:'Закон X-Y'!G297)/'Закон X-Y'!H297)</f>
        <v>0</v>
      </c>
      <c r="H292" t="s">
        <v>67</v>
      </c>
      <c r="I292" s="54"/>
      <c r="J292" s="69">
        <f>'Закон X-Y'!J292</f>
        <v>1.0000000000000001E-5</v>
      </c>
      <c r="K292" s="58"/>
      <c r="L292" t="s">
        <v>68</v>
      </c>
    </row>
    <row r="293" spans="1:19">
      <c r="A293" s="79">
        <f>'Закон X-Y'!A293</f>
        <v>1</v>
      </c>
      <c r="B293" s="63">
        <f>K298*(B291-K293)+K294</f>
        <v>0</v>
      </c>
      <c r="C293" s="54">
        <f>K298*(C291-K293)+K294</f>
        <v>0</v>
      </c>
      <c r="D293" s="54">
        <f>K298*(D291-K293)+K294</f>
        <v>0</v>
      </c>
      <c r="E293" s="54">
        <f>K298*(E291-K293)+K294</f>
        <v>0</v>
      </c>
      <c r="F293" s="54">
        <f>K298*(F291-K293)+K294</f>
        <v>0</v>
      </c>
      <c r="G293" s="64">
        <f>K298*(G291-K293)+K294</f>
        <v>0</v>
      </c>
      <c r="H293" t="s">
        <v>69</v>
      </c>
      <c r="I293" s="54"/>
      <c r="J293" s="57" t="s">
        <v>54</v>
      </c>
      <c r="K293" s="58">
        <f>IF('Закон X-Y'!B298=0,0,SUMPRODUCT('Закон X-Y'!A292:A297,'Закон X-Y'!H292:H297))</f>
        <v>0</v>
      </c>
      <c r="L293" s="57" t="s">
        <v>70</v>
      </c>
      <c r="M293">
        <f>0*1/32+1*5/32+2*10/32+3*10/32+4*5/32+5*1/32</f>
        <v>2.5</v>
      </c>
    </row>
    <row r="294" spans="1:19">
      <c r="A294" s="79">
        <f>'Закон X-Y'!A294</f>
        <v>2</v>
      </c>
      <c r="B294" s="63">
        <f>IF('Закон X-Y'!B298=0,0,SUMPRODUCT('Закон X-Y'!$A292:'Закон X-Y'!$A297,'Закон X-Y'!B292:'Закон X-Y'!B297)/'Закон X-Y'!B298)</f>
        <v>0</v>
      </c>
      <c r="C294" s="54">
        <f>IF('Закон X-Y'!C298=0,0,SUMPRODUCT('Закон X-Y'!$A292:'Закон X-Y'!$A297,'Закон X-Y'!C292:'Закон X-Y'!C297)/'Закон X-Y'!C298)</f>
        <v>0</v>
      </c>
      <c r="D294" s="54">
        <f>IF('Закон X-Y'!D298=0,0,SUMPRODUCT('Закон X-Y'!$A292:'Закон X-Y'!$A297,'Закон X-Y'!D292:'Закон X-Y'!D297)/'Закон X-Y'!D298)</f>
        <v>0</v>
      </c>
      <c r="E294" s="54">
        <f>IF('Закон X-Y'!E298=0,0,SUMPRODUCT('Закон X-Y'!$A292:'Закон X-Y'!$A297,'Закон X-Y'!E292:'Закон X-Y'!E297)/'Закон X-Y'!E298)</f>
        <v>0</v>
      </c>
      <c r="F294" s="54">
        <f>IF('Закон X-Y'!F298=0,0,SUMPRODUCT('Закон X-Y'!$A292:'Закон X-Y'!$A297,'Закон X-Y'!F292:'Закон X-Y'!F297)/'Закон X-Y'!F298)</f>
        <v>0</v>
      </c>
      <c r="G294" s="64">
        <f>IF('Закон X-Y'!G298=0,0,SUMPRODUCT('Закон X-Y'!$A292:'Закон X-Y'!$A297,'Закон X-Y'!G292:'Закон X-Y'!G297)/'Закон X-Y'!G298)</f>
        <v>0</v>
      </c>
      <c r="H294" t="s">
        <v>71</v>
      </c>
      <c r="I294" s="54"/>
      <c r="J294" s="57" t="s">
        <v>55</v>
      </c>
      <c r="K294" s="58">
        <f>IF('Закон X-Y'!B298=0,0,SUMPRODUCT('Закон X-Y'!B291:G291,'Закон X-Y'!B298:G298))</f>
        <v>0</v>
      </c>
      <c r="L294" s="57" t="s">
        <v>72</v>
      </c>
      <c r="M294">
        <f>0*1/32+1*16/32+2*8/32+3*4/32+4*2/32+5*1/32</f>
        <v>1.78125</v>
      </c>
    </row>
    <row r="295" spans="1:19">
      <c r="A295" s="79">
        <f>'Закон X-Y'!A295</f>
        <v>3</v>
      </c>
      <c r="B295" s="63">
        <f>K299*(B291-K294)+K293</f>
        <v>0</v>
      </c>
      <c r="C295" s="54">
        <f>K299*(C291-K294)+K293</f>
        <v>0</v>
      </c>
      <c r="D295" s="54">
        <f>K299*(D291-K294)+K293</f>
        <v>0</v>
      </c>
      <c r="E295" s="54">
        <f>K299*(E291-K294)+K293</f>
        <v>0</v>
      </c>
      <c r="F295" s="54">
        <f>K299*(F291-K294)+K293</f>
        <v>0</v>
      </c>
      <c r="G295" s="64">
        <f>K299*(G291-K294)+K293</f>
        <v>0</v>
      </c>
      <c r="H295" t="s">
        <v>73</v>
      </c>
      <c r="I295" s="54"/>
      <c r="J295" s="57" t="s">
        <v>56</v>
      </c>
      <c r="K295" s="58">
        <f>IF('Закон X-Y'!B298=0,0,'Закон X-Y'!B291*SUMPRODUCT('Закон X-Y'!A292:A297,'Закон X-Y'!B292:B297)+'Закон X-Y'!C291*SUMPRODUCT('Закон X-Y'!A292:A297,'Закон X-Y'!C292:C297)+'Закон X-Y'!D291*SUMPRODUCT('Закон X-Y'!A292:A297,'Закон X-Y'!D292:D297)+'Закон X-Y'!E291*SUMPRODUCT('Закон X-Y'!A292:A297,'Закон X-Y'!E292:E297)+'Закон X-Y'!F291*SUMPRODUCT('Закон X-Y'!A292:A297,'Закон X-Y'!F292:F297)+'Закон X-Y'!G291*SUMPRODUCT('Закон X-Y'!A292:A297,'Закон X-Y'!G292:G297))</f>
        <v>0</v>
      </c>
      <c r="L295" s="57" t="s">
        <v>74</v>
      </c>
      <c r="M295">
        <f>5/21+2*(4/32+6/32+6/32+4/32)+3*(6/32+6/32+3/32)+4*(4/32+2/32)+5/32</f>
        <v>3.8005952380952381</v>
      </c>
    </row>
    <row r="296" spans="1:19">
      <c r="A296" s="79">
        <f>'Закон X-Y'!A296</f>
        <v>4</v>
      </c>
      <c r="B296" s="74">
        <f>'Закон X-Y'!B291</f>
        <v>0</v>
      </c>
      <c r="C296" s="75">
        <f>'Закон X-Y'!C291</f>
        <v>1</v>
      </c>
      <c r="D296" s="75">
        <f>'Закон X-Y'!D291</f>
        <v>2</v>
      </c>
      <c r="E296" s="75">
        <f>'Закон X-Y'!E291</f>
        <v>3</v>
      </c>
      <c r="F296" s="75">
        <f>'Закон X-Y'!F291</f>
        <v>4</v>
      </c>
      <c r="G296" s="76">
        <f>'Закон X-Y'!G291</f>
        <v>5</v>
      </c>
      <c r="H296" t="s">
        <v>68</v>
      </c>
      <c r="I296" s="54"/>
      <c r="J296" s="57" t="s">
        <v>57</v>
      </c>
      <c r="K296" s="58">
        <f>IF('Закон X-Y'!B298=0,0,SUMPRODUCT('Закон X-Y'!A292:A297,'Закон X-Y'!A292:A297,'Закон X-Y'!H292:H297)-K293*K293)</f>
        <v>0</v>
      </c>
      <c r="L296" s="57" t="s">
        <v>75</v>
      </c>
      <c r="M296">
        <f>0*1/32+1*5/32+4*10/32+9*10/32+16*5/32+25*1/32-M293*M293</f>
        <v>1.25</v>
      </c>
    </row>
    <row r="297" spans="1:19">
      <c r="A297" s="79">
        <f>'Закон X-Y'!A297</f>
        <v>5</v>
      </c>
      <c r="B297" s="60">
        <v>0</v>
      </c>
      <c r="C297" s="61">
        <f>(1/32+2/32+3/32+4/32+5/32)/(5/32)</f>
        <v>3</v>
      </c>
      <c r="D297" s="61">
        <f>(1*4/32+2*3/32+3*2/32+4/32)/(10/32)</f>
        <v>2</v>
      </c>
      <c r="E297" s="61">
        <f>(1*6/32+2*3/32+3*1/32)/(10/32)</f>
        <v>1.5</v>
      </c>
      <c r="F297" s="61">
        <f>(1*4/32+2*1/32)/(5/32)</f>
        <v>1.2</v>
      </c>
      <c r="G297" s="62">
        <v>1</v>
      </c>
      <c r="H297" t="s">
        <v>67</v>
      </c>
      <c r="I297" s="54"/>
      <c r="J297" s="57" t="s">
        <v>59</v>
      </c>
      <c r="K297" s="58">
        <f>IF('Закон X-Y'!B298=0,0,SUMPRODUCT('Закон X-Y'!B291:G291,'Закон X-Y'!B291:G291,'Закон X-Y'!B298:G298)-K294*K294)</f>
        <v>0</v>
      </c>
      <c r="L297" s="57" t="s">
        <v>76</v>
      </c>
      <c r="M297">
        <f>0*1/32+1*16/32+4*8/32+9*4/32+16*2/32+25*1/32-M294*M294</f>
        <v>1.2333984375</v>
      </c>
    </row>
    <row r="298" spans="1:19">
      <c r="B298" s="63">
        <f>M298*(B296-M293)+M294</f>
        <v>3.0863095238095237</v>
      </c>
      <c r="C298" s="54">
        <f>M298*(C296-M293)+M294</f>
        <v>2.5642857142857141</v>
      </c>
      <c r="D298" s="54">
        <f>M298*(D296-M293)+M294</f>
        <v>2.0422619047619048</v>
      </c>
      <c r="E298" s="54">
        <f>M298*(E296-M293)+M294</f>
        <v>1.5202380952380952</v>
      </c>
      <c r="F298" s="54">
        <f>M298*(F296-M293)+M294</f>
        <v>0.99821428571428583</v>
      </c>
      <c r="G298" s="64">
        <f>M298*(G296-M293)+M294</f>
        <v>0.47619047619047628</v>
      </c>
      <c r="H298" t="s">
        <v>69</v>
      </c>
      <c r="J298" s="57" t="s">
        <v>62</v>
      </c>
      <c r="K298" s="58">
        <f>IF('Закон X-Y'!B298=0,0,(K295-K293*K294)/K296)</f>
        <v>0</v>
      </c>
      <c r="L298" s="57" t="s">
        <v>62</v>
      </c>
      <c r="M298">
        <f>(M295-M293*M294)/M296</f>
        <v>-0.52202380952380945</v>
      </c>
    </row>
    <row r="299" spans="1:19">
      <c r="B299" s="63">
        <v>0</v>
      </c>
      <c r="C299" s="54">
        <f>(1/32+2*4/32+3*6/32+4*4/32+5/32)/(16/32)</f>
        <v>3</v>
      </c>
      <c r="D299" s="54">
        <f>(1/32+2*3/32+3*3/32+4*1/32)/(8/32)</f>
        <v>2.5</v>
      </c>
      <c r="E299" s="54">
        <f>(1/32+2*2/32+3*1/32)/(4/32)</f>
        <v>2</v>
      </c>
      <c r="F299" s="54">
        <f>(1/32+2*1/32)/(2/32)</f>
        <v>1.5</v>
      </c>
      <c r="G299" s="64">
        <v>1</v>
      </c>
      <c r="H299" t="s">
        <v>71</v>
      </c>
      <c r="J299" s="57" t="s">
        <v>64</v>
      </c>
      <c r="K299" s="58">
        <f>IF('Закон X-Y'!B298=0,0,(K295-K293*K294)/K297)</f>
        <v>0</v>
      </c>
      <c r="L299" s="57" t="s">
        <v>64</v>
      </c>
      <c r="M299">
        <f>(M295-M293*M294)/M297</f>
        <v>-0.52905025826641028</v>
      </c>
    </row>
    <row r="300" spans="1:19">
      <c r="B300" s="65">
        <f>M299*(B291-M294)+M293</f>
        <v>3.4423707725370432</v>
      </c>
      <c r="C300" s="66">
        <f>M299*(C291-M294)+M293</f>
        <v>2.9133205142706329</v>
      </c>
      <c r="D300" s="66">
        <f>M299*(D291-M294)+M293</f>
        <v>2.3842702560042226</v>
      </c>
      <c r="E300" s="66">
        <f>M299*(E291-M294)+M293</f>
        <v>1.8552199977378123</v>
      </c>
      <c r="F300" s="66">
        <f>M299*(F291-M294)+M293</f>
        <v>1.3261697394714023</v>
      </c>
      <c r="G300" s="67">
        <f>M299*(G291-M294)+M293</f>
        <v>0.79711948120499199</v>
      </c>
      <c r="H300" t="s">
        <v>73</v>
      </c>
    </row>
    <row r="301" spans="1:19">
      <c r="A301" s="79"/>
    </row>
    <row r="302" spans="1:19">
      <c r="A302" s="79"/>
    </row>
    <row r="307" spans="1:19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</row>
    <row r="308" spans="1:19">
      <c r="A308" s="78" t="str">
        <f>'Закон X-Y'!A308</f>
        <v>Семашко</v>
      </c>
      <c r="B308" s="88" t="str">
        <f>'Закон X-Y'!B308</f>
        <v>Юлия Алексеевна</v>
      </c>
      <c r="C308" s="88"/>
      <c r="D308" s="88"/>
      <c r="E308" s="88"/>
      <c r="F308" s="88"/>
      <c r="G308" s="88"/>
      <c r="H308" s="88"/>
      <c r="I308" s="88"/>
      <c r="J308" s="88"/>
      <c r="K308" s="88"/>
    </row>
    <row r="309" spans="1:19">
      <c r="A309" t="str">
        <f>'Закон X-Y'!A309</f>
        <v>X\Y</v>
      </c>
      <c r="B309" s="71">
        <f>'Закон X-Y'!B309</f>
        <v>0</v>
      </c>
      <c r="C309" s="72">
        <f>'Закон X-Y'!C309</f>
        <v>1</v>
      </c>
      <c r="D309" s="72">
        <f>'Закон X-Y'!D309</f>
        <v>2</v>
      </c>
      <c r="E309" s="72">
        <f>'Закон X-Y'!E309</f>
        <v>3</v>
      </c>
      <c r="F309" s="72">
        <f>'Закон X-Y'!F309</f>
        <v>4</v>
      </c>
      <c r="G309" s="73">
        <f>'Закон X-Y'!G309</f>
        <v>5</v>
      </c>
      <c r="H309" t="s">
        <v>66</v>
      </c>
      <c r="I309" s="54"/>
      <c r="J309" s="68" t="str">
        <f>'Закон X-Y'!J309</f>
        <v>N</v>
      </c>
      <c r="K309" s="89"/>
      <c r="L309" s="90"/>
    </row>
    <row r="310" spans="1:19">
      <c r="A310" s="79">
        <f>'Закон X-Y'!A310</f>
        <v>0</v>
      </c>
      <c r="B310" s="63">
        <f>IF('Закон X-Y'!H310=0,0,SUMPRODUCT('Закон X-Y'!$B309:'Закон X-Y'!$G309,'Закон X-Y'!B310:'Закон X-Y'!G310)/'Закон X-Y'!H310)</f>
        <v>0</v>
      </c>
      <c r="C310" s="54">
        <f>IF('Закон X-Y'!H311=0,0,SUMPRODUCT('Закон X-Y'!$B309:'Закон X-Y'!$G309,'Закон X-Y'!B311:'Закон X-Y'!G311)/'Закон X-Y'!H311)</f>
        <v>0</v>
      </c>
      <c r="D310" s="54">
        <f>IF('Закон X-Y'!H312=0,0,SUMPRODUCT('Закон X-Y'!$B309:'Закон X-Y'!$G309,'Закон X-Y'!B312:'Закон X-Y'!G312)/'Закон X-Y'!H312)</f>
        <v>0</v>
      </c>
      <c r="E310" s="54">
        <f>IF('Закон X-Y'!H313=0,0,SUMPRODUCT('Закон X-Y'!$B309:'Закон X-Y'!$G309,'Закон X-Y'!B313:'Закон X-Y'!G313)/'Закон X-Y'!H313)</f>
        <v>0</v>
      </c>
      <c r="F310" s="54">
        <f>IF('Закон X-Y'!H314=0,0,SUMPRODUCT('Закон X-Y'!$B309:'Закон X-Y'!$G309,'Закон X-Y'!B314:'Закон X-Y'!G314)/'Закон X-Y'!H314)</f>
        <v>0</v>
      </c>
      <c r="G310" s="64">
        <f>IF('Закон X-Y'!H315=0,0,SUMPRODUCT('Закон X-Y'!$B309:'Закон X-Y'!$G309,'Закон X-Y'!B315:'Закон X-Y'!G315)/'Закон X-Y'!H315)</f>
        <v>0</v>
      </c>
      <c r="H310" t="s">
        <v>67</v>
      </c>
      <c r="I310" s="54"/>
      <c r="J310" s="69">
        <f>'Закон X-Y'!J310</f>
        <v>1.0000000000000001E-5</v>
      </c>
      <c r="K310" s="58"/>
      <c r="L310" t="s">
        <v>68</v>
      </c>
    </row>
    <row r="311" spans="1:19">
      <c r="A311" s="79">
        <f>'Закон X-Y'!A311</f>
        <v>1</v>
      </c>
      <c r="B311" s="63">
        <f>K316*(B309-K311)+K312</f>
        <v>0</v>
      </c>
      <c r="C311" s="54">
        <f>K316*(C309-K311)+K312</f>
        <v>0</v>
      </c>
      <c r="D311" s="54">
        <f>K316*(D309-K311)+K312</f>
        <v>0</v>
      </c>
      <c r="E311" s="54">
        <f>K316*(E309-K311)+K312</f>
        <v>0</v>
      </c>
      <c r="F311" s="54">
        <f>K316*(F309-K311)+K312</f>
        <v>0</v>
      </c>
      <c r="G311" s="64">
        <f>K316*(G309-K311)+K312</f>
        <v>0</v>
      </c>
      <c r="H311" t="s">
        <v>69</v>
      </c>
      <c r="I311" s="54"/>
      <c r="J311" s="57" t="s">
        <v>54</v>
      </c>
      <c r="K311" s="58">
        <f>IF('Закон X-Y'!B316=0,0,SUMPRODUCT('Закон X-Y'!A310:A315,'Закон X-Y'!H310:H315))</f>
        <v>0</v>
      </c>
      <c r="L311" s="57" t="s">
        <v>70</v>
      </c>
      <c r="M311">
        <f>0*1/32+1*5/32+2*10/32+3*10/32+4*5/32+5*1/32</f>
        <v>2.5</v>
      </c>
    </row>
    <row r="312" spans="1:19">
      <c r="A312" s="79">
        <f>'Закон X-Y'!A312</f>
        <v>2</v>
      </c>
      <c r="B312" s="63">
        <f>IF('Закон X-Y'!B316=0,0,SUMPRODUCT('Закон X-Y'!$A310:'Закон X-Y'!$A315,'Закон X-Y'!B310:'Закон X-Y'!B315)/'Закон X-Y'!B316)</f>
        <v>0</v>
      </c>
      <c r="C312" s="54">
        <f>IF('Закон X-Y'!C316=0,0,SUMPRODUCT('Закон X-Y'!$A310:'Закон X-Y'!$A315,'Закон X-Y'!C310:'Закон X-Y'!C315)/'Закон X-Y'!C316)</f>
        <v>0</v>
      </c>
      <c r="D312" s="54">
        <f>IF('Закон X-Y'!D316=0,0,SUMPRODUCT('Закон X-Y'!$A310:'Закон X-Y'!$A315,'Закон X-Y'!D310:'Закон X-Y'!D315)/'Закон X-Y'!D316)</f>
        <v>0</v>
      </c>
      <c r="E312" s="54">
        <f>IF('Закон X-Y'!E316=0,0,SUMPRODUCT('Закон X-Y'!$A310:'Закон X-Y'!$A315,'Закон X-Y'!E310:'Закон X-Y'!E315)/'Закон X-Y'!E316)</f>
        <v>0</v>
      </c>
      <c r="F312" s="54">
        <f>IF('Закон X-Y'!F316=0,0,SUMPRODUCT('Закон X-Y'!$A310:'Закон X-Y'!$A315,'Закон X-Y'!F310:'Закон X-Y'!F315)/'Закон X-Y'!F316)</f>
        <v>0</v>
      </c>
      <c r="G312" s="64">
        <f>IF('Закон X-Y'!G316=0,0,SUMPRODUCT('Закон X-Y'!$A310:'Закон X-Y'!$A315,'Закон X-Y'!G310:'Закон X-Y'!G315)/'Закон X-Y'!G316)</f>
        <v>0</v>
      </c>
      <c r="H312" t="s">
        <v>71</v>
      </c>
      <c r="I312" s="54"/>
      <c r="J312" s="57" t="s">
        <v>55</v>
      </c>
      <c r="K312" s="58">
        <f>IF('Закон X-Y'!B316=0,0,SUMPRODUCT('Закон X-Y'!B309:G309,'Закон X-Y'!B316:G316))</f>
        <v>0</v>
      </c>
      <c r="L312" s="57" t="s">
        <v>72</v>
      </c>
      <c r="M312">
        <f>0*1/32+1*16/32+2*8/32+3*4/32+4*2/32+5*1/32</f>
        <v>1.78125</v>
      </c>
    </row>
    <row r="313" spans="1:19">
      <c r="A313" s="79">
        <f>'Закон X-Y'!A313</f>
        <v>3</v>
      </c>
      <c r="B313" s="63">
        <f>K317*(B309-K312)+K311</f>
        <v>0</v>
      </c>
      <c r="C313" s="54">
        <f>K317*(C309-K312)+K311</f>
        <v>0</v>
      </c>
      <c r="D313" s="54">
        <f>K317*(D309-K312)+K311</f>
        <v>0</v>
      </c>
      <c r="E313" s="54">
        <f>K317*(E309-K312)+K311</f>
        <v>0</v>
      </c>
      <c r="F313" s="54">
        <f>K317*(F309-K312)+K311</f>
        <v>0</v>
      </c>
      <c r="G313" s="64">
        <f>K317*(G309-K312)+K311</f>
        <v>0</v>
      </c>
      <c r="H313" t="s">
        <v>73</v>
      </c>
      <c r="I313" s="54"/>
      <c r="J313" s="57" t="s">
        <v>56</v>
      </c>
      <c r="K313" s="58">
        <f>IF('Закон X-Y'!B316=0,0,'Закон X-Y'!B309*SUMPRODUCT('Закон X-Y'!A310:A315,'Закон X-Y'!B310:B315)+'Закон X-Y'!C309*SUMPRODUCT('Закон X-Y'!A310:A315,'Закон X-Y'!C310:C315)+'Закон X-Y'!D309*SUMPRODUCT('Закон X-Y'!A310:A315,'Закон X-Y'!D310:D315)+'Закон X-Y'!E309*SUMPRODUCT('Закон X-Y'!A310:A315,'Закон X-Y'!E310:E315)+'Закон X-Y'!F309*SUMPRODUCT('Закон X-Y'!A310:A315,'Закон X-Y'!F310:F315)+'Закон X-Y'!G309*SUMPRODUCT('Закон X-Y'!A310:A315,'Закон X-Y'!G310:G315))</f>
        <v>0</v>
      </c>
      <c r="L313" s="57" t="s">
        <v>74</v>
      </c>
      <c r="M313">
        <f>5/21+2*(4/32+6/32+6/32+4/32)+3*(6/32+6/32+3/32)+4*(4/32+2/32)+5/32</f>
        <v>3.8005952380952381</v>
      </c>
    </row>
    <row r="314" spans="1:19">
      <c r="A314" s="79">
        <f>'Закон X-Y'!A314</f>
        <v>4</v>
      </c>
      <c r="B314" s="74">
        <f>'Закон X-Y'!B309</f>
        <v>0</v>
      </c>
      <c r="C314" s="75">
        <f>'Закон X-Y'!C309</f>
        <v>1</v>
      </c>
      <c r="D314" s="75">
        <f>'Закон X-Y'!D309</f>
        <v>2</v>
      </c>
      <c r="E314" s="75">
        <f>'Закон X-Y'!E309</f>
        <v>3</v>
      </c>
      <c r="F314" s="75">
        <f>'Закон X-Y'!F309</f>
        <v>4</v>
      </c>
      <c r="G314" s="76">
        <f>'Закон X-Y'!G309</f>
        <v>5</v>
      </c>
      <c r="H314" t="s">
        <v>68</v>
      </c>
      <c r="I314" s="54"/>
      <c r="J314" s="57" t="s">
        <v>57</v>
      </c>
      <c r="K314" s="58">
        <f>IF('Закон X-Y'!B316=0,0,SUMPRODUCT('Закон X-Y'!A310:A315,'Закон X-Y'!A310:A315,'Закон X-Y'!H310:H315)-K311*K311)</f>
        <v>0</v>
      </c>
      <c r="L314" s="57" t="s">
        <v>75</v>
      </c>
      <c r="M314">
        <f>0*1/32+1*5/32+4*10/32+9*10/32+16*5/32+25*1/32-M311*M311</f>
        <v>1.25</v>
      </c>
    </row>
    <row r="315" spans="1:19">
      <c r="A315" s="79">
        <f>'Закон X-Y'!A315</f>
        <v>5</v>
      </c>
      <c r="B315" s="60">
        <v>0</v>
      </c>
      <c r="C315" s="61">
        <f>(1/32+2/32+3/32+4/32+5/32)/(5/32)</f>
        <v>3</v>
      </c>
      <c r="D315" s="61">
        <f>(1*4/32+2*3/32+3*2/32+4/32)/(10/32)</f>
        <v>2</v>
      </c>
      <c r="E315" s="61">
        <f>(1*6/32+2*3/32+3*1/32)/(10/32)</f>
        <v>1.5</v>
      </c>
      <c r="F315" s="61">
        <f>(1*4/32+2*1/32)/(5/32)</f>
        <v>1.2</v>
      </c>
      <c r="G315" s="62">
        <v>1</v>
      </c>
      <c r="H315" t="s">
        <v>67</v>
      </c>
      <c r="I315" s="54"/>
      <c r="J315" s="57" t="s">
        <v>59</v>
      </c>
      <c r="K315" s="58">
        <f>IF('Закон X-Y'!B316=0,0,SUMPRODUCT('Закон X-Y'!B309:G309,'Закон X-Y'!B309:G309,'Закон X-Y'!B316:G316)-K312*K312)</f>
        <v>0</v>
      </c>
      <c r="L315" s="57" t="s">
        <v>76</v>
      </c>
      <c r="M315">
        <f>0*1/32+1*16/32+4*8/32+9*4/32+16*2/32+25*1/32-M312*M312</f>
        <v>1.2333984375</v>
      </c>
    </row>
    <row r="316" spans="1:19">
      <c r="B316" s="63">
        <f>M316*(B314-M311)+M312</f>
        <v>3.0863095238095237</v>
      </c>
      <c r="C316" s="54">
        <f>M316*(C314-M311)+M312</f>
        <v>2.5642857142857141</v>
      </c>
      <c r="D316" s="54">
        <f>M316*(D314-M311)+M312</f>
        <v>2.0422619047619048</v>
      </c>
      <c r="E316" s="54">
        <f>M316*(E314-M311)+M312</f>
        <v>1.5202380952380952</v>
      </c>
      <c r="F316" s="54">
        <f>M316*(F314-M311)+M312</f>
        <v>0.99821428571428583</v>
      </c>
      <c r="G316" s="64">
        <f>M316*(G314-M311)+M312</f>
        <v>0.47619047619047628</v>
      </c>
      <c r="H316" t="s">
        <v>69</v>
      </c>
      <c r="J316" s="57" t="s">
        <v>62</v>
      </c>
      <c r="K316" s="58">
        <f>IF('Закон X-Y'!B316=0,0,(K313-K311*K312)/K314)</f>
        <v>0</v>
      </c>
      <c r="L316" s="57" t="s">
        <v>62</v>
      </c>
      <c r="M316">
        <f>(M313-M311*M312)/M314</f>
        <v>-0.52202380952380945</v>
      </c>
    </row>
    <row r="317" spans="1:19">
      <c r="B317" s="63">
        <v>0</v>
      </c>
      <c r="C317" s="54">
        <f>(1/32+2*4/32+3*6/32+4*4/32+5/32)/(16/32)</f>
        <v>3</v>
      </c>
      <c r="D317" s="54">
        <f>(1/32+2*3/32+3*3/32+4*1/32)/(8/32)</f>
        <v>2.5</v>
      </c>
      <c r="E317" s="54">
        <f>(1/32+2*2/32+3*1/32)/(4/32)</f>
        <v>2</v>
      </c>
      <c r="F317" s="54">
        <f>(1/32+2*1/32)/(2/32)</f>
        <v>1.5</v>
      </c>
      <c r="G317" s="64">
        <v>1</v>
      </c>
      <c r="H317" t="s">
        <v>71</v>
      </c>
      <c r="J317" s="57" t="s">
        <v>64</v>
      </c>
      <c r="K317" s="58">
        <f>IF('Закон X-Y'!B316=0,0,(K313-K311*K312)/K315)</f>
        <v>0</v>
      </c>
      <c r="L317" s="57" t="s">
        <v>64</v>
      </c>
      <c r="M317">
        <f>(M313-M311*M312)/M315</f>
        <v>-0.52905025826641028</v>
      </c>
    </row>
    <row r="318" spans="1:19">
      <c r="B318" s="65">
        <f>M317*(B309-M312)+M311</f>
        <v>3.4423707725370432</v>
      </c>
      <c r="C318" s="66">
        <f>M317*(C309-M312)+M311</f>
        <v>2.9133205142706329</v>
      </c>
      <c r="D318" s="66">
        <f>M317*(D309-M312)+M311</f>
        <v>2.3842702560042226</v>
      </c>
      <c r="E318" s="66">
        <f>M317*(E309-M312)+M311</f>
        <v>1.8552199977378123</v>
      </c>
      <c r="F318" s="66">
        <f>M317*(F309-M312)+M311</f>
        <v>1.3261697394714023</v>
      </c>
      <c r="G318" s="67">
        <f>M317*(G309-M312)+M311</f>
        <v>0.79711948120499199</v>
      </c>
      <c r="H318" t="s">
        <v>73</v>
      </c>
    </row>
    <row r="319" spans="1:19">
      <c r="A319" s="79"/>
    </row>
    <row r="320" spans="1:19">
      <c r="A320" s="79"/>
    </row>
    <row r="325" spans="1:19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</row>
    <row r="326" spans="1:19">
      <c r="A326" s="78" t="str">
        <f>'Закон X-Y'!A326</f>
        <v>Соколов</v>
      </c>
      <c r="B326" s="88" t="str">
        <f>'Закон X-Y'!B326</f>
        <v>Павел Дмитриевич</v>
      </c>
      <c r="C326" s="88"/>
      <c r="D326" s="88"/>
      <c r="E326" s="88"/>
      <c r="F326" s="88"/>
      <c r="G326" s="88"/>
      <c r="H326" s="88"/>
      <c r="I326" s="88"/>
      <c r="J326" s="88"/>
      <c r="K326" s="88"/>
    </row>
    <row r="327" spans="1:19">
      <c r="A327" t="str">
        <f>'Закон X-Y'!A327</f>
        <v>X\Y</v>
      </c>
      <c r="B327" s="71">
        <f>'Закон X-Y'!B327</f>
        <v>0</v>
      </c>
      <c r="C327" s="72">
        <f>'Закон X-Y'!C327</f>
        <v>1</v>
      </c>
      <c r="D327" s="72">
        <f>'Закон X-Y'!D327</f>
        <v>2</v>
      </c>
      <c r="E327" s="72">
        <f>'Закон X-Y'!E327</f>
        <v>3</v>
      </c>
      <c r="F327" s="72">
        <f>'Закон X-Y'!F327</f>
        <v>4</v>
      </c>
      <c r="G327" s="73">
        <f>'Закон X-Y'!G327</f>
        <v>5</v>
      </c>
      <c r="H327" t="s">
        <v>66</v>
      </c>
      <c r="I327" s="54"/>
      <c r="J327" s="68" t="str">
        <f>'Закон X-Y'!J327</f>
        <v>N</v>
      </c>
      <c r="K327" s="89"/>
      <c r="L327" s="90"/>
    </row>
    <row r="328" spans="1:19">
      <c r="A328" s="79">
        <f>'Закон X-Y'!A328</f>
        <v>0</v>
      </c>
      <c r="B328" s="63">
        <f>IF('Закон X-Y'!H328=0,0,SUMPRODUCT('Закон X-Y'!$B327:'Закон X-Y'!$G327,'Закон X-Y'!B328:'Закон X-Y'!G328)/'Закон X-Y'!H328)</f>
        <v>0</v>
      </c>
      <c r="C328" s="54">
        <f>IF('Закон X-Y'!H329=0,0,SUMPRODUCT('Закон X-Y'!$B327:'Закон X-Y'!$G327,'Закон X-Y'!B329:'Закон X-Y'!G329)/'Закон X-Y'!H329)</f>
        <v>0</v>
      </c>
      <c r="D328" s="54">
        <f>IF('Закон X-Y'!H330=0,0,SUMPRODUCT('Закон X-Y'!$B327:'Закон X-Y'!$G327,'Закон X-Y'!B330:'Закон X-Y'!G330)/'Закон X-Y'!H330)</f>
        <v>0</v>
      </c>
      <c r="E328" s="54">
        <f>IF('Закон X-Y'!H331=0,0,SUMPRODUCT('Закон X-Y'!$B327:'Закон X-Y'!$G327,'Закон X-Y'!B331:'Закон X-Y'!G331)/'Закон X-Y'!H331)</f>
        <v>0</v>
      </c>
      <c r="F328" s="54">
        <f>IF('Закон X-Y'!H332=0,0,SUMPRODUCT('Закон X-Y'!$B327:'Закон X-Y'!$G327,'Закон X-Y'!B332:'Закон X-Y'!G332)/'Закон X-Y'!H332)</f>
        <v>0</v>
      </c>
      <c r="G328" s="64">
        <f>IF('Закон X-Y'!H333=0,0,SUMPRODUCT('Закон X-Y'!$B327:'Закон X-Y'!$G327,'Закон X-Y'!B333:'Закон X-Y'!G333)/'Закон X-Y'!H333)</f>
        <v>0</v>
      </c>
      <c r="H328" t="s">
        <v>67</v>
      </c>
      <c r="I328" s="54"/>
      <c r="J328" s="69">
        <f>'Закон X-Y'!J328</f>
        <v>1.0000000000000001E-5</v>
      </c>
      <c r="K328" s="58"/>
      <c r="L328" t="s">
        <v>68</v>
      </c>
    </row>
    <row r="329" spans="1:19">
      <c r="A329" s="79">
        <f>'Закон X-Y'!A329</f>
        <v>1</v>
      </c>
      <c r="B329" s="63">
        <f>K334*(B327-K329)+K330</f>
        <v>0</v>
      </c>
      <c r="C329" s="54">
        <f>K334*(C327-K329)+K330</f>
        <v>0</v>
      </c>
      <c r="D329" s="54">
        <f>K334*(D327-K329)+K330</f>
        <v>0</v>
      </c>
      <c r="E329" s="54">
        <f>K334*(E327-K329)+K330</f>
        <v>0</v>
      </c>
      <c r="F329" s="54">
        <f>K334*(F327-K329)+K330</f>
        <v>0</v>
      </c>
      <c r="G329" s="64">
        <f>K334*(G327-K329)+K330</f>
        <v>0</v>
      </c>
      <c r="H329" t="s">
        <v>69</v>
      </c>
      <c r="I329" s="54"/>
      <c r="J329" s="57" t="s">
        <v>54</v>
      </c>
      <c r="K329" s="58">
        <f>IF('Закон X-Y'!B334=0,0,SUMPRODUCT('Закон X-Y'!A328:A333,'Закон X-Y'!H328:H333))</f>
        <v>0</v>
      </c>
      <c r="L329" s="57" t="s">
        <v>70</v>
      </c>
      <c r="M329">
        <f>0*1/32+1*5/32+2*10/32+3*10/32+4*5/32+5*1/32</f>
        <v>2.5</v>
      </c>
    </row>
    <row r="330" spans="1:19">
      <c r="A330" s="79">
        <f>'Закон X-Y'!A330</f>
        <v>2</v>
      </c>
      <c r="B330" s="63">
        <f>IF('Закон X-Y'!B334=0,0,SUMPRODUCT('Закон X-Y'!$A328:'Закон X-Y'!$A333,'Закон X-Y'!B328:'Закон X-Y'!B333)/'Закон X-Y'!B334)</f>
        <v>0</v>
      </c>
      <c r="C330" s="54">
        <f>IF('Закон X-Y'!C334=0,0,SUMPRODUCT('Закон X-Y'!$A328:'Закон X-Y'!$A333,'Закон X-Y'!C328:'Закон X-Y'!C333)/'Закон X-Y'!C334)</f>
        <v>0</v>
      </c>
      <c r="D330" s="54">
        <f>IF('Закон X-Y'!D334=0,0,SUMPRODUCT('Закон X-Y'!$A328:'Закон X-Y'!$A333,'Закон X-Y'!D328:'Закон X-Y'!D333)/'Закон X-Y'!D334)</f>
        <v>0</v>
      </c>
      <c r="E330" s="54">
        <f>IF('Закон X-Y'!E334=0,0,SUMPRODUCT('Закон X-Y'!$A328:'Закон X-Y'!$A333,'Закон X-Y'!E328:'Закон X-Y'!E333)/'Закон X-Y'!E334)</f>
        <v>0</v>
      </c>
      <c r="F330" s="54">
        <f>IF('Закон X-Y'!F334=0,0,SUMPRODUCT('Закон X-Y'!$A328:'Закон X-Y'!$A333,'Закон X-Y'!F328:'Закон X-Y'!F333)/'Закон X-Y'!F334)</f>
        <v>0</v>
      </c>
      <c r="G330" s="64">
        <f>IF('Закон X-Y'!G334=0,0,SUMPRODUCT('Закон X-Y'!$A328:'Закон X-Y'!$A333,'Закон X-Y'!G328:'Закон X-Y'!G333)/'Закон X-Y'!G334)</f>
        <v>0</v>
      </c>
      <c r="H330" t="s">
        <v>71</v>
      </c>
      <c r="I330" s="54"/>
      <c r="J330" s="57" t="s">
        <v>55</v>
      </c>
      <c r="K330" s="58">
        <f>IF('Закон X-Y'!B334=0,0,SUMPRODUCT('Закон X-Y'!B327:G327,'Закон X-Y'!B334:G334))</f>
        <v>0</v>
      </c>
      <c r="L330" s="57" t="s">
        <v>72</v>
      </c>
      <c r="M330">
        <f>0*1/32+1*16/32+2*8/32+3*4/32+4*2/32+5*1/32</f>
        <v>1.78125</v>
      </c>
    </row>
    <row r="331" spans="1:19">
      <c r="A331" s="79">
        <f>'Закон X-Y'!A331</f>
        <v>3</v>
      </c>
      <c r="B331" s="63">
        <f>K335*(B327-K330)+K329</f>
        <v>0</v>
      </c>
      <c r="C331" s="54">
        <f>K335*(C327-K330)+K329</f>
        <v>0</v>
      </c>
      <c r="D331" s="54">
        <f>K335*(D327-K330)+K329</f>
        <v>0</v>
      </c>
      <c r="E331" s="54">
        <f>K335*(E327-K330)+K329</f>
        <v>0</v>
      </c>
      <c r="F331" s="54">
        <f>K335*(F327-K330)+K329</f>
        <v>0</v>
      </c>
      <c r="G331" s="64">
        <f>K335*(G327-K330)+K329</f>
        <v>0</v>
      </c>
      <c r="H331" t="s">
        <v>73</v>
      </c>
      <c r="I331" s="54"/>
      <c r="J331" s="57" t="s">
        <v>56</v>
      </c>
      <c r="K331" s="58">
        <f>IF('Закон X-Y'!B334=0,0,'Закон X-Y'!B327*SUMPRODUCT('Закон X-Y'!A328:A333,'Закон X-Y'!B328:B333)+'Закон X-Y'!C327*SUMPRODUCT('Закон X-Y'!A328:A333,'Закон X-Y'!C328:C333)+'Закон X-Y'!D327*SUMPRODUCT('Закон X-Y'!A328:A333,'Закон X-Y'!D328:D333)+'Закон X-Y'!E327*SUMPRODUCT('Закон X-Y'!A328:A333,'Закон X-Y'!E328:E333)+'Закон X-Y'!F327*SUMPRODUCT('Закон X-Y'!A328:A333,'Закон X-Y'!F328:F333)+'Закон X-Y'!G327*SUMPRODUCT('Закон X-Y'!A328:A333,'Закон X-Y'!G328:G333))</f>
        <v>0</v>
      </c>
      <c r="L331" s="57" t="s">
        <v>74</v>
      </c>
      <c r="M331">
        <f>5/21+2*(4/32+6/32+6/32+4/32)+3*(6/32+6/32+3/32)+4*(4/32+2/32)+5/32</f>
        <v>3.8005952380952381</v>
      </c>
    </row>
    <row r="332" spans="1:19">
      <c r="A332" s="79">
        <f>'Закон X-Y'!A332</f>
        <v>4</v>
      </c>
      <c r="B332" s="74">
        <f>'Закон X-Y'!B327</f>
        <v>0</v>
      </c>
      <c r="C332" s="75">
        <f>'Закон X-Y'!C327</f>
        <v>1</v>
      </c>
      <c r="D332" s="75">
        <f>'Закон X-Y'!D327</f>
        <v>2</v>
      </c>
      <c r="E332" s="75">
        <f>'Закон X-Y'!E327</f>
        <v>3</v>
      </c>
      <c r="F332" s="75">
        <f>'Закон X-Y'!F327</f>
        <v>4</v>
      </c>
      <c r="G332" s="76">
        <f>'Закон X-Y'!G327</f>
        <v>5</v>
      </c>
      <c r="H332" t="s">
        <v>68</v>
      </c>
      <c r="I332" s="54"/>
      <c r="J332" s="57" t="s">
        <v>57</v>
      </c>
      <c r="K332" s="58">
        <f>IF('Закон X-Y'!B334=0,0,SUMPRODUCT('Закон X-Y'!A328:A333,'Закон X-Y'!A328:A333,'Закон X-Y'!H328:H333)-K329*K329)</f>
        <v>0</v>
      </c>
      <c r="L332" s="57" t="s">
        <v>75</v>
      </c>
      <c r="M332">
        <f>0*1/32+1*5/32+4*10/32+9*10/32+16*5/32+25*1/32-M329*M329</f>
        <v>1.25</v>
      </c>
    </row>
    <row r="333" spans="1:19">
      <c r="A333" s="79">
        <f>'Закон X-Y'!A333</f>
        <v>5</v>
      </c>
      <c r="B333" s="60">
        <v>0</v>
      </c>
      <c r="C333" s="61">
        <f>(1/32+2/32+3/32+4/32+5/32)/(5/32)</f>
        <v>3</v>
      </c>
      <c r="D333" s="61">
        <f>(1*4/32+2*3/32+3*2/32+4/32)/(10/32)</f>
        <v>2</v>
      </c>
      <c r="E333" s="61">
        <f>(1*6/32+2*3/32+3*1/32)/(10/32)</f>
        <v>1.5</v>
      </c>
      <c r="F333" s="61">
        <f>(1*4/32+2*1/32)/(5/32)</f>
        <v>1.2</v>
      </c>
      <c r="G333" s="62">
        <v>1</v>
      </c>
      <c r="H333" t="s">
        <v>67</v>
      </c>
      <c r="I333" s="54"/>
      <c r="J333" s="57" t="s">
        <v>59</v>
      </c>
      <c r="K333" s="58">
        <f>IF('Закон X-Y'!B334=0,0,SUMPRODUCT('Закон X-Y'!B327:G327,'Закон X-Y'!B327:G327,'Закон X-Y'!B334:G334)-K330*K330)</f>
        <v>0</v>
      </c>
      <c r="L333" s="57" t="s">
        <v>76</v>
      </c>
      <c r="M333">
        <f>0*1/32+1*16/32+4*8/32+9*4/32+16*2/32+25*1/32-M330*M330</f>
        <v>1.2333984375</v>
      </c>
    </row>
    <row r="334" spans="1:19">
      <c r="B334" s="63">
        <f>M334*(B332-M329)+M330</f>
        <v>3.0863095238095237</v>
      </c>
      <c r="C334" s="54">
        <f>M334*(C332-M329)+M330</f>
        <v>2.5642857142857141</v>
      </c>
      <c r="D334" s="54">
        <f>M334*(D332-M329)+M330</f>
        <v>2.0422619047619048</v>
      </c>
      <c r="E334" s="54">
        <f>M334*(E332-M329)+M330</f>
        <v>1.5202380952380952</v>
      </c>
      <c r="F334" s="54">
        <f>M334*(F332-M329)+M330</f>
        <v>0.99821428571428583</v>
      </c>
      <c r="G334" s="64">
        <f>M334*(G332-M329)+M330</f>
        <v>0.47619047619047628</v>
      </c>
      <c r="H334" t="s">
        <v>69</v>
      </c>
      <c r="J334" s="57" t="s">
        <v>62</v>
      </c>
      <c r="K334" s="58">
        <f>IF('Закон X-Y'!B334=0,0,(K331-K329*K330)/K332)</f>
        <v>0</v>
      </c>
      <c r="L334" s="57" t="s">
        <v>62</v>
      </c>
      <c r="M334">
        <f>(M331-M329*M330)/M332</f>
        <v>-0.52202380952380945</v>
      </c>
    </row>
    <row r="335" spans="1:19">
      <c r="B335" s="63">
        <v>0</v>
      </c>
      <c r="C335" s="54">
        <f>(1/32+2*4/32+3*6/32+4*4/32+5/32)/(16/32)</f>
        <v>3</v>
      </c>
      <c r="D335" s="54">
        <f>(1/32+2*3/32+3*3/32+4*1/32)/(8/32)</f>
        <v>2.5</v>
      </c>
      <c r="E335" s="54">
        <f>(1/32+2*2/32+3*1/32)/(4/32)</f>
        <v>2</v>
      </c>
      <c r="F335" s="54">
        <f>(1/32+2*1/32)/(2/32)</f>
        <v>1.5</v>
      </c>
      <c r="G335" s="64">
        <v>1</v>
      </c>
      <c r="H335" t="s">
        <v>71</v>
      </c>
      <c r="J335" s="57" t="s">
        <v>64</v>
      </c>
      <c r="K335" s="58">
        <f>IF('Закон X-Y'!B334=0,0,(K331-K329*K330)/K333)</f>
        <v>0</v>
      </c>
      <c r="L335" s="57" t="s">
        <v>64</v>
      </c>
      <c r="M335">
        <f>(M331-M329*M330)/M333</f>
        <v>-0.52905025826641028</v>
      </c>
    </row>
    <row r="336" spans="1:19">
      <c r="B336" s="65">
        <f>M335*(B327-M330)+M329</f>
        <v>3.4423707725370432</v>
      </c>
      <c r="C336" s="66">
        <f>M335*(C327-M330)+M329</f>
        <v>2.9133205142706329</v>
      </c>
      <c r="D336" s="66">
        <f>M335*(D327-M330)+M329</f>
        <v>2.3842702560042226</v>
      </c>
      <c r="E336" s="66">
        <f>M335*(E327-M330)+M329</f>
        <v>1.8552199977378123</v>
      </c>
      <c r="F336" s="66">
        <f>M335*(F327-M330)+M329</f>
        <v>1.3261697394714023</v>
      </c>
      <c r="G336" s="67">
        <f>M335*(G327-M330)+M329</f>
        <v>0.79711948120499199</v>
      </c>
      <c r="H336" t="s">
        <v>73</v>
      </c>
    </row>
    <row r="337" spans="1:19">
      <c r="A337" s="79"/>
    </row>
    <row r="338" spans="1:19">
      <c r="A338" s="79"/>
    </row>
    <row r="343" spans="1:19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</row>
    <row r="344" spans="1:19">
      <c r="A344" s="78" t="str">
        <f>'Закон X-Y'!A344</f>
        <v>Титов</v>
      </c>
      <c r="B344" s="88" t="str">
        <f>'Закон X-Y'!B344</f>
        <v>Дмитрий Михайлович</v>
      </c>
      <c r="C344" s="88"/>
      <c r="D344" s="88"/>
      <c r="E344" s="88"/>
      <c r="F344" s="88"/>
      <c r="G344" s="88"/>
      <c r="H344" s="88"/>
      <c r="I344" s="88"/>
      <c r="J344" s="88"/>
      <c r="K344" s="88"/>
    </row>
    <row r="345" spans="1:19">
      <c r="A345" t="str">
        <f>'Закон X-Y'!A345</f>
        <v>X\Y</v>
      </c>
      <c r="B345" s="71">
        <f>'Закон X-Y'!B345</f>
        <v>0</v>
      </c>
      <c r="C345" s="72">
        <f>'Закон X-Y'!C345</f>
        <v>1</v>
      </c>
      <c r="D345" s="72">
        <f>'Закон X-Y'!D345</f>
        <v>2</v>
      </c>
      <c r="E345" s="72">
        <f>'Закон X-Y'!E345</f>
        <v>3</v>
      </c>
      <c r="F345" s="72">
        <f>'Закон X-Y'!F345</f>
        <v>4</v>
      </c>
      <c r="G345" s="73">
        <f>'Закон X-Y'!G345</f>
        <v>5</v>
      </c>
      <c r="H345" t="s">
        <v>66</v>
      </c>
      <c r="I345" s="54"/>
      <c r="J345" s="68" t="str">
        <f>'Закон X-Y'!J345</f>
        <v>N</v>
      </c>
      <c r="K345" s="89"/>
      <c r="L345" s="90"/>
    </row>
    <row r="346" spans="1:19">
      <c r="A346" s="79">
        <f>'Закон X-Y'!A346</f>
        <v>0</v>
      </c>
      <c r="B346" s="63">
        <f>IF('Закон X-Y'!H346=0,0,SUMPRODUCT('Закон X-Y'!$B345:'Закон X-Y'!$G345,'Закон X-Y'!B346:'Закон X-Y'!G346)/'Закон X-Y'!H346)</f>
        <v>0</v>
      </c>
      <c r="C346" s="54">
        <f>IF('Закон X-Y'!H347=0,0,SUMPRODUCT('Закон X-Y'!$B345:'Закон X-Y'!$G345,'Закон X-Y'!B347:'Закон X-Y'!G347)/'Закон X-Y'!H347)</f>
        <v>0</v>
      </c>
      <c r="D346" s="54">
        <f>IF('Закон X-Y'!H348=0,0,SUMPRODUCT('Закон X-Y'!$B345:'Закон X-Y'!$G345,'Закон X-Y'!B348:'Закон X-Y'!G348)/'Закон X-Y'!H348)</f>
        <v>0</v>
      </c>
      <c r="E346" s="54">
        <f>IF('Закон X-Y'!H349=0,0,SUMPRODUCT('Закон X-Y'!$B345:'Закон X-Y'!$G345,'Закон X-Y'!B349:'Закон X-Y'!G349)/'Закон X-Y'!H349)</f>
        <v>0</v>
      </c>
      <c r="F346" s="54">
        <f>IF('Закон X-Y'!H350=0,0,SUMPRODUCT('Закон X-Y'!$B345:'Закон X-Y'!$G345,'Закон X-Y'!B350:'Закон X-Y'!G350)/'Закон X-Y'!H350)</f>
        <v>0</v>
      </c>
      <c r="G346" s="64">
        <f>IF('Закон X-Y'!H351=0,0,SUMPRODUCT('Закон X-Y'!$B345:'Закон X-Y'!$G345,'Закон X-Y'!B351:'Закон X-Y'!G351)/'Закон X-Y'!H351)</f>
        <v>0</v>
      </c>
      <c r="H346" t="s">
        <v>67</v>
      </c>
      <c r="I346" s="54"/>
      <c r="J346" s="69">
        <f>'Закон X-Y'!J346</f>
        <v>1.0000000000000001E-5</v>
      </c>
      <c r="K346" s="58"/>
      <c r="L346" t="s">
        <v>68</v>
      </c>
    </row>
    <row r="347" spans="1:19">
      <c r="A347" s="79">
        <f>'Закон X-Y'!A347</f>
        <v>1</v>
      </c>
      <c r="B347" s="63">
        <f>K352*(B345-K347)+K348</f>
        <v>0</v>
      </c>
      <c r="C347" s="54">
        <f>K352*(C345-K347)+K348</f>
        <v>0</v>
      </c>
      <c r="D347" s="54">
        <f>K352*(D345-K347)+K348</f>
        <v>0</v>
      </c>
      <c r="E347" s="54">
        <f>K352*(E345-K347)+K348</f>
        <v>0</v>
      </c>
      <c r="F347" s="54">
        <f>K352*(F345-K347)+K348</f>
        <v>0</v>
      </c>
      <c r="G347" s="64">
        <f>K352*(G345-K347)+K348</f>
        <v>0</v>
      </c>
      <c r="H347" t="s">
        <v>69</v>
      </c>
      <c r="I347" s="54"/>
      <c r="J347" s="57" t="s">
        <v>54</v>
      </c>
      <c r="K347" s="58">
        <f>IF('Закон X-Y'!B352=0,0,SUMPRODUCT('Закон X-Y'!A346:A351,'Закон X-Y'!H346:H351))</f>
        <v>0</v>
      </c>
      <c r="L347" s="57" t="s">
        <v>70</v>
      </c>
      <c r="M347">
        <f>0*1/32+1*5/32+2*10/32+3*10/32+4*5/32+5*1/32</f>
        <v>2.5</v>
      </c>
    </row>
    <row r="348" spans="1:19">
      <c r="A348" s="79">
        <f>'Закон X-Y'!A348</f>
        <v>2</v>
      </c>
      <c r="B348" s="63">
        <f>IF('Закон X-Y'!B352=0,0,SUMPRODUCT('Закон X-Y'!$A346:'Закон X-Y'!$A351,'Закон X-Y'!B346:'Закон X-Y'!B351)/'Закон X-Y'!B352)</f>
        <v>0</v>
      </c>
      <c r="C348" s="54">
        <f>IF('Закон X-Y'!C352=0,0,SUMPRODUCT('Закон X-Y'!$A346:'Закон X-Y'!$A351,'Закон X-Y'!C346:'Закон X-Y'!C351)/'Закон X-Y'!C352)</f>
        <v>0</v>
      </c>
      <c r="D348" s="54">
        <f>IF('Закон X-Y'!D352=0,0,SUMPRODUCT('Закон X-Y'!$A346:'Закон X-Y'!$A351,'Закон X-Y'!D346:'Закон X-Y'!D351)/'Закон X-Y'!D352)</f>
        <v>0</v>
      </c>
      <c r="E348" s="54">
        <f>IF('Закон X-Y'!E352=0,0,SUMPRODUCT('Закон X-Y'!$A346:'Закон X-Y'!$A351,'Закон X-Y'!E346:'Закон X-Y'!E351)/'Закон X-Y'!E352)</f>
        <v>0</v>
      </c>
      <c r="F348" s="54">
        <f>IF('Закон X-Y'!F352=0,0,SUMPRODUCT('Закон X-Y'!$A346:'Закон X-Y'!$A351,'Закон X-Y'!F346:'Закон X-Y'!F351)/'Закон X-Y'!F352)</f>
        <v>0</v>
      </c>
      <c r="G348" s="64">
        <f>IF('Закон X-Y'!G352=0,0,SUMPRODUCT('Закон X-Y'!$A346:'Закон X-Y'!$A351,'Закон X-Y'!G346:'Закон X-Y'!G351)/'Закон X-Y'!G352)</f>
        <v>0</v>
      </c>
      <c r="H348" t="s">
        <v>71</v>
      </c>
      <c r="I348" s="54"/>
      <c r="J348" s="57" t="s">
        <v>55</v>
      </c>
      <c r="K348" s="58">
        <f>IF('Закон X-Y'!B352=0,0,SUMPRODUCT('Закон X-Y'!B345:G345,'Закон X-Y'!B352:G352))</f>
        <v>0</v>
      </c>
      <c r="L348" s="57" t="s">
        <v>72</v>
      </c>
      <c r="M348">
        <f>0*1/32+1*16/32+2*8/32+3*4/32+4*2/32+5*1/32</f>
        <v>1.78125</v>
      </c>
    </row>
    <row r="349" spans="1:19">
      <c r="A349" s="79">
        <f>'Закон X-Y'!A349</f>
        <v>3</v>
      </c>
      <c r="B349" s="63">
        <f>K353*(B345-K348)+K347</f>
        <v>0</v>
      </c>
      <c r="C349" s="54">
        <f>K353*(C345-K348)+K347</f>
        <v>0</v>
      </c>
      <c r="D349" s="54">
        <f>K353*(D345-K348)+K347</f>
        <v>0</v>
      </c>
      <c r="E349" s="54">
        <f>K353*(E345-K348)+K347</f>
        <v>0</v>
      </c>
      <c r="F349" s="54">
        <f>K353*(F345-K348)+K347</f>
        <v>0</v>
      </c>
      <c r="G349" s="64">
        <f>K353*(G345-K348)+K347</f>
        <v>0</v>
      </c>
      <c r="H349" t="s">
        <v>73</v>
      </c>
      <c r="I349" s="54"/>
      <c r="J349" s="57" t="s">
        <v>56</v>
      </c>
      <c r="K349" s="58">
        <f>IF('Закон X-Y'!B352=0,0,'Закон X-Y'!B345*SUMPRODUCT('Закон X-Y'!A346:A351,'Закон X-Y'!B346:B351)+'Закон X-Y'!C345*SUMPRODUCT('Закон X-Y'!A346:A351,'Закон X-Y'!C346:C351)+'Закон X-Y'!D345*SUMPRODUCT('Закон X-Y'!A346:A351,'Закон X-Y'!D346:D351)+'Закон X-Y'!E345*SUMPRODUCT('Закон X-Y'!A346:A351,'Закон X-Y'!E346:E351)+'Закон X-Y'!F345*SUMPRODUCT('Закон X-Y'!A346:A351,'Закон X-Y'!F346:F351)+'Закон X-Y'!G345*SUMPRODUCT('Закон X-Y'!A346:A351,'Закон X-Y'!G346:G351))</f>
        <v>0</v>
      </c>
      <c r="L349" s="57" t="s">
        <v>74</v>
      </c>
      <c r="M349">
        <f>5/21+2*(4/32+6/32+6/32+4/32)+3*(6/32+6/32+3/32)+4*(4/32+2/32)+5/32</f>
        <v>3.8005952380952381</v>
      </c>
    </row>
    <row r="350" spans="1:19">
      <c r="A350" s="79">
        <f>'Закон X-Y'!A350</f>
        <v>4</v>
      </c>
      <c r="B350" s="74">
        <f>'Закон X-Y'!B345</f>
        <v>0</v>
      </c>
      <c r="C350" s="75">
        <f>'Закон X-Y'!C345</f>
        <v>1</v>
      </c>
      <c r="D350" s="75">
        <f>'Закон X-Y'!D345</f>
        <v>2</v>
      </c>
      <c r="E350" s="75">
        <f>'Закон X-Y'!E345</f>
        <v>3</v>
      </c>
      <c r="F350" s="75">
        <f>'Закон X-Y'!F345</f>
        <v>4</v>
      </c>
      <c r="G350" s="76">
        <f>'Закон X-Y'!G345</f>
        <v>5</v>
      </c>
      <c r="H350" t="s">
        <v>68</v>
      </c>
      <c r="I350" s="54"/>
      <c r="J350" s="57" t="s">
        <v>57</v>
      </c>
      <c r="K350" s="58">
        <f>IF('Закон X-Y'!B352=0,0,SUMPRODUCT('Закон X-Y'!A346:A351,'Закон X-Y'!A346:A351,'Закон X-Y'!H346:H351)-K347*K347)</f>
        <v>0</v>
      </c>
      <c r="L350" s="57" t="s">
        <v>75</v>
      </c>
      <c r="M350">
        <f>0*1/32+1*5/32+4*10/32+9*10/32+16*5/32+25*1/32-M347*M347</f>
        <v>1.25</v>
      </c>
    </row>
    <row r="351" spans="1:19">
      <c r="A351" s="79">
        <f>'Закон X-Y'!A351</f>
        <v>5</v>
      </c>
      <c r="B351" s="60">
        <v>0</v>
      </c>
      <c r="C351" s="61">
        <f>(1/32+2/32+3/32+4/32+5/32)/(5/32)</f>
        <v>3</v>
      </c>
      <c r="D351" s="61">
        <f>(1*4/32+2*3/32+3*2/32+4/32)/(10/32)</f>
        <v>2</v>
      </c>
      <c r="E351" s="61">
        <f>(1*6/32+2*3/32+3*1/32)/(10/32)</f>
        <v>1.5</v>
      </c>
      <c r="F351" s="61">
        <f>(1*4/32+2*1/32)/(5/32)</f>
        <v>1.2</v>
      </c>
      <c r="G351" s="62">
        <v>1</v>
      </c>
      <c r="H351" t="s">
        <v>67</v>
      </c>
      <c r="I351" s="54"/>
      <c r="J351" s="57" t="s">
        <v>59</v>
      </c>
      <c r="K351" s="58">
        <f>IF('Закон X-Y'!B352=0,0,SUMPRODUCT('Закон X-Y'!B345:G345,'Закон X-Y'!B345:G345,'Закон X-Y'!B352:G352)-K348*K348)</f>
        <v>0</v>
      </c>
      <c r="L351" s="57" t="s">
        <v>76</v>
      </c>
      <c r="M351">
        <f>0*1/32+1*16/32+4*8/32+9*4/32+16*2/32+25*1/32-M348*M348</f>
        <v>1.2333984375</v>
      </c>
    </row>
    <row r="352" spans="1:19">
      <c r="B352" s="63">
        <f>M352*(B350-M347)+M348</f>
        <v>3.0863095238095237</v>
      </c>
      <c r="C352" s="54">
        <f>M352*(C350-M347)+M348</f>
        <v>2.5642857142857141</v>
      </c>
      <c r="D352" s="54">
        <f>M352*(D350-M347)+M348</f>
        <v>2.0422619047619048</v>
      </c>
      <c r="E352" s="54">
        <f>M352*(E350-M347)+M348</f>
        <v>1.5202380952380952</v>
      </c>
      <c r="F352" s="54">
        <f>M352*(F350-M347)+M348</f>
        <v>0.99821428571428583</v>
      </c>
      <c r="G352" s="64">
        <f>M352*(G350-M347)+M348</f>
        <v>0.47619047619047628</v>
      </c>
      <c r="H352" t="s">
        <v>69</v>
      </c>
      <c r="J352" s="57" t="s">
        <v>62</v>
      </c>
      <c r="K352" s="58">
        <f>IF('Закон X-Y'!B352=0,0,(K349-K347*K348)/K350)</f>
        <v>0</v>
      </c>
      <c r="L352" s="57" t="s">
        <v>62</v>
      </c>
      <c r="M352">
        <f>(M349-M347*M348)/M350</f>
        <v>-0.52202380952380945</v>
      </c>
    </row>
    <row r="353" spans="1:19">
      <c r="B353" s="63">
        <v>0</v>
      </c>
      <c r="C353" s="54">
        <f>(1/32+2*4/32+3*6/32+4*4/32+5/32)/(16/32)</f>
        <v>3</v>
      </c>
      <c r="D353" s="54">
        <f>(1/32+2*3/32+3*3/32+4*1/32)/(8/32)</f>
        <v>2.5</v>
      </c>
      <c r="E353" s="54">
        <f>(1/32+2*2/32+3*1/32)/(4/32)</f>
        <v>2</v>
      </c>
      <c r="F353" s="54">
        <f>(1/32+2*1/32)/(2/32)</f>
        <v>1.5</v>
      </c>
      <c r="G353" s="64">
        <v>1</v>
      </c>
      <c r="H353" t="s">
        <v>71</v>
      </c>
      <c r="J353" s="57" t="s">
        <v>64</v>
      </c>
      <c r="K353" s="58">
        <f>IF('Закон X-Y'!B352=0,0,(K349-K347*K348)/K351)</f>
        <v>0</v>
      </c>
      <c r="L353" s="57" t="s">
        <v>64</v>
      </c>
      <c r="M353">
        <f>(M349-M347*M348)/M351</f>
        <v>-0.52905025826641028</v>
      </c>
    </row>
    <row r="354" spans="1:19">
      <c r="B354" s="65">
        <f>M353*(B345-M348)+M347</f>
        <v>3.4423707725370432</v>
      </c>
      <c r="C354" s="66">
        <f>M353*(C345-M348)+M347</f>
        <v>2.9133205142706329</v>
      </c>
      <c r="D354" s="66">
        <f>M353*(D345-M348)+M347</f>
        <v>2.3842702560042226</v>
      </c>
      <c r="E354" s="66">
        <f>M353*(E345-M348)+M347</f>
        <v>1.8552199977378123</v>
      </c>
      <c r="F354" s="66">
        <f>M353*(F345-M348)+M347</f>
        <v>1.3261697394714023</v>
      </c>
      <c r="G354" s="67">
        <f>M353*(G345-M348)+M347</f>
        <v>0.79711948120499199</v>
      </c>
      <c r="H354" t="s">
        <v>73</v>
      </c>
    </row>
    <row r="355" spans="1:19">
      <c r="A355" s="79"/>
    </row>
    <row r="356" spans="1:19">
      <c r="A356" s="79"/>
    </row>
    <row r="361" spans="1:19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</row>
    <row r="362" spans="1:19">
      <c r="A362" s="78" t="str">
        <f>'Закон X-Y'!A362</f>
        <v>Тиханов</v>
      </c>
      <c r="B362" s="88" t="str">
        <f>'Закон X-Y'!B362</f>
        <v>Владислав Михайлович</v>
      </c>
      <c r="C362" s="88"/>
      <c r="D362" s="88"/>
      <c r="E362" s="88"/>
      <c r="F362" s="88"/>
      <c r="G362" s="88"/>
      <c r="H362" s="88"/>
      <c r="I362" s="88"/>
      <c r="J362" s="88"/>
      <c r="K362" s="88"/>
    </row>
    <row r="363" spans="1:19">
      <c r="A363" t="str">
        <f>'Закон X-Y'!A363</f>
        <v>X\Y</v>
      </c>
      <c r="B363" s="71">
        <f>'Закон X-Y'!B363</f>
        <v>0</v>
      </c>
      <c r="C363" s="72">
        <f>'Закон X-Y'!C363</f>
        <v>1</v>
      </c>
      <c r="D363" s="72">
        <f>'Закон X-Y'!D363</f>
        <v>2</v>
      </c>
      <c r="E363" s="72">
        <f>'Закон X-Y'!E363</f>
        <v>3</v>
      </c>
      <c r="F363" s="72">
        <f>'Закон X-Y'!F363</f>
        <v>4</v>
      </c>
      <c r="G363" s="73">
        <f>'Закон X-Y'!G363</f>
        <v>5</v>
      </c>
      <c r="H363" t="s">
        <v>66</v>
      </c>
      <c r="I363" s="54"/>
      <c r="J363" s="68" t="str">
        <f>'Закон X-Y'!J363</f>
        <v>N</v>
      </c>
      <c r="K363" s="89"/>
      <c r="L363" s="90"/>
    </row>
    <row r="364" spans="1:19">
      <c r="A364" s="79">
        <f>'Закон X-Y'!A364</f>
        <v>0</v>
      </c>
      <c r="B364" s="63">
        <f>IF('Закон X-Y'!H364=0,0,SUMPRODUCT('Закон X-Y'!$B363:'Закон X-Y'!$G363,'Закон X-Y'!B364:'Закон X-Y'!G364)/'Закон X-Y'!H364)</f>
        <v>0</v>
      </c>
      <c r="C364" s="54">
        <f>IF('Закон X-Y'!H365=0,0,SUMPRODUCT('Закон X-Y'!$B363:'Закон X-Y'!$G363,'Закон X-Y'!B365:'Закон X-Y'!G365)/'Закон X-Y'!H365)</f>
        <v>0</v>
      </c>
      <c r="D364" s="54">
        <f>IF('Закон X-Y'!H366=0,0,SUMPRODUCT('Закон X-Y'!$B363:'Закон X-Y'!$G363,'Закон X-Y'!B366:'Закон X-Y'!G366)/'Закон X-Y'!H366)</f>
        <v>0</v>
      </c>
      <c r="E364" s="54">
        <f>IF('Закон X-Y'!H367=0,0,SUMPRODUCT('Закон X-Y'!$B363:'Закон X-Y'!$G363,'Закон X-Y'!B367:'Закон X-Y'!G367)/'Закон X-Y'!H367)</f>
        <v>0</v>
      </c>
      <c r="F364" s="54">
        <f>IF('Закон X-Y'!H368=0,0,SUMPRODUCT('Закон X-Y'!$B363:'Закон X-Y'!$G363,'Закон X-Y'!B368:'Закон X-Y'!G368)/'Закон X-Y'!H368)</f>
        <v>0</v>
      </c>
      <c r="G364" s="64">
        <f>IF('Закон X-Y'!H369=0,0,SUMPRODUCT('Закон X-Y'!$B363:'Закон X-Y'!$G363,'Закон X-Y'!B369:'Закон X-Y'!G369)/'Закон X-Y'!H369)</f>
        <v>0</v>
      </c>
      <c r="H364" t="s">
        <v>67</v>
      </c>
      <c r="I364" s="54"/>
      <c r="J364" s="69">
        <f>'Закон X-Y'!J364</f>
        <v>1.0000000000000001E-5</v>
      </c>
      <c r="K364" s="58"/>
      <c r="L364" t="s">
        <v>68</v>
      </c>
    </row>
    <row r="365" spans="1:19">
      <c r="A365" s="79">
        <f>'Закон X-Y'!A365</f>
        <v>1</v>
      </c>
      <c r="B365" s="63">
        <f>K370*(B363-K365)+K366</f>
        <v>0</v>
      </c>
      <c r="C365" s="54">
        <f>K370*(C363-K365)+K366</f>
        <v>0</v>
      </c>
      <c r="D365" s="54">
        <f>K370*(D363-K365)+K366</f>
        <v>0</v>
      </c>
      <c r="E365" s="54">
        <f>K370*(E363-K365)+K366</f>
        <v>0</v>
      </c>
      <c r="F365" s="54">
        <f>K370*(F363-K365)+K366</f>
        <v>0</v>
      </c>
      <c r="G365" s="64">
        <f>K370*(G363-K365)+K366</f>
        <v>0</v>
      </c>
      <c r="H365" t="s">
        <v>69</v>
      </c>
      <c r="I365" s="54"/>
      <c r="J365" s="57" t="s">
        <v>54</v>
      </c>
      <c r="K365" s="58">
        <f>IF('Закон X-Y'!B370=0,0,SUMPRODUCT('Закон X-Y'!A364:A369,'Закон X-Y'!H364:H369))</f>
        <v>0</v>
      </c>
      <c r="L365" s="57" t="s">
        <v>70</v>
      </c>
      <c r="M365">
        <f>0*1/32+1*5/32+2*10/32+3*10/32+4*5/32+5*1/32</f>
        <v>2.5</v>
      </c>
    </row>
    <row r="366" spans="1:19">
      <c r="A366" s="79">
        <f>'Закон X-Y'!A366</f>
        <v>2</v>
      </c>
      <c r="B366" s="63">
        <f>IF('Закон X-Y'!B370=0,0,SUMPRODUCT('Закон X-Y'!$A364:'Закон X-Y'!$A369,'Закон X-Y'!B364:'Закон X-Y'!B369)/'Закон X-Y'!B370)</f>
        <v>0</v>
      </c>
      <c r="C366" s="54">
        <f>IF('Закон X-Y'!C370=0,0,SUMPRODUCT('Закон X-Y'!$A364:'Закон X-Y'!$A369,'Закон X-Y'!C364:'Закон X-Y'!C369)/'Закон X-Y'!C370)</f>
        <v>0</v>
      </c>
      <c r="D366" s="54">
        <f>IF('Закон X-Y'!D370=0,0,SUMPRODUCT('Закон X-Y'!$A364:'Закон X-Y'!$A369,'Закон X-Y'!D364:'Закон X-Y'!D369)/'Закон X-Y'!D370)</f>
        <v>0</v>
      </c>
      <c r="E366" s="54">
        <f>IF('Закон X-Y'!E370=0,0,SUMPRODUCT('Закон X-Y'!$A364:'Закон X-Y'!$A369,'Закон X-Y'!E364:'Закон X-Y'!E369)/'Закон X-Y'!E370)</f>
        <v>0</v>
      </c>
      <c r="F366" s="54">
        <f>IF('Закон X-Y'!F370=0,0,SUMPRODUCT('Закон X-Y'!$A364:'Закон X-Y'!$A369,'Закон X-Y'!F364:'Закон X-Y'!F369)/'Закон X-Y'!F370)</f>
        <v>0</v>
      </c>
      <c r="G366" s="64">
        <f>IF('Закон X-Y'!G370=0,0,SUMPRODUCT('Закон X-Y'!$A364:'Закон X-Y'!$A369,'Закон X-Y'!G364:'Закон X-Y'!G369)/'Закон X-Y'!G370)</f>
        <v>0</v>
      </c>
      <c r="H366" t="s">
        <v>71</v>
      </c>
      <c r="I366" s="54"/>
      <c r="J366" s="57" t="s">
        <v>55</v>
      </c>
      <c r="K366" s="58">
        <f>IF('Закон X-Y'!B370=0,0,SUMPRODUCT('Закон X-Y'!B363:G363,'Закон X-Y'!B370:G370))</f>
        <v>0</v>
      </c>
      <c r="L366" s="57" t="s">
        <v>72</v>
      </c>
      <c r="M366">
        <f>0*1/32+1*16/32+2*8/32+3*4/32+4*2/32+5*1/32</f>
        <v>1.78125</v>
      </c>
    </row>
    <row r="367" spans="1:19">
      <c r="A367" s="79">
        <f>'Закон X-Y'!A367</f>
        <v>3</v>
      </c>
      <c r="B367" s="63">
        <f>K371*(B363-K366)+K365</f>
        <v>0</v>
      </c>
      <c r="C367" s="54">
        <f>K371*(C363-K366)+K365</f>
        <v>0</v>
      </c>
      <c r="D367" s="54">
        <f>K371*(D363-K366)+K365</f>
        <v>0</v>
      </c>
      <c r="E367" s="54">
        <f>K371*(E363-K366)+K365</f>
        <v>0</v>
      </c>
      <c r="F367" s="54">
        <f>K371*(F363-K366)+K365</f>
        <v>0</v>
      </c>
      <c r="G367" s="64">
        <f>K371*(G363-K366)+K365</f>
        <v>0</v>
      </c>
      <c r="H367" t="s">
        <v>73</v>
      </c>
      <c r="I367" s="54"/>
      <c r="J367" s="57" t="s">
        <v>56</v>
      </c>
      <c r="K367" s="58">
        <f>IF('Закон X-Y'!B370=0,0,'Закон X-Y'!B363*SUMPRODUCT('Закон X-Y'!A364:A369,'Закон X-Y'!B364:B369)+'Закон X-Y'!C363*SUMPRODUCT('Закон X-Y'!A364:A369,'Закон X-Y'!C364:C369)+'Закон X-Y'!D363*SUMPRODUCT('Закон X-Y'!A364:A369,'Закон X-Y'!D364:D369)+'Закон X-Y'!E363*SUMPRODUCT('Закон X-Y'!A364:A369,'Закон X-Y'!E364:E369)+'Закон X-Y'!F363*SUMPRODUCT('Закон X-Y'!A364:A369,'Закон X-Y'!F364:F369)+'Закон X-Y'!G363*SUMPRODUCT('Закон X-Y'!A364:A369,'Закон X-Y'!G364:G369))</f>
        <v>0</v>
      </c>
      <c r="L367" s="57" t="s">
        <v>74</v>
      </c>
      <c r="M367">
        <f>5/21+2*(4/32+6/32+6/32+4/32)+3*(6/32+6/32+3/32)+4*(4/32+2/32)+5/32</f>
        <v>3.8005952380952381</v>
      </c>
    </row>
    <row r="368" spans="1:19">
      <c r="A368" s="79">
        <f>'Закон X-Y'!A368</f>
        <v>4</v>
      </c>
      <c r="B368" s="74">
        <f>'Закон X-Y'!B363</f>
        <v>0</v>
      </c>
      <c r="C368" s="75">
        <f>'Закон X-Y'!C363</f>
        <v>1</v>
      </c>
      <c r="D368" s="75">
        <f>'Закон X-Y'!D363</f>
        <v>2</v>
      </c>
      <c r="E368" s="75">
        <f>'Закон X-Y'!E363</f>
        <v>3</v>
      </c>
      <c r="F368" s="75">
        <f>'Закон X-Y'!F363</f>
        <v>4</v>
      </c>
      <c r="G368" s="76">
        <f>'Закон X-Y'!G363</f>
        <v>5</v>
      </c>
      <c r="H368" t="s">
        <v>68</v>
      </c>
      <c r="I368" s="54"/>
      <c r="J368" s="57" t="s">
        <v>57</v>
      </c>
      <c r="K368" s="58">
        <f>IF('Закон X-Y'!B370=0,0,SUMPRODUCT('Закон X-Y'!A364:A369,'Закон X-Y'!A364:A369,'Закон X-Y'!H364:H369)-K365*K365)</f>
        <v>0</v>
      </c>
      <c r="L368" s="57" t="s">
        <v>75</v>
      </c>
      <c r="M368">
        <f>0*1/32+1*5/32+4*10/32+9*10/32+16*5/32+25*1/32-M365*M365</f>
        <v>1.25</v>
      </c>
    </row>
    <row r="369" spans="1:19">
      <c r="A369" s="79">
        <f>'Закон X-Y'!A369</f>
        <v>5</v>
      </c>
      <c r="B369" s="60">
        <v>0</v>
      </c>
      <c r="C369" s="61">
        <f>(1/32+2/32+3/32+4/32+5/32)/(5/32)</f>
        <v>3</v>
      </c>
      <c r="D369" s="61">
        <f>(1*4/32+2*3/32+3*2/32+4/32)/(10/32)</f>
        <v>2</v>
      </c>
      <c r="E369" s="61">
        <f>(1*6/32+2*3/32+3*1/32)/(10/32)</f>
        <v>1.5</v>
      </c>
      <c r="F369" s="61">
        <f>(1*4/32+2*1/32)/(5/32)</f>
        <v>1.2</v>
      </c>
      <c r="G369" s="62">
        <v>1</v>
      </c>
      <c r="H369" t="s">
        <v>67</v>
      </c>
      <c r="I369" s="54"/>
      <c r="J369" s="57" t="s">
        <v>59</v>
      </c>
      <c r="K369" s="58">
        <f>IF('Закон X-Y'!B370=0,0,SUMPRODUCT('Закон X-Y'!B363:G363,'Закон X-Y'!B363:G363,'Закон X-Y'!B370:G370)-K366*K366)</f>
        <v>0</v>
      </c>
      <c r="L369" s="57" t="s">
        <v>76</v>
      </c>
      <c r="M369">
        <f>0*1/32+1*16/32+4*8/32+9*4/32+16*2/32+25*1/32-M366*M366</f>
        <v>1.2333984375</v>
      </c>
    </row>
    <row r="370" spans="1:19">
      <c r="B370" s="63">
        <f>M370*(B368-M365)+M366</f>
        <v>3.0863095238095237</v>
      </c>
      <c r="C370" s="54">
        <f>M370*(C368-M365)+M366</f>
        <v>2.5642857142857141</v>
      </c>
      <c r="D370" s="54">
        <f>M370*(D368-M365)+M366</f>
        <v>2.0422619047619048</v>
      </c>
      <c r="E370" s="54">
        <f>M370*(E368-M365)+M366</f>
        <v>1.5202380952380952</v>
      </c>
      <c r="F370" s="54">
        <f>M370*(F368-M365)+M366</f>
        <v>0.99821428571428583</v>
      </c>
      <c r="G370" s="64">
        <f>M370*(G368-M365)+M366</f>
        <v>0.47619047619047628</v>
      </c>
      <c r="H370" t="s">
        <v>69</v>
      </c>
      <c r="J370" s="57" t="s">
        <v>62</v>
      </c>
      <c r="K370" s="58">
        <f>IF('Закон X-Y'!B370=0,0,(K367-K365*K366)/K368)</f>
        <v>0</v>
      </c>
      <c r="L370" s="57" t="s">
        <v>62</v>
      </c>
      <c r="M370">
        <f>(M367-M365*M366)/M368</f>
        <v>-0.52202380952380945</v>
      </c>
    </row>
    <row r="371" spans="1:19">
      <c r="B371" s="63">
        <v>0</v>
      </c>
      <c r="C371" s="54">
        <f>(1/32+2*4/32+3*6/32+4*4/32+5/32)/(16/32)</f>
        <v>3</v>
      </c>
      <c r="D371" s="54">
        <f>(1/32+2*3/32+3*3/32+4*1/32)/(8/32)</f>
        <v>2.5</v>
      </c>
      <c r="E371" s="54">
        <f>(1/32+2*2/32+3*1/32)/(4/32)</f>
        <v>2</v>
      </c>
      <c r="F371" s="54">
        <f>(1/32+2*1/32)/(2/32)</f>
        <v>1.5</v>
      </c>
      <c r="G371" s="64">
        <v>1</v>
      </c>
      <c r="H371" t="s">
        <v>71</v>
      </c>
      <c r="J371" s="57" t="s">
        <v>64</v>
      </c>
      <c r="K371" s="58">
        <f>IF('Закон X-Y'!B370=0,0,(K367-K365*K366)/K369)</f>
        <v>0</v>
      </c>
      <c r="L371" s="57" t="s">
        <v>64</v>
      </c>
      <c r="M371">
        <f>(M367-M365*M366)/M369</f>
        <v>-0.52905025826641028</v>
      </c>
    </row>
    <row r="372" spans="1:19">
      <c r="B372" s="65">
        <f>M371*(B363-M366)+M365</f>
        <v>3.4423707725370432</v>
      </c>
      <c r="C372" s="66">
        <f>M371*(C363-M366)+M365</f>
        <v>2.9133205142706329</v>
      </c>
      <c r="D372" s="66">
        <f>M371*(D363-M366)+M365</f>
        <v>2.3842702560042226</v>
      </c>
      <c r="E372" s="66">
        <f>M371*(E363-M366)+M365</f>
        <v>1.8552199977378123</v>
      </c>
      <c r="F372" s="66">
        <f>M371*(F363-M366)+M365</f>
        <v>1.3261697394714023</v>
      </c>
      <c r="G372" s="67">
        <f>M371*(G363-M366)+M365</f>
        <v>0.79711948120499199</v>
      </c>
      <c r="H372" t="s">
        <v>73</v>
      </c>
    </row>
    <row r="373" spans="1:19">
      <c r="A373" s="79"/>
    </row>
    <row r="374" spans="1:19">
      <c r="A374" s="79"/>
    </row>
    <row r="379" spans="1:19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</row>
    <row r="380" spans="1:19">
      <c r="A380" s="78" t="str">
        <f>'Закон X-Y'!A380</f>
        <v>Тюленев</v>
      </c>
      <c r="B380" s="88" t="str">
        <f>'Закон X-Y'!B380</f>
        <v>Данил Андреевич</v>
      </c>
      <c r="C380" s="88"/>
      <c r="D380" s="88"/>
      <c r="E380" s="88"/>
      <c r="F380" s="88"/>
      <c r="G380" s="88"/>
      <c r="H380" s="88"/>
      <c r="I380" s="88"/>
      <c r="J380" s="88"/>
      <c r="K380" s="88"/>
    </row>
    <row r="381" spans="1:19">
      <c r="A381" t="str">
        <f>'Закон X-Y'!A381</f>
        <v>X\Y</v>
      </c>
      <c r="B381" s="71">
        <f>'Закон X-Y'!B381</f>
        <v>0</v>
      </c>
      <c r="C381" s="72">
        <f>'Закон X-Y'!C381</f>
        <v>1</v>
      </c>
      <c r="D381" s="72">
        <f>'Закон X-Y'!D381</f>
        <v>2</v>
      </c>
      <c r="E381" s="72">
        <f>'Закон X-Y'!E381</f>
        <v>3</v>
      </c>
      <c r="F381" s="72">
        <f>'Закон X-Y'!F381</f>
        <v>4</v>
      </c>
      <c r="G381" s="73">
        <f>'Закон X-Y'!G381</f>
        <v>5</v>
      </c>
      <c r="H381" t="s">
        <v>66</v>
      </c>
      <c r="I381" s="54"/>
      <c r="J381" s="68" t="str">
        <f>'Закон X-Y'!J381</f>
        <v>N</v>
      </c>
      <c r="K381" s="89"/>
      <c r="L381" s="90"/>
    </row>
    <row r="382" spans="1:19">
      <c r="A382" s="79">
        <f>'Закон X-Y'!A382</f>
        <v>0</v>
      </c>
      <c r="B382" s="63">
        <f>IF('Закон X-Y'!H382=0,0,SUMPRODUCT('Закон X-Y'!$B381:'Закон X-Y'!$G381,'Закон X-Y'!B382:'Закон X-Y'!G382)/'Закон X-Y'!H382)</f>
        <v>0</v>
      </c>
      <c r="C382" s="54">
        <f>IF('Закон X-Y'!H383=0,0,SUMPRODUCT('Закон X-Y'!$B381:'Закон X-Y'!$G381,'Закон X-Y'!B383:'Закон X-Y'!G383)/'Закон X-Y'!H383)</f>
        <v>0</v>
      </c>
      <c r="D382" s="54">
        <f>IF('Закон X-Y'!H384=0,0,SUMPRODUCT('Закон X-Y'!$B381:'Закон X-Y'!$G381,'Закон X-Y'!B384:'Закон X-Y'!G384)/'Закон X-Y'!H384)</f>
        <v>0</v>
      </c>
      <c r="E382" s="54">
        <f>IF('Закон X-Y'!H385=0,0,SUMPRODUCT('Закон X-Y'!$B381:'Закон X-Y'!$G381,'Закон X-Y'!B385:'Закон X-Y'!G385)/'Закон X-Y'!H385)</f>
        <v>0</v>
      </c>
      <c r="F382" s="54">
        <f>IF('Закон X-Y'!H386=0,0,SUMPRODUCT('Закон X-Y'!$B381:'Закон X-Y'!$G381,'Закон X-Y'!B386:'Закон X-Y'!G386)/'Закон X-Y'!H386)</f>
        <v>0</v>
      </c>
      <c r="G382" s="64">
        <f>IF('Закон X-Y'!H387=0,0,SUMPRODUCT('Закон X-Y'!$B381:'Закон X-Y'!$G381,'Закон X-Y'!B387:'Закон X-Y'!G387)/'Закон X-Y'!H387)</f>
        <v>0</v>
      </c>
      <c r="H382" t="s">
        <v>67</v>
      </c>
      <c r="I382" s="54"/>
      <c r="J382" s="69">
        <f>'Закон X-Y'!J382</f>
        <v>1.0000000000000001E-5</v>
      </c>
      <c r="K382" s="58"/>
      <c r="L382" t="s">
        <v>68</v>
      </c>
    </row>
    <row r="383" spans="1:19">
      <c r="A383" s="79">
        <f>'Закон X-Y'!A383</f>
        <v>1</v>
      </c>
      <c r="B383" s="63">
        <f>K388*(B381-K383)+K384</f>
        <v>0</v>
      </c>
      <c r="C383" s="54">
        <f>K388*(C381-K383)+K384</f>
        <v>0</v>
      </c>
      <c r="D383" s="54">
        <f>K388*(D381-K383)+K384</f>
        <v>0</v>
      </c>
      <c r="E383" s="54">
        <f>K388*(E381-K383)+K384</f>
        <v>0</v>
      </c>
      <c r="F383" s="54">
        <f>K388*(F381-K383)+K384</f>
        <v>0</v>
      </c>
      <c r="G383" s="64">
        <f>K388*(G381-K383)+K384</f>
        <v>0</v>
      </c>
      <c r="H383" t="s">
        <v>69</v>
      </c>
      <c r="I383" s="54"/>
      <c r="J383" s="57" t="s">
        <v>54</v>
      </c>
      <c r="K383" s="58">
        <f>IF('Закон X-Y'!B388=0,0,SUMPRODUCT('Закон X-Y'!A382:A387,'Закон X-Y'!H382:H387))</f>
        <v>0</v>
      </c>
      <c r="L383" s="57" t="s">
        <v>70</v>
      </c>
      <c r="M383">
        <f>0*1/32+1*5/32+2*10/32+3*10/32+4*5/32+5*1/32</f>
        <v>2.5</v>
      </c>
    </row>
    <row r="384" spans="1:19">
      <c r="A384" s="79">
        <f>'Закон X-Y'!A384</f>
        <v>2</v>
      </c>
      <c r="B384" s="63">
        <f>IF('Закон X-Y'!B388=0,0,SUMPRODUCT('Закон X-Y'!$A382:'Закон X-Y'!$A387,'Закон X-Y'!B382:'Закон X-Y'!B387)/'Закон X-Y'!B388)</f>
        <v>0</v>
      </c>
      <c r="C384" s="54">
        <f>IF('Закон X-Y'!C388=0,0,SUMPRODUCT('Закон X-Y'!$A382:'Закон X-Y'!$A387,'Закон X-Y'!C382:'Закон X-Y'!C387)/'Закон X-Y'!C388)</f>
        <v>0</v>
      </c>
      <c r="D384" s="54">
        <f>IF('Закон X-Y'!D388=0,0,SUMPRODUCT('Закон X-Y'!$A382:'Закон X-Y'!$A387,'Закон X-Y'!D382:'Закон X-Y'!D387)/'Закон X-Y'!D388)</f>
        <v>0</v>
      </c>
      <c r="E384" s="54">
        <f>IF('Закон X-Y'!E388=0,0,SUMPRODUCT('Закон X-Y'!$A382:'Закон X-Y'!$A387,'Закон X-Y'!E382:'Закон X-Y'!E387)/'Закон X-Y'!E388)</f>
        <v>0</v>
      </c>
      <c r="F384" s="54">
        <f>IF('Закон X-Y'!F388=0,0,SUMPRODUCT('Закон X-Y'!$A382:'Закон X-Y'!$A387,'Закон X-Y'!F382:'Закон X-Y'!F387)/'Закон X-Y'!F388)</f>
        <v>0</v>
      </c>
      <c r="G384" s="64">
        <f>IF('Закон X-Y'!G388=0,0,SUMPRODUCT('Закон X-Y'!$A382:'Закон X-Y'!$A387,'Закон X-Y'!G382:'Закон X-Y'!G387)/'Закон X-Y'!G388)</f>
        <v>0</v>
      </c>
      <c r="H384" t="s">
        <v>71</v>
      </c>
      <c r="I384" s="54"/>
      <c r="J384" s="57" t="s">
        <v>55</v>
      </c>
      <c r="K384" s="58">
        <f>IF('Закон X-Y'!B388=0,0,SUMPRODUCT('Закон X-Y'!B381:G381,'Закон X-Y'!B388:G388))</f>
        <v>0</v>
      </c>
      <c r="L384" s="57" t="s">
        <v>72</v>
      </c>
      <c r="M384">
        <f>0*1/32+1*16/32+2*8/32+3*4/32+4*2/32+5*1/32</f>
        <v>1.78125</v>
      </c>
    </row>
    <row r="385" spans="1:19">
      <c r="A385" s="79">
        <f>'Закон X-Y'!A385</f>
        <v>3</v>
      </c>
      <c r="B385" s="63">
        <f>K389*(B381-K384)+K383</f>
        <v>0</v>
      </c>
      <c r="C385" s="54">
        <f>K389*(C381-K384)+K383</f>
        <v>0</v>
      </c>
      <c r="D385" s="54">
        <f>K389*(D381-K384)+K383</f>
        <v>0</v>
      </c>
      <c r="E385" s="54">
        <f>K389*(E381-K384)+K383</f>
        <v>0</v>
      </c>
      <c r="F385" s="54">
        <f>K389*(F381-K384)+K383</f>
        <v>0</v>
      </c>
      <c r="G385" s="64">
        <f>K389*(G381-K384)+K383</f>
        <v>0</v>
      </c>
      <c r="H385" t="s">
        <v>73</v>
      </c>
      <c r="I385" s="54"/>
      <c r="J385" s="57" t="s">
        <v>56</v>
      </c>
      <c r="K385" s="58">
        <f>IF('Закон X-Y'!B388=0,0,'Закон X-Y'!B381*SUMPRODUCT('Закон X-Y'!A382:A387,'Закон X-Y'!B382:B387)+'Закон X-Y'!C381*SUMPRODUCT('Закон X-Y'!A382:A387,'Закон X-Y'!C382:C387)+'Закон X-Y'!D381*SUMPRODUCT('Закон X-Y'!A382:A387,'Закон X-Y'!D382:D387)+'Закон X-Y'!E381*SUMPRODUCT('Закон X-Y'!A382:A387,'Закон X-Y'!E382:E387)+'Закон X-Y'!F381*SUMPRODUCT('Закон X-Y'!A382:A387,'Закон X-Y'!F382:F387)+'Закон X-Y'!G381*SUMPRODUCT('Закон X-Y'!A382:A387,'Закон X-Y'!G382:G387))</f>
        <v>0</v>
      </c>
      <c r="L385" s="57" t="s">
        <v>74</v>
      </c>
      <c r="M385">
        <f>5/21+2*(4/32+6/32+6/32+4/32)+3*(6/32+6/32+3/32)+4*(4/32+2/32)+5/32</f>
        <v>3.8005952380952381</v>
      </c>
    </row>
    <row r="386" spans="1:19">
      <c r="A386" s="79">
        <f>'Закон X-Y'!A386</f>
        <v>4</v>
      </c>
      <c r="B386" s="74">
        <f>'Закон X-Y'!B381</f>
        <v>0</v>
      </c>
      <c r="C386" s="75">
        <f>'Закон X-Y'!C381</f>
        <v>1</v>
      </c>
      <c r="D386" s="75">
        <f>'Закон X-Y'!D381</f>
        <v>2</v>
      </c>
      <c r="E386" s="75">
        <f>'Закон X-Y'!E381</f>
        <v>3</v>
      </c>
      <c r="F386" s="75">
        <f>'Закон X-Y'!F381</f>
        <v>4</v>
      </c>
      <c r="G386" s="76">
        <f>'Закон X-Y'!G381</f>
        <v>5</v>
      </c>
      <c r="H386" t="s">
        <v>68</v>
      </c>
      <c r="I386" s="54"/>
      <c r="J386" s="57" t="s">
        <v>57</v>
      </c>
      <c r="K386" s="58">
        <f>IF('Закон X-Y'!B388=0,0,SUMPRODUCT('Закон X-Y'!A382:A387,'Закон X-Y'!A382:A387,'Закон X-Y'!H382:H387)-K383*K383)</f>
        <v>0</v>
      </c>
      <c r="L386" s="57" t="s">
        <v>75</v>
      </c>
      <c r="M386">
        <f>0*1/32+1*5/32+4*10/32+9*10/32+16*5/32+25*1/32-M383*M383</f>
        <v>1.25</v>
      </c>
    </row>
    <row r="387" spans="1:19">
      <c r="A387" s="79">
        <f>'Закон X-Y'!A387</f>
        <v>5</v>
      </c>
      <c r="B387" s="60">
        <v>0</v>
      </c>
      <c r="C387" s="61">
        <f>(1/32+2/32+3/32+4/32+5/32)/(5/32)</f>
        <v>3</v>
      </c>
      <c r="D387" s="61">
        <f>(1*4/32+2*3/32+3*2/32+4/32)/(10/32)</f>
        <v>2</v>
      </c>
      <c r="E387" s="61">
        <f>(1*6/32+2*3/32+3*1/32)/(10/32)</f>
        <v>1.5</v>
      </c>
      <c r="F387" s="61">
        <f>(1*4/32+2*1/32)/(5/32)</f>
        <v>1.2</v>
      </c>
      <c r="G387" s="62">
        <v>1</v>
      </c>
      <c r="H387" t="s">
        <v>67</v>
      </c>
      <c r="I387" s="54"/>
      <c r="J387" s="57" t="s">
        <v>59</v>
      </c>
      <c r="K387" s="58">
        <f>IF('Закон X-Y'!B388=0,0,SUMPRODUCT('Закон X-Y'!B381:G381,'Закон X-Y'!B381:G381,'Закон X-Y'!B388:G388)-K384*K384)</f>
        <v>0</v>
      </c>
      <c r="L387" s="57" t="s">
        <v>76</v>
      </c>
      <c r="M387">
        <f>0*1/32+1*16/32+4*8/32+9*4/32+16*2/32+25*1/32-M384*M384</f>
        <v>1.2333984375</v>
      </c>
    </row>
    <row r="388" spans="1:19">
      <c r="B388" s="63">
        <f>M388*(B386-M383)+M384</f>
        <v>3.0863095238095237</v>
      </c>
      <c r="C388" s="54">
        <f>M388*(C386-M383)+M384</f>
        <v>2.5642857142857141</v>
      </c>
      <c r="D388" s="54">
        <f>M388*(D386-M383)+M384</f>
        <v>2.0422619047619048</v>
      </c>
      <c r="E388" s="54">
        <f>M388*(E386-M383)+M384</f>
        <v>1.5202380952380952</v>
      </c>
      <c r="F388" s="54">
        <f>M388*(F386-M383)+M384</f>
        <v>0.99821428571428583</v>
      </c>
      <c r="G388" s="64">
        <f>M388*(G386-M383)+M384</f>
        <v>0.47619047619047628</v>
      </c>
      <c r="H388" t="s">
        <v>69</v>
      </c>
      <c r="J388" s="57" t="s">
        <v>62</v>
      </c>
      <c r="K388" s="58">
        <f>IF('Закон X-Y'!B388=0,0,(K385-K383*K384)/K386)</f>
        <v>0</v>
      </c>
      <c r="L388" s="57" t="s">
        <v>62</v>
      </c>
      <c r="M388">
        <f>(M385-M383*M384)/M386</f>
        <v>-0.52202380952380945</v>
      </c>
    </row>
    <row r="389" spans="1:19">
      <c r="B389" s="63">
        <v>0</v>
      </c>
      <c r="C389" s="54">
        <f>(1/32+2*4/32+3*6/32+4*4/32+5/32)/(16/32)</f>
        <v>3</v>
      </c>
      <c r="D389" s="54">
        <f>(1/32+2*3/32+3*3/32+4*1/32)/(8/32)</f>
        <v>2.5</v>
      </c>
      <c r="E389" s="54">
        <f>(1/32+2*2/32+3*1/32)/(4/32)</f>
        <v>2</v>
      </c>
      <c r="F389" s="54">
        <f>(1/32+2*1/32)/(2/32)</f>
        <v>1.5</v>
      </c>
      <c r="G389" s="64">
        <v>1</v>
      </c>
      <c r="H389" t="s">
        <v>71</v>
      </c>
      <c r="J389" s="57" t="s">
        <v>64</v>
      </c>
      <c r="K389" s="58">
        <f>IF('Закон X-Y'!B388=0,0,(K385-K383*K384)/K387)</f>
        <v>0</v>
      </c>
      <c r="L389" s="57" t="s">
        <v>64</v>
      </c>
      <c r="M389">
        <f>(M385-M383*M384)/M387</f>
        <v>-0.52905025826641028</v>
      </c>
    </row>
    <row r="390" spans="1:19">
      <c r="B390" s="65">
        <f>M389*(B381-M384)+M383</f>
        <v>3.4423707725370432</v>
      </c>
      <c r="C390" s="66">
        <f>M389*(C381-M384)+M383</f>
        <v>2.9133205142706329</v>
      </c>
      <c r="D390" s="66">
        <f>M389*(D381-M384)+M383</f>
        <v>2.3842702560042226</v>
      </c>
      <c r="E390" s="66">
        <f>M389*(E381-M384)+M383</f>
        <v>1.8552199977378123</v>
      </c>
      <c r="F390" s="66">
        <f>M389*(F381-M384)+M383</f>
        <v>1.3261697394714023</v>
      </c>
      <c r="G390" s="67">
        <f>M389*(G381-M384)+M383</f>
        <v>0.79711948120499199</v>
      </c>
      <c r="H390" t="s">
        <v>73</v>
      </c>
    </row>
    <row r="391" spans="1:19">
      <c r="A391" s="79"/>
    </row>
    <row r="392" spans="1:19">
      <c r="A392" s="79"/>
    </row>
    <row r="397" spans="1:19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</row>
    <row r="398" spans="1:19">
      <c r="A398" s="78" t="str">
        <f>'Закон X-Y'!A398</f>
        <v>Фоменко</v>
      </c>
      <c r="B398" s="88" t="str">
        <f>'Закон X-Y'!B398</f>
        <v>Валерия Алексеевна</v>
      </c>
      <c r="C398" s="88"/>
      <c r="D398" s="88"/>
      <c r="E398" s="88"/>
      <c r="F398" s="88"/>
      <c r="G398" s="88"/>
      <c r="H398" s="88"/>
      <c r="I398" s="88"/>
      <c r="J398" s="88"/>
      <c r="K398" s="88"/>
    </row>
    <row r="399" spans="1:19">
      <c r="A399" t="str">
        <f>'Закон X-Y'!A399</f>
        <v>X\Y</v>
      </c>
      <c r="B399" s="71">
        <f>'Закон X-Y'!B399</f>
        <v>0</v>
      </c>
      <c r="C399" s="72">
        <f>'Закон X-Y'!C399</f>
        <v>1</v>
      </c>
      <c r="D399" s="72">
        <f>'Закон X-Y'!D399</f>
        <v>2</v>
      </c>
      <c r="E399" s="72">
        <f>'Закон X-Y'!E399</f>
        <v>3</v>
      </c>
      <c r="F399" s="72">
        <f>'Закон X-Y'!F399</f>
        <v>4</v>
      </c>
      <c r="G399" s="73">
        <f>'Закон X-Y'!G399</f>
        <v>5</v>
      </c>
      <c r="H399" t="s">
        <v>66</v>
      </c>
      <c r="I399" s="54"/>
      <c r="J399" s="68" t="str">
        <f>'Закон X-Y'!J399</f>
        <v>N</v>
      </c>
      <c r="K399" s="89"/>
      <c r="L399" s="90"/>
    </row>
    <row r="400" spans="1:19">
      <c r="A400" s="79">
        <f>'Закон X-Y'!A400</f>
        <v>0</v>
      </c>
      <c r="B400" s="63">
        <f>IF('Закон X-Y'!H400=0,0,SUMPRODUCT('Закон X-Y'!$B399:'Закон X-Y'!$G399,'Закон X-Y'!B400:'Закон X-Y'!G400)/'Закон X-Y'!H400)</f>
        <v>0</v>
      </c>
      <c r="C400" s="54">
        <f>IF('Закон X-Y'!H401=0,0,SUMPRODUCT('Закон X-Y'!$B399:'Закон X-Y'!$G399,'Закон X-Y'!B401:'Закон X-Y'!G401)/'Закон X-Y'!H401)</f>
        <v>0</v>
      </c>
      <c r="D400" s="54">
        <f>IF('Закон X-Y'!H402=0,0,SUMPRODUCT('Закон X-Y'!$B399:'Закон X-Y'!$G399,'Закон X-Y'!B402:'Закон X-Y'!G402)/'Закон X-Y'!H402)</f>
        <v>0</v>
      </c>
      <c r="E400" s="54">
        <f>IF('Закон X-Y'!H403=0,0,SUMPRODUCT('Закон X-Y'!$B399:'Закон X-Y'!$G399,'Закон X-Y'!B403:'Закон X-Y'!G403)/'Закон X-Y'!H403)</f>
        <v>0</v>
      </c>
      <c r="F400" s="54">
        <f>IF('Закон X-Y'!H404=0,0,SUMPRODUCT('Закон X-Y'!$B399:'Закон X-Y'!$G399,'Закон X-Y'!B404:'Закон X-Y'!G404)/'Закон X-Y'!H404)</f>
        <v>0</v>
      </c>
      <c r="G400" s="64">
        <f>IF('Закон X-Y'!H405=0,0,SUMPRODUCT('Закон X-Y'!$B399:'Закон X-Y'!$G399,'Закон X-Y'!B405:'Закон X-Y'!G405)/'Закон X-Y'!H405)</f>
        <v>0</v>
      </c>
      <c r="H400" t="s">
        <v>67</v>
      </c>
      <c r="I400" s="54"/>
      <c r="J400" s="69">
        <f>'Закон X-Y'!J400</f>
        <v>1.0000000000000001E-5</v>
      </c>
      <c r="K400" s="58"/>
      <c r="L400" t="s">
        <v>68</v>
      </c>
    </row>
    <row r="401" spans="1:19">
      <c r="A401" s="79">
        <f>'Закон X-Y'!A401</f>
        <v>1</v>
      </c>
      <c r="B401" s="63">
        <f>K406*(B399-K401)+K402</f>
        <v>0</v>
      </c>
      <c r="C401" s="54">
        <f>K406*(C399-K401)+K402</f>
        <v>0</v>
      </c>
      <c r="D401" s="54">
        <f>K406*(D399-K401)+K402</f>
        <v>0</v>
      </c>
      <c r="E401" s="54">
        <f>K406*(E399-K401)+K402</f>
        <v>0</v>
      </c>
      <c r="F401" s="54">
        <f>K406*(F399-K401)+K402</f>
        <v>0</v>
      </c>
      <c r="G401" s="64">
        <f>K406*(G399-K401)+K402</f>
        <v>0</v>
      </c>
      <c r="H401" t="s">
        <v>69</v>
      </c>
      <c r="I401" s="54"/>
      <c r="J401" s="57" t="s">
        <v>54</v>
      </c>
      <c r="K401" s="58">
        <f>IF('Закон X-Y'!B406=0,0,SUMPRODUCT('Закон X-Y'!A400:A405,'Закон X-Y'!H400:H405))</f>
        <v>0</v>
      </c>
      <c r="L401" s="57" t="s">
        <v>70</v>
      </c>
      <c r="M401">
        <f>0*1/32+1*5/32+2*10/32+3*10/32+4*5/32+5*1/32</f>
        <v>2.5</v>
      </c>
    </row>
    <row r="402" spans="1:19">
      <c r="A402" s="79">
        <f>'Закон X-Y'!A402</f>
        <v>2</v>
      </c>
      <c r="B402" s="63">
        <f>IF('Закон X-Y'!B406=0,0,SUMPRODUCT('Закон X-Y'!$A400:'Закон X-Y'!$A405,'Закон X-Y'!B400:'Закон X-Y'!B405)/'Закон X-Y'!B406)</f>
        <v>0</v>
      </c>
      <c r="C402" s="54">
        <f>IF('Закон X-Y'!C406=0,0,SUMPRODUCT('Закон X-Y'!$A400:'Закон X-Y'!$A405,'Закон X-Y'!C400:'Закон X-Y'!C405)/'Закон X-Y'!C406)</f>
        <v>0</v>
      </c>
      <c r="D402" s="54">
        <f>IF('Закон X-Y'!D406=0,0,SUMPRODUCT('Закон X-Y'!$A400:'Закон X-Y'!$A405,'Закон X-Y'!D400:'Закон X-Y'!D405)/'Закон X-Y'!D406)</f>
        <v>0</v>
      </c>
      <c r="E402" s="54">
        <f>IF('Закон X-Y'!E406=0,0,SUMPRODUCT('Закон X-Y'!$A400:'Закон X-Y'!$A405,'Закон X-Y'!E400:'Закон X-Y'!E405)/'Закон X-Y'!E406)</f>
        <v>0</v>
      </c>
      <c r="F402" s="54">
        <f>IF('Закон X-Y'!F406=0,0,SUMPRODUCT('Закон X-Y'!$A400:'Закон X-Y'!$A405,'Закон X-Y'!F400:'Закон X-Y'!F405)/'Закон X-Y'!F406)</f>
        <v>0</v>
      </c>
      <c r="G402" s="64">
        <f>IF('Закон X-Y'!G406=0,0,SUMPRODUCT('Закон X-Y'!$A400:'Закон X-Y'!$A405,'Закон X-Y'!G400:'Закон X-Y'!G405)/'Закон X-Y'!G406)</f>
        <v>0</v>
      </c>
      <c r="H402" t="s">
        <v>71</v>
      </c>
      <c r="I402" s="54"/>
      <c r="J402" s="57" t="s">
        <v>55</v>
      </c>
      <c r="K402" s="58">
        <f>IF('Закон X-Y'!B406=0,0,SUMPRODUCT('Закон X-Y'!B399:G399,'Закон X-Y'!B406:G406))</f>
        <v>0</v>
      </c>
      <c r="L402" s="57" t="s">
        <v>72</v>
      </c>
      <c r="M402">
        <f>0*1/32+1*16/32+2*8/32+3*4/32+4*2/32+5*1/32</f>
        <v>1.78125</v>
      </c>
    </row>
    <row r="403" spans="1:19">
      <c r="A403" s="79">
        <f>'Закон X-Y'!A403</f>
        <v>3</v>
      </c>
      <c r="B403" s="63">
        <f>K407*(B399-K402)+K401</f>
        <v>0</v>
      </c>
      <c r="C403" s="54">
        <f>K407*(C399-K402)+K401</f>
        <v>0</v>
      </c>
      <c r="D403" s="54">
        <f>K407*(D399-K402)+K401</f>
        <v>0</v>
      </c>
      <c r="E403" s="54">
        <f>K407*(E399-K402)+K401</f>
        <v>0</v>
      </c>
      <c r="F403" s="54">
        <f>K407*(F399-K402)+K401</f>
        <v>0</v>
      </c>
      <c r="G403" s="64">
        <f>K407*(G399-K402)+K401</f>
        <v>0</v>
      </c>
      <c r="H403" t="s">
        <v>73</v>
      </c>
      <c r="I403" s="54"/>
      <c r="J403" s="57" t="s">
        <v>56</v>
      </c>
      <c r="K403" s="58">
        <f>IF('Закон X-Y'!B406=0,0,'Закон X-Y'!B399*SUMPRODUCT('Закон X-Y'!A400:A405,'Закон X-Y'!B400:B405)+'Закон X-Y'!C399*SUMPRODUCT('Закон X-Y'!A400:A405,'Закон X-Y'!C400:C405)+'Закон X-Y'!D399*SUMPRODUCT('Закон X-Y'!A400:A405,'Закон X-Y'!D400:D405)+'Закон X-Y'!E399*SUMPRODUCT('Закон X-Y'!A400:A405,'Закон X-Y'!E400:E405)+'Закон X-Y'!F399*SUMPRODUCT('Закон X-Y'!A400:A405,'Закон X-Y'!F400:F405)+'Закон X-Y'!G399*SUMPRODUCT('Закон X-Y'!A400:A405,'Закон X-Y'!G400:G405))</f>
        <v>0</v>
      </c>
      <c r="L403" s="57" t="s">
        <v>74</v>
      </c>
      <c r="M403">
        <f>5/21+2*(4/32+6/32+6/32+4/32)+3*(6/32+6/32+3/32)+4*(4/32+2/32)+5/32</f>
        <v>3.8005952380952381</v>
      </c>
    </row>
    <row r="404" spans="1:19">
      <c r="A404" s="79">
        <f>'Закон X-Y'!A404</f>
        <v>4</v>
      </c>
      <c r="B404" s="74">
        <f>'Закон X-Y'!B399</f>
        <v>0</v>
      </c>
      <c r="C404" s="75">
        <f>'Закон X-Y'!C399</f>
        <v>1</v>
      </c>
      <c r="D404" s="75">
        <f>'Закон X-Y'!D399</f>
        <v>2</v>
      </c>
      <c r="E404" s="75">
        <f>'Закон X-Y'!E399</f>
        <v>3</v>
      </c>
      <c r="F404" s="75">
        <f>'Закон X-Y'!F399</f>
        <v>4</v>
      </c>
      <c r="G404" s="76">
        <f>'Закон X-Y'!G399</f>
        <v>5</v>
      </c>
      <c r="H404" t="s">
        <v>68</v>
      </c>
      <c r="I404" s="54"/>
      <c r="J404" s="57" t="s">
        <v>57</v>
      </c>
      <c r="K404" s="58">
        <f>IF('Закон X-Y'!B406=0,0,SUMPRODUCT('Закон X-Y'!A400:A405,'Закон X-Y'!A400:A405,'Закон X-Y'!H400:H405)-K401*K401)</f>
        <v>0</v>
      </c>
      <c r="L404" s="57" t="s">
        <v>75</v>
      </c>
      <c r="M404">
        <f>0*1/32+1*5/32+4*10/32+9*10/32+16*5/32+25*1/32-M401*M401</f>
        <v>1.25</v>
      </c>
    </row>
    <row r="405" spans="1:19">
      <c r="A405" s="79">
        <f>'Закон X-Y'!A405</f>
        <v>5</v>
      </c>
      <c r="B405" s="60">
        <v>0</v>
      </c>
      <c r="C405" s="61">
        <f>(1/32+2/32+3/32+4/32+5/32)/(5/32)</f>
        <v>3</v>
      </c>
      <c r="D405" s="61">
        <f>(1*4/32+2*3/32+3*2/32+4/32)/(10/32)</f>
        <v>2</v>
      </c>
      <c r="E405" s="61">
        <f>(1*6/32+2*3/32+3*1/32)/(10/32)</f>
        <v>1.5</v>
      </c>
      <c r="F405" s="61">
        <f>(1*4/32+2*1/32)/(5/32)</f>
        <v>1.2</v>
      </c>
      <c r="G405" s="62">
        <v>1</v>
      </c>
      <c r="H405" t="s">
        <v>67</v>
      </c>
      <c r="I405" s="54"/>
      <c r="J405" s="57" t="s">
        <v>59</v>
      </c>
      <c r="K405" s="58">
        <f>IF('Закон X-Y'!B406=0,0,SUMPRODUCT('Закон X-Y'!B399:G399,'Закон X-Y'!B399:G399,'Закон X-Y'!B406:G406)-K402*K402)</f>
        <v>0</v>
      </c>
      <c r="L405" s="57" t="s">
        <v>76</v>
      </c>
      <c r="M405">
        <f>0*1/32+1*16/32+4*8/32+9*4/32+16*2/32+25*1/32-M402*M402</f>
        <v>1.2333984375</v>
      </c>
    </row>
    <row r="406" spans="1:19">
      <c r="B406" s="63">
        <f>M406*(B404-M401)+M402</f>
        <v>3.0863095238095237</v>
      </c>
      <c r="C406" s="54">
        <f>M406*(C404-M401)+M402</f>
        <v>2.5642857142857141</v>
      </c>
      <c r="D406" s="54">
        <f>M406*(D404-M401)+M402</f>
        <v>2.0422619047619048</v>
      </c>
      <c r="E406" s="54">
        <f>M406*(E404-M401)+M402</f>
        <v>1.5202380952380952</v>
      </c>
      <c r="F406" s="54">
        <f>M406*(F404-M401)+M402</f>
        <v>0.99821428571428583</v>
      </c>
      <c r="G406" s="64">
        <f>M406*(G404-M401)+M402</f>
        <v>0.47619047619047628</v>
      </c>
      <c r="H406" t="s">
        <v>69</v>
      </c>
      <c r="J406" s="57" t="s">
        <v>62</v>
      </c>
      <c r="K406" s="58">
        <f>IF('Закон X-Y'!B406=0,0,(K403-K401*K402)/K404)</f>
        <v>0</v>
      </c>
      <c r="L406" s="57" t="s">
        <v>62</v>
      </c>
      <c r="M406">
        <f>(M403-M401*M402)/M404</f>
        <v>-0.52202380952380945</v>
      </c>
    </row>
    <row r="407" spans="1:19">
      <c r="B407" s="63">
        <v>0</v>
      </c>
      <c r="C407" s="54">
        <f>(1/32+2*4/32+3*6/32+4*4/32+5/32)/(16/32)</f>
        <v>3</v>
      </c>
      <c r="D407" s="54">
        <f>(1/32+2*3/32+3*3/32+4*1/32)/(8/32)</f>
        <v>2.5</v>
      </c>
      <c r="E407" s="54">
        <f>(1/32+2*2/32+3*1/32)/(4/32)</f>
        <v>2</v>
      </c>
      <c r="F407" s="54">
        <f>(1/32+2*1/32)/(2/32)</f>
        <v>1.5</v>
      </c>
      <c r="G407" s="64">
        <v>1</v>
      </c>
      <c r="H407" t="s">
        <v>71</v>
      </c>
      <c r="J407" s="57" t="s">
        <v>64</v>
      </c>
      <c r="K407" s="58">
        <f>IF('Закон X-Y'!B406=0,0,(K403-K401*K402)/K405)</f>
        <v>0</v>
      </c>
      <c r="L407" s="57" t="s">
        <v>64</v>
      </c>
      <c r="M407">
        <f>(M403-M401*M402)/M405</f>
        <v>-0.52905025826641028</v>
      </c>
    </row>
    <row r="408" spans="1:19">
      <c r="B408" s="65">
        <f>M407*(B399-M402)+M401</f>
        <v>3.4423707725370432</v>
      </c>
      <c r="C408" s="66">
        <f>M407*(C399-M402)+M401</f>
        <v>2.9133205142706329</v>
      </c>
      <c r="D408" s="66">
        <f>M407*(D399-M402)+M401</f>
        <v>2.3842702560042226</v>
      </c>
      <c r="E408" s="66">
        <f>M407*(E399-M402)+M401</f>
        <v>1.8552199977378123</v>
      </c>
      <c r="F408" s="66">
        <f>M407*(F399-M402)+M401</f>
        <v>1.3261697394714023</v>
      </c>
      <c r="G408" s="67">
        <f>M407*(G399-M402)+M401</f>
        <v>0.79711948120499199</v>
      </c>
      <c r="H408" t="s">
        <v>73</v>
      </c>
    </row>
    <row r="409" spans="1:19">
      <c r="A409" s="79"/>
    </row>
    <row r="410" spans="1:19">
      <c r="A410" s="79"/>
    </row>
    <row r="415" spans="1:19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</row>
    <row r="416" spans="1:19">
      <c r="A416" s="78" t="str">
        <f>'Закон X-Y'!A416</f>
        <v>Шершнев</v>
      </c>
      <c r="B416" s="88" t="str">
        <f>'Закон X-Y'!B416</f>
        <v>Алексей Алексеевич</v>
      </c>
      <c r="C416" s="88"/>
      <c r="D416" s="88"/>
      <c r="E416" s="88"/>
      <c r="F416" s="88"/>
      <c r="G416" s="88"/>
      <c r="H416" s="88"/>
      <c r="I416" s="88"/>
      <c r="J416" s="88"/>
      <c r="K416" s="88"/>
    </row>
    <row r="417" spans="1:13">
      <c r="A417" t="str">
        <f>'Закон X-Y'!A417</f>
        <v>X\Y</v>
      </c>
      <c r="B417" s="71">
        <f>'Закон X-Y'!B417</f>
        <v>0</v>
      </c>
      <c r="C417" s="72">
        <f>'Закон X-Y'!C417</f>
        <v>1</v>
      </c>
      <c r="D417" s="72">
        <f>'Закон X-Y'!D417</f>
        <v>2</v>
      </c>
      <c r="E417" s="72">
        <f>'Закон X-Y'!E417</f>
        <v>3</v>
      </c>
      <c r="F417" s="72">
        <f>'Закон X-Y'!F417</f>
        <v>4</v>
      </c>
      <c r="G417" s="73">
        <f>'Закон X-Y'!G417</f>
        <v>5</v>
      </c>
      <c r="H417" t="s">
        <v>66</v>
      </c>
      <c r="I417" s="54"/>
      <c r="J417" s="68" t="str">
        <f>'Закон X-Y'!J417</f>
        <v>N</v>
      </c>
      <c r="K417" s="89"/>
      <c r="L417" s="90"/>
    </row>
    <row r="418" spans="1:13">
      <c r="A418" s="79">
        <f>'Закон X-Y'!A418</f>
        <v>0</v>
      </c>
      <c r="B418" s="63">
        <f>IF('Закон X-Y'!H418=0,0,SUMPRODUCT('Закон X-Y'!$B417:'Закон X-Y'!$G417,'Закон X-Y'!B418:'Закон X-Y'!G418)/'Закон X-Y'!H418)</f>
        <v>0</v>
      </c>
      <c r="C418" s="54">
        <f>IF('Закон X-Y'!H419=0,0,SUMPRODUCT('Закон X-Y'!$B417:'Закон X-Y'!$G417,'Закон X-Y'!B419:'Закон X-Y'!G419)/'Закон X-Y'!H419)</f>
        <v>0</v>
      </c>
      <c r="D418" s="54">
        <f>IF('Закон X-Y'!H420=0,0,SUMPRODUCT('Закон X-Y'!$B417:'Закон X-Y'!$G417,'Закон X-Y'!B420:'Закон X-Y'!G420)/'Закон X-Y'!H420)</f>
        <v>0</v>
      </c>
      <c r="E418" s="54">
        <f>IF('Закон X-Y'!H421=0,0,SUMPRODUCT('Закон X-Y'!$B417:'Закон X-Y'!$G417,'Закон X-Y'!B421:'Закон X-Y'!G421)/'Закон X-Y'!H421)</f>
        <v>0</v>
      </c>
      <c r="F418" s="54">
        <f>IF('Закон X-Y'!H422=0,0,SUMPRODUCT('Закон X-Y'!$B417:'Закон X-Y'!$G417,'Закон X-Y'!B422:'Закон X-Y'!G422)/'Закон X-Y'!H422)</f>
        <v>0</v>
      </c>
      <c r="G418" s="64">
        <f>IF('Закон X-Y'!H423=0,0,SUMPRODUCT('Закон X-Y'!$B417:'Закон X-Y'!$G417,'Закон X-Y'!B423:'Закон X-Y'!G423)/'Закон X-Y'!H423)</f>
        <v>0</v>
      </c>
      <c r="H418" t="s">
        <v>67</v>
      </c>
      <c r="I418" s="54"/>
      <c r="J418" s="69">
        <f>'Закон X-Y'!J418</f>
        <v>1.0000000000000001E-5</v>
      </c>
      <c r="K418" s="58"/>
      <c r="L418" t="s">
        <v>68</v>
      </c>
    </row>
    <row r="419" spans="1:13">
      <c r="A419" s="79">
        <f>'Закон X-Y'!A419</f>
        <v>1</v>
      </c>
      <c r="B419" s="63">
        <f>K424*(B417-K419)+K420</f>
        <v>0</v>
      </c>
      <c r="C419" s="54">
        <f>K424*(C417-K419)+K420</f>
        <v>0</v>
      </c>
      <c r="D419" s="54">
        <f>K424*(D417-K419)+K420</f>
        <v>0</v>
      </c>
      <c r="E419" s="54">
        <f>K424*(E417-K419)+K420</f>
        <v>0</v>
      </c>
      <c r="F419" s="54">
        <f>K424*(F417-K419)+K420</f>
        <v>0</v>
      </c>
      <c r="G419" s="64">
        <f>K424*(G417-K419)+K420</f>
        <v>0</v>
      </c>
      <c r="H419" t="s">
        <v>69</v>
      </c>
      <c r="I419" s="54"/>
      <c r="J419" s="57" t="s">
        <v>54</v>
      </c>
      <c r="K419" s="58">
        <f>IF('Закон X-Y'!B424=0,0,SUMPRODUCT('Закон X-Y'!A418:A423,'Закон X-Y'!H418:H423))</f>
        <v>0</v>
      </c>
      <c r="L419" s="57" t="s">
        <v>70</v>
      </c>
      <c r="M419">
        <f>0*1/32+1*5/32+2*10/32+3*10/32+4*5/32+5*1/32</f>
        <v>2.5</v>
      </c>
    </row>
    <row r="420" spans="1:13">
      <c r="A420" s="79">
        <f>'Закон X-Y'!A420</f>
        <v>2</v>
      </c>
      <c r="B420" s="63">
        <f>IF('Закон X-Y'!B424=0,0,SUMPRODUCT('Закон X-Y'!$A418:'Закон X-Y'!$A423,'Закон X-Y'!B418:'Закон X-Y'!B423)/'Закон X-Y'!B424)</f>
        <v>0</v>
      </c>
      <c r="C420" s="54">
        <f>IF('Закон X-Y'!C424=0,0,SUMPRODUCT('Закон X-Y'!$A418:'Закон X-Y'!$A423,'Закон X-Y'!C418:'Закон X-Y'!C423)/'Закон X-Y'!C424)</f>
        <v>0</v>
      </c>
      <c r="D420" s="54">
        <f>IF('Закон X-Y'!D424=0,0,SUMPRODUCT('Закон X-Y'!$A418:'Закон X-Y'!$A423,'Закон X-Y'!D418:'Закон X-Y'!D423)/'Закон X-Y'!D424)</f>
        <v>0</v>
      </c>
      <c r="E420" s="54">
        <f>IF('Закон X-Y'!E424=0,0,SUMPRODUCT('Закон X-Y'!$A418:'Закон X-Y'!$A423,'Закон X-Y'!E418:'Закон X-Y'!E423)/'Закон X-Y'!E424)</f>
        <v>0</v>
      </c>
      <c r="F420" s="54">
        <f>IF('Закон X-Y'!F424=0,0,SUMPRODUCT('Закон X-Y'!$A418:'Закон X-Y'!$A423,'Закон X-Y'!F418:'Закон X-Y'!F423)/'Закон X-Y'!F424)</f>
        <v>0</v>
      </c>
      <c r="G420" s="64">
        <f>IF('Закон X-Y'!G424=0,0,SUMPRODUCT('Закон X-Y'!$A418:'Закон X-Y'!$A423,'Закон X-Y'!G418:'Закон X-Y'!G423)/'Закон X-Y'!G424)</f>
        <v>0</v>
      </c>
      <c r="H420" t="s">
        <v>71</v>
      </c>
      <c r="I420" s="54"/>
      <c r="J420" s="57" t="s">
        <v>55</v>
      </c>
      <c r="K420" s="58">
        <f>IF('Закон X-Y'!B424=0,0,SUMPRODUCT('Закон X-Y'!B417:G417,'Закон X-Y'!B424:G424))</f>
        <v>0</v>
      </c>
      <c r="L420" s="57" t="s">
        <v>72</v>
      </c>
      <c r="M420">
        <f>0*1/32+1*16/32+2*8/32+3*4/32+4*2/32+5*1/32</f>
        <v>1.78125</v>
      </c>
    </row>
    <row r="421" spans="1:13">
      <c r="A421" s="79">
        <f>'Закон X-Y'!A421</f>
        <v>3</v>
      </c>
      <c r="B421" s="63">
        <f>K425*(B417-K420)+K419</f>
        <v>0</v>
      </c>
      <c r="C421" s="54">
        <f>K425*(C417-K420)+K419</f>
        <v>0</v>
      </c>
      <c r="D421" s="54">
        <f>K425*(D417-K420)+K419</f>
        <v>0</v>
      </c>
      <c r="E421" s="54">
        <f>K425*(E417-K420)+K419</f>
        <v>0</v>
      </c>
      <c r="F421" s="54">
        <f>K425*(F417-K420)+K419</f>
        <v>0</v>
      </c>
      <c r="G421" s="64">
        <f>K425*(G417-K420)+K419</f>
        <v>0</v>
      </c>
      <c r="H421" t="s">
        <v>73</v>
      </c>
      <c r="I421" s="54"/>
      <c r="J421" s="57" t="s">
        <v>56</v>
      </c>
      <c r="K421" s="58">
        <f>IF('Закон X-Y'!B424=0,0,'Закон X-Y'!B417*SUMPRODUCT('Закон X-Y'!A418:A423,'Закон X-Y'!B418:B423)+'Закон X-Y'!C417*SUMPRODUCT('Закон X-Y'!A418:A423,'Закон X-Y'!C418:C423)+'Закон X-Y'!D417*SUMPRODUCT('Закон X-Y'!A418:A423,'Закон X-Y'!D418:D423)+'Закон X-Y'!E417*SUMPRODUCT('Закон X-Y'!A418:A423,'Закон X-Y'!E418:E423)+'Закон X-Y'!F417*SUMPRODUCT('Закон X-Y'!A418:A423,'Закон X-Y'!F418:F423)+'Закон X-Y'!G417*SUMPRODUCT('Закон X-Y'!A418:A423,'Закон X-Y'!G418:G423))</f>
        <v>0</v>
      </c>
      <c r="L421" s="57" t="s">
        <v>74</v>
      </c>
      <c r="M421">
        <f>5/21+2*(4/32+6/32+6/32+4/32)+3*(6/32+6/32+3/32)+4*(4/32+2/32)+5/32</f>
        <v>3.8005952380952381</v>
      </c>
    </row>
    <row r="422" spans="1:13">
      <c r="A422" s="79">
        <f>'Закон X-Y'!A422</f>
        <v>4</v>
      </c>
      <c r="B422" s="74">
        <f>'Закон X-Y'!B417</f>
        <v>0</v>
      </c>
      <c r="C422" s="75">
        <f>'Закон X-Y'!C417</f>
        <v>1</v>
      </c>
      <c r="D422" s="75">
        <f>'Закон X-Y'!D417</f>
        <v>2</v>
      </c>
      <c r="E422" s="75">
        <f>'Закон X-Y'!E417</f>
        <v>3</v>
      </c>
      <c r="F422" s="75">
        <f>'Закон X-Y'!F417</f>
        <v>4</v>
      </c>
      <c r="G422" s="76">
        <f>'Закон X-Y'!G417</f>
        <v>5</v>
      </c>
      <c r="H422" t="s">
        <v>68</v>
      </c>
      <c r="I422" s="54"/>
      <c r="J422" s="57" t="s">
        <v>57</v>
      </c>
      <c r="K422" s="58">
        <f>IF('Закон X-Y'!B424=0,0,SUMPRODUCT('Закон X-Y'!A418:A423,'Закон X-Y'!A418:A423,'Закон X-Y'!H418:H423)-K419*K419)</f>
        <v>0</v>
      </c>
      <c r="L422" s="57" t="s">
        <v>75</v>
      </c>
      <c r="M422">
        <f>0*1/32+1*5/32+4*10/32+9*10/32+16*5/32+25*1/32-M419*M419</f>
        <v>1.25</v>
      </c>
    </row>
    <row r="423" spans="1:13">
      <c r="A423" s="79">
        <f>'Закон X-Y'!A423</f>
        <v>5</v>
      </c>
      <c r="B423" s="60">
        <v>0</v>
      </c>
      <c r="C423" s="61">
        <f>(1/32+2/32+3/32+4/32+5/32)/(5/32)</f>
        <v>3</v>
      </c>
      <c r="D423" s="61">
        <f>(1*4/32+2*3/32+3*2/32+4/32)/(10/32)</f>
        <v>2</v>
      </c>
      <c r="E423" s="61">
        <f>(1*6/32+2*3/32+3*1/32)/(10/32)</f>
        <v>1.5</v>
      </c>
      <c r="F423" s="61">
        <f>(1*4/32+2*1/32)/(5/32)</f>
        <v>1.2</v>
      </c>
      <c r="G423" s="62">
        <v>1</v>
      </c>
      <c r="H423" t="s">
        <v>67</v>
      </c>
      <c r="I423" s="54"/>
      <c r="J423" s="57" t="s">
        <v>59</v>
      </c>
      <c r="K423" s="58">
        <f>IF('Закон X-Y'!B424=0,0,SUMPRODUCT('Закон X-Y'!B417:G417,'Закон X-Y'!B417:G417,'Закон X-Y'!B424:G424)-K420*K420)</f>
        <v>0</v>
      </c>
      <c r="L423" s="57" t="s">
        <v>76</v>
      </c>
      <c r="M423">
        <f>0*1/32+1*16/32+4*8/32+9*4/32+16*2/32+25*1/32-M420*M420</f>
        <v>1.2333984375</v>
      </c>
    </row>
    <row r="424" spans="1:13">
      <c r="B424" s="63">
        <f>M424*(B422-M419)+M420</f>
        <v>3.0863095238095237</v>
      </c>
      <c r="C424" s="54">
        <f>M424*(C422-M419)+M420</f>
        <v>2.5642857142857141</v>
      </c>
      <c r="D424" s="54">
        <f>M424*(D422-M419)+M420</f>
        <v>2.0422619047619048</v>
      </c>
      <c r="E424" s="54">
        <f>M424*(E422-M419)+M420</f>
        <v>1.5202380952380952</v>
      </c>
      <c r="F424" s="54">
        <f>M424*(F422-M419)+M420</f>
        <v>0.99821428571428583</v>
      </c>
      <c r="G424" s="64">
        <f>M424*(G422-M419)+M420</f>
        <v>0.47619047619047628</v>
      </c>
      <c r="H424" t="s">
        <v>69</v>
      </c>
      <c r="J424" s="57" t="s">
        <v>62</v>
      </c>
      <c r="K424" s="58">
        <f>IF('Закон X-Y'!B424=0,0,(K421-K419*K420)/K422)</f>
        <v>0</v>
      </c>
      <c r="L424" s="57" t="s">
        <v>62</v>
      </c>
      <c r="M424">
        <f>(M421-M419*M420)/M422</f>
        <v>-0.52202380952380945</v>
      </c>
    </row>
    <row r="425" spans="1:13">
      <c r="B425" s="63">
        <v>0</v>
      </c>
      <c r="C425" s="54">
        <f>(1/32+2*4/32+3*6/32+4*4/32+5/32)/(16/32)</f>
        <v>3</v>
      </c>
      <c r="D425" s="54">
        <f>(1/32+2*3/32+3*3/32+4*1/32)/(8/32)</f>
        <v>2.5</v>
      </c>
      <c r="E425" s="54">
        <f>(1/32+2*2/32+3*1/32)/(4/32)</f>
        <v>2</v>
      </c>
      <c r="F425" s="54">
        <f>(1/32+2*1/32)/(2/32)</f>
        <v>1.5</v>
      </c>
      <c r="G425" s="64">
        <v>1</v>
      </c>
      <c r="H425" t="s">
        <v>71</v>
      </c>
      <c r="J425" s="57" t="s">
        <v>64</v>
      </c>
      <c r="K425" s="58">
        <f>IF('Закон X-Y'!B424=0,0,(K421-K419*K420)/K423)</f>
        <v>0</v>
      </c>
      <c r="L425" s="57" t="s">
        <v>64</v>
      </c>
      <c r="M425">
        <f>(M421-M419*M420)/M423</f>
        <v>-0.52905025826641028</v>
      </c>
    </row>
    <row r="426" spans="1:13">
      <c r="B426" s="65">
        <f>M425*(B417-M420)+M419</f>
        <v>3.4423707725370432</v>
      </c>
      <c r="C426" s="66">
        <f>M425*(C417-M420)+M419</f>
        <v>2.9133205142706329</v>
      </c>
      <c r="D426" s="66">
        <f>M425*(D417-M420)+M419</f>
        <v>2.3842702560042226</v>
      </c>
      <c r="E426" s="66">
        <f>M425*(E417-M420)+M419</f>
        <v>1.8552199977378123</v>
      </c>
      <c r="F426" s="66">
        <f>M425*(F417-M420)+M419</f>
        <v>1.3261697394714023</v>
      </c>
      <c r="G426" s="67">
        <f>M425*(G417-M420)+M419</f>
        <v>0.79711948120499199</v>
      </c>
      <c r="H426" t="s">
        <v>73</v>
      </c>
    </row>
    <row r="427" spans="1:13">
      <c r="A427" s="79"/>
    </row>
    <row r="428" spans="1:13">
      <c r="A428" s="79"/>
    </row>
    <row r="433" spans="1:19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</row>
    <row r="434" spans="1:19">
      <c r="A434" s="78" t="str">
        <f>'Закон X-Y'!A434</f>
        <v>24</v>
      </c>
      <c r="B434" s="88">
        <f>'Закон X-Y'!B434</f>
        <v>0</v>
      </c>
      <c r="C434" s="88"/>
      <c r="D434" s="88"/>
      <c r="E434" s="88"/>
      <c r="F434" s="88"/>
      <c r="G434" s="88"/>
      <c r="H434" s="88"/>
      <c r="I434" s="88"/>
      <c r="J434" s="88"/>
      <c r="K434" s="88"/>
    </row>
    <row r="435" spans="1:19">
      <c r="A435" t="str">
        <f>'Закон X-Y'!A435</f>
        <v>X\Y</v>
      </c>
      <c r="B435" s="71">
        <f>'Закон X-Y'!B435</f>
        <v>0</v>
      </c>
      <c r="C435" s="72">
        <f>'Закон X-Y'!C435</f>
        <v>1</v>
      </c>
      <c r="D435" s="72">
        <f>'Закон X-Y'!D435</f>
        <v>2</v>
      </c>
      <c r="E435" s="72">
        <f>'Закон X-Y'!E435</f>
        <v>3</v>
      </c>
      <c r="F435" s="72">
        <f>'Закон X-Y'!F435</f>
        <v>4</v>
      </c>
      <c r="G435" s="73">
        <f>'Закон X-Y'!G435</f>
        <v>5</v>
      </c>
      <c r="H435" t="s">
        <v>66</v>
      </c>
      <c r="I435" s="54"/>
      <c r="J435" s="68" t="str">
        <f>'Закон X-Y'!J435</f>
        <v>N</v>
      </c>
      <c r="K435" s="89"/>
      <c r="L435" s="90"/>
    </row>
    <row r="436" spans="1:19">
      <c r="A436" s="79">
        <f>'Закон X-Y'!A436</f>
        <v>0</v>
      </c>
      <c r="B436" s="63">
        <f>IF('Закон X-Y'!H436=0,0,SUMPRODUCT('Закон X-Y'!$B435:'Закон X-Y'!$G435,'Закон X-Y'!B436:'Закон X-Y'!G436)/'Закон X-Y'!H436)</f>
        <v>0</v>
      </c>
      <c r="C436" s="54">
        <f>IF('Закон X-Y'!H437=0,0,SUMPRODUCT('Закон X-Y'!$B435:'Закон X-Y'!$G435,'Закон X-Y'!B437:'Закон X-Y'!G437)/'Закон X-Y'!H437)</f>
        <v>0</v>
      </c>
      <c r="D436" s="54">
        <f>IF('Закон X-Y'!H438=0,0,SUMPRODUCT('Закон X-Y'!$B435:'Закон X-Y'!$G435,'Закон X-Y'!B438:'Закон X-Y'!G438)/'Закон X-Y'!H438)</f>
        <v>0</v>
      </c>
      <c r="E436" s="54">
        <f>IF('Закон X-Y'!H439=0,0,SUMPRODUCT('Закон X-Y'!$B435:'Закон X-Y'!$G435,'Закон X-Y'!B439:'Закон X-Y'!G439)/'Закон X-Y'!H439)</f>
        <v>0</v>
      </c>
      <c r="F436" s="54">
        <f>IF('Закон X-Y'!H440=0,0,SUMPRODUCT('Закон X-Y'!$B435:'Закон X-Y'!$G435,'Закон X-Y'!B440:'Закон X-Y'!G440)/'Закон X-Y'!H440)</f>
        <v>0</v>
      </c>
      <c r="G436" s="64">
        <f>IF('Закон X-Y'!H441=0,0,SUMPRODUCT('Закон X-Y'!$B435:'Закон X-Y'!$G435,'Закон X-Y'!B441:'Закон X-Y'!G441)/'Закон X-Y'!H441)</f>
        <v>0</v>
      </c>
      <c r="H436" t="s">
        <v>67</v>
      </c>
      <c r="I436" s="54"/>
      <c r="J436" s="69">
        <f>'Закон X-Y'!J436</f>
        <v>1.0000000000000001E-5</v>
      </c>
      <c r="K436" s="58"/>
      <c r="L436" t="s">
        <v>68</v>
      </c>
    </row>
    <row r="437" spans="1:19">
      <c r="A437" s="79">
        <f>'Закон X-Y'!A437</f>
        <v>1</v>
      </c>
      <c r="B437" s="63">
        <f>K442*(B435-K437)+K438</f>
        <v>0</v>
      </c>
      <c r="C437" s="54">
        <f>K442*(C435-K437)+K438</f>
        <v>0</v>
      </c>
      <c r="D437" s="54">
        <f>K442*(D435-K437)+K438</f>
        <v>0</v>
      </c>
      <c r="E437" s="54">
        <f>K442*(E435-K437)+K438</f>
        <v>0</v>
      </c>
      <c r="F437" s="54">
        <f>K442*(F435-K437)+K438</f>
        <v>0</v>
      </c>
      <c r="G437" s="64">
        <f>K442*(G435-K437)+K438</f>
        <v>0</v>
      </c>
      <c r="H437" t="s">
        <v>69</v>
      </c>
      <c r="I437" s="54"/>
      <c r="J437" s="57" t="s">
        <v>54</v>
      </c>
      <c r="K437" s="58">
        <f>IF('Закон X-Y'!B442=0,0,SUMPRODUCT('Закон X-Y'!A436:A441,'Закон X-Y'!H436:H441))</f>
        <v>0</v>
      </c>
      <c r="L437" s="57" t="s">
        <v>70</v>
      </c>
      <c r="M437">
        <f>0*1/32+1*5/32+2*10/32+3*10/32+4*5/32+5*1/32</f>
        <v>2.5</v>
      </c>
    </row>
    <row r="438" spans="1:19">
      <c r="A438" s="79">
        <f>'Закон X-Y'!A438</f>
        <v>2</v>
      </c>
      <c r="B438" s="63">
        <f>IF('Закон X-Y'!B442=0,0,SUMPRODUCT('Закон X-Y'!$A436:'Закон X-Y'!$A441,'Закон X-Y'!B436:'Закон X-Y'!B441)/'Закон X-Y'!B442)</f>
        <v>0</v>
      </c>
      <c r="C438" s="54">
        <f>IF('Закон X-Y'!C442=0,0,SUMPRODUCT('Закон X-Y'!$A436:'Закон X-Y'!$A441,'Закон X-Y'!C436:'Закон X-Y'!C441)/'Закон X-Y'!C442)</f>
        <v>0</v>
      </c>
      <c r="D438" s="54">
        <f>IF('Закон X-Y'!D442=0,0,SUMPRODUCT('Закон X-Y'!$A436:'Закон X-Y'!$A441,'Закон X-Y'!D436:'Закон X-Y'!D441)/'Закон X-Y'!D442)</f>
        <v>0</v>
      </c>
      <c r="E438" s="54">
        <f>IF('Закон X-Y'!E442=0,0,SUMPRODUCT('Закон X-Y'!$A436:'Закон X-Y'!$A441,'Закон X-Y'!E436:'Закон X-Y'!E441)/'Закон X-Y'!E442)</f>
        <v>0</v>
      </c>
      <c r="F438" s="54">
        <f>IF('Закон X-Y'!F442=0,0,SUMPRODUCT('Закон X-Y'!$A436:'Закон X-Y'!$A441,'Закон X-Y'!F436:'Закон X-Y'!F441)/'Закон X-Y'!F442)</f>
        <v>0</v>
      </c>
      <c r="G438" s="64">
        <f>IF('Закон X-Y'!G442=0,0,SUMPRODUCT('Закон X-Y'!$A436:'Закон X-Y'!$A441,'Закон X-Y'!G436:'Закон X-Y'!G441)/'Закон X-Y'!G442)</f>
        <v>0</v>
      </c>
      <c r="H438" t="s">
        <v>71</v>
      </c>
      <c r="I438" s="54"/>
      <c r="J438" s="57" t="s">
        <v>55</v>
      </c>
      <c r="K438" s="58">
        <f>IF('Закон X-Y'!B442=0,0,SUMPRODUCT('Закон X-Y'!B435:G435,'Закон X-Y'!B442:G442))</f>
        <v>0</v>
      </c>
      <c r="L438" s="57" t="s">
        <v>72</v>
      </c>
      <c r="M438">
        <f>0*1/32+1*16/32+2*8/32+3*4/32+4*2/32+5*1/32</f>
        <v>1.78125</v>
      </c>
    </row>
    <row r="439" spans="1:19">
      <c r="A439" s="79">
        <f>'Закон X-Y'!A439</f>
        <v>3</v>
      </c>
      <c r="B439" s="63">
        <f>K443*(B435-K438)+K437</f>
        <v>0</v>
      </c>
      <c r="C439" s="54">
        <f>K443*(C435-K438)+K437</f>
        <v>0</v>
      </c>
      <c r="D439" s="54">
        <f>K443*(D435-K438)+K437</f>
        <v>0</v>
      </c>
      <c r="E439" s="54">
        <f>K443*(E435-K438)+K437</f>
        <v>0</v>
      </c>
      <c r="F439" s="54">
        <f>K443*(F435-K438)+K437</f>
        <v>0</v>
      </c>
      <c r="G439" s="64">
        <f>K443*(G435-K438)+K437</f>
        <v>0</v>
      </c>
      <c r="H439" t="s">
        <v>73</v>
      </c>
      <c r="I439" s="54"/>
      <c r="J439" s="57" t="s">
        <v>56</v>
      </c>
      <c r="K439" s="58">
        <f>IF('Закон X-Y'!B442=0,0,'Закон X-Y'!B435*SUMPRODUCT('Закон X-Y'!A436:A441,'Закон X-Y'!B436:B441)+'Закон X-Y'!C435*SUMPRODUCT('Закон X-Y'!A436:A441,'Закон X-Y'!C436:C441)+'Закон X-Y'!D435*SUMPRODUCT('Закон X-Y'!A436:A441,'Закон X-Y'!D436:D441)+'Закон X-Y'!E435*SUMPRODUCT('Закон X-Y'!A436:A441,'Закон X-Y'!E436:E441)+'Закон X-Y'!F435*SUMPRODUCT('Закон X-Y'!A436:A441,'Закон X-Y'!F436:F441)+'Закон X-Y'!G435*SUMPRODUCT('Закон X-Y'!A436:A441,'Закон X-Y'!G436:G441))</f>
        <v>0</v>
      </c>
      <c r="L439" s="57" t="s">
        <v>74</v>
      </c>
      <c r="M439">
        <f>5/21+2*(4/32+6/32+6/32+4/32)+3*(6/32+6/32+3/32)+4*(4/32+2/32)+5/32</f>
        <v>3.8005952380952381</v>
      </c>
    </row>
    <row r="440" spans="1:19">
      <c r="A440" s="79">
        <f>'Закон X-Y'!A440</f>
        <v>4</v>
      </c>
      <c r="B440" s="74">
        <f>'Закон X-Y'!B435</f>
        <v>0</v>
      </c>
      <c r="C440" s="75">
        <f>'Закон X-Y'!C435</f>
        <v>1</v>
      </c>
      <c r="D440" s="75">
        <f>'Закон X-Y'!D435</f>
        <v>2</v>
      </c>
      <c r="E440" s="75">
        <f>'Закон X-Y'!E435</f>
        <v>3</v>
      </c>
      <c r="F440" s="75">
        <f>'Закон X-Y'!F435</f>
        <v>4</v>
      </c>
      <c r="G440" s="76">
        <f>'Закон X-Y'!G435</f>
        <v>5</v>
      </c>
      <c r="H440" t="s">
        <v>68</v>
      </c>
      <c r="I440" s="54"/>
      <c r="J440" s="57" t="s">
        <v>57</v>
      </c>
      <c r="K440" s="58">
        <f>IF('Закон X-Y'!B442=0,0,SUMPRODUCT('Закон X-Y'!A436:A441,'Закон X-Y'!A436:A441,'Закон X-Y'!H436:H441)-K437*K437)</f>
        <v>0</v>
      </c>
      <c r="L440" s="57" t="s">
        <v>75</v>
      </c>
      <c r="M440">
        <f>0*1/32+1*5/32+4*10/32+9*10/32+16*5/32+25*1/32-M437*M437</f>
        <v>1.25</v>
      </c>
    </row>
    <row r="441" spans="1:19">
      <c r="A441" s="79">
        <f>'Закон X-Y'!A441</f>
        <v>5</v>
      </c>
      <c r="B441" s="60">
        <v>0</v>
      </c>
      <c r="C441" s="61">
        <f>(1/32+2/32+3/32+4/32+5/32)/(5/32)</f>
        <v>3</v>
      </c>
      <c r="D441" s="61">
        <f>(1*4/32+2*3/32+3*2/32+4/32)/(10/32)</f>
        <v>2</v>
      </c>
      <c r="E441" s="61">
        <f>(1*6/32+2*3/32+3*1/32)/(10/32)</f>
        <v>1.5</v>
      </c>
      <c r="F441" s="61">
        <f>(1*4/32+2*1/32)/(5/32)</f>
        <v>1.2</v>
      </c>
      <c r="G441" s="62">
        <v>1</v>
      </c>
      <c r="H441" t="s">
        <v>67</v>
      </c>
      <c r="I441" s="54"/>
      <c r="J441" s="57" t="s">
        <v>59</v>
      </c>
      <c r="K441" s="58">
        <f>IF('Закон X-Y'!B442=0,0,SUMPRODUCT('Закон X-Y'!B435:G435,'Закон X-Y'!B435:G435,'Закон X-Y'!B442:G442)-K438*K438)</f>
        <v>0</v>
      </c>
      <c r="L441" s="57" t="s">
        <v>76</v>
      </c>
      <c r="M441">
        <f>0*1/32+1*16/32+4*8/32+9*4/32+16*2/32+25*1/32-M438*M438</f>
        <v>1.2333984375</v>
      </c>
    </row>
    <row r="442" spans="1:19">
      <c r="B442" s="63">
        <f>M442*(B440-M437)+M438</f>
        <v>3.0863095238095237</v>
      </c>
      <c r="C442" s="54">
        <f>M442*(C440-M437)+M438</f>
        <v>2.5642857142857141</v>
      </c>
      <c r="D442" s="54">
        <f>M442*(D440-M437)+M438</f>
        <v>2.0422619047619048</v>
      </c>
      <c r="E442" s="54">
        <f>M442*(E440-M437)+M438</f>
        <v>1.5202380952380952</v>
      </c>
      <c r="F442" s="54">
        <f>M442*(F440-M437)+M438</f>
        <v>0.99821428571428583</v>
      </c>
      <c r="G442" s="64">
        <f>M442*(G440-M437)+M438</f>
        <v>0.47619047619047628</v>
      </c>
      <c r="H442" t="s">
        <v>69</v>
      </c>
      <c r="J442" s="57" t="s">
        <v>62</v>
      </c>
      <c r="K442" s="58">
        <f>IF('Закон X-Y'!B442=0,0,(K439-K437*K438)/K440)</f>
        <v>0</v>
      </c>
      <c r="L442" s="57" t="s">
        <v>62</v>
      </c>
      <c r="M442">
        <f>(M439-M437*M438)/M440</f>
        <v>-0.52202380952380945</v>
      </c>
    </row>
    <row r="443" spans="1:19">
      <c r="B443" s="63">
        <v>0</v>
      </c>
      <c r="C443" s="54">
        <f>(1/32+2*4/32+3*6/32+4*4/32+5/32)/(16/32)</f>
        <v>3</v>
      </c>
      <c r="D443" s="54">
        <f>(1/32+2*3/32+3*3/32+4*1/32)/(8/32)</f>
        <v>2.5</v>
      </c>
      <c r="E443" s="54">
        <f>(1/32+2*2/32+3*1/32)/(4/32)</f>
        <v>2</v>
      </c>
      <c r="F443" s="54">
        <f>(1/32+2*1/32)/(2/32)</f>
        <v>1.5</v>
      </c>
      <c r="G443" s="64">
        <v>1</v>
      </c>
      <c r="H443" t="s">
        <v>71</v>
      </c>
      <c r="J443" s="57" t="s">
        <v>64</v>
      </c>
      <c r="K443" s="58">
        <f>IF('Закон X-Y'!B442=0,0,(K439-K437*K438)/K441)</f>
        <v>0</v>
      </c>
      <c r="L443" s="57" t="s">
        <v>64</v>
      </c>
      <c r="M443">
        <f>(M439-M437*M438)/M441</f>
        <v>-0.52905025826641028</v>
      </c>
    </row>
    <row r="444" spans="1:19">
      <c r="B444" s="65">
        <f>M443*(B435-M438)+M437</f>
        <v>3.4423707725370432</v>
      </c>
      <c r="C444" s="66">
        <f>M443*(C435-M438)+M437</f>
        <v>2.9133205142706329</v>
      </c>
      <c r="D444" s="66">
        <f>M443*(D435-M438)+M437</f>
        <v>2.3842702560042226</v>
      </c>
      <c r="E444" s="66">
        <f>M443*(E435-M438)+M437</f>
        <v>1.8552199977378123</v>
      </c>
      <c r="F444" s="66">
        <f>M443*(F435-M438)+M437</f>
        <v>1.3261697394714023</v>
      </c>
      <c r="G444" s="67">
        <f>M443*(G435-M438)+M437</f>
        <v>0.79711948120499199</v>
      </c>
      <c r="H444" t="s">
        <v>73</v>
      </c>
    </row>
    <row r="445" spans="1:19">
      <c r="A445" s="79"/>
    </row>
    <row r="446" spans="1:19">
      <c r="A446" s="79"/>
    </row>
    <row r="451" spans="1:19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</row>
    <row r="452" spans="1:19">
      <c r="A452" s="78">
        <f>'Закон X-Y'!A452</f>
        <v>25</v>
      </c>
      <c r="B452" s="88">
        <f>'Закон X-Y'!B452</f>
        <v>0</v>
      </c>
      <c r="C452" s="88"/>
      <c r="D452" s="88"/>
      <c r="E452" s="88"/>
      <c r="F452" s="88"/>
      <c r="G452" s="88"/>
      <c r="H452" s="88"/>
      <c r="I452" s="88"/>
      <c r="J452" s="88"/>
      <c r="K452" s="88"/>
    </row>
    <row r="453" spans="1:19">
      <c r="A453" t="str">
        <f>'Закон X-Y'!A453</f>
        <v>X\Y</v>
      </c>
      <c r="B453" s="71">
        <f>'Закон X-Y'!B453</f>
        <v>0</v>
      </c>
      <c r="C453" s="72">
        <f>'Закон X-Y'!C453</f>
        <v>1</v>
      </c>
      <c r="D453" s="72">
        <f>'Закон X-Y'!D453</f>
        <v>2</v>
      </c>
      <c r="E453" s="72">
        <f>'Закон X-Y'!E453</f>
        <v>3</v>
      </c>
      <c r="F453" s="72">
        <f>'Закон X-Y'!F453</f>
        <v>4</v>
      </c>
      <c r="G453" s="73">
        <f>'Закон X-Y'!G453</f>
        <v>5</v>
      </c>
      <c r="H453" t="s">
        <v>66</v>
      </c>
      <c r="I453" s="54"/>
      <c r="J453" s="68" t="str">
        <f>'Закон X-Y'!J453</f>
        <v>N</v>
      </c>
      <c r="K453" s="89"/>
      <c r="L453" s="90"/>
    </row>
    <row r="454" spans="1:19">
      <c r="A454" s="79">
        <f>'Закон X-Y'!A454</f>
        <v>0</v>
      </c>
      <c r="B454" s="63">
        <f>IF('Закон X-Y'!H454=0,0,SUMPRODUCT('Закон X-Y'!$B453:'Закон X-Y'!$G453,'Закон X-Y'!B454:'Закон X-Y'!G454)/'Закон X-Y'!H454)</f>
        <v>0</v>
      </c>
      <c r="C454" s="54">
        <f>IF('Закон X-Y'!H455=0,0,SUMPRODUCT('Закон X-Y'!$B453:'Закон X-Y'!$G453,'Закон X-Y'!B455:'Закон X-Y'!G455)/'Закон X-Y'!H455)</f>
        <v>0</v>
      </c>
      <c r="D454" s="54">
        <f>IF('Закон X-Y'!H456=0,0,SUMPRODUCT('Закон X-Y'!$B453:'Закон X-Y'!$G453,'Закон X-Y'!B456:'Закон X-Y'!G456)/'Закон X-Y'!H456)</f>
        <v>0</v>
      </c>
      <c r="E454" s="54">
        <f>IF('Закон X-Y'!H457=0,0,SUMPRODUCT('Закон X-Y'!$B453:'Закон X-Y'!$G453,'Закон X-Y'!B457:'Закон X-Y'!G457)/'Закон X-Y'!H457)</f>
        <v>0</v>
      </c>
      <c r="F454" s="54">
        <f>IF('Закон X-Y'!H458=0,0,SUMPRODUCT('Закон X-Y'!$B453:'Закон X-Y'!$G453,'Закон X-Y'!B458:'Закон X-Y'!G458)/'Закон X-Y'!H458)</f>
        <v>0</v>
      </c>
      <c r="G454" s="64">
        <f>IF('Закон X-Y'!H459=0,0,SUMPRODUCT('Закон X-Y'!$B453:'Закон X-Y'!$G453,'Закон X-Y'!B459:'Закон X-Y'!G459)/'Закон X-Y'!H459)</f>
        <v>0</v>
      </c>
      <c r="H454" t="s">
        <v>67</v>
      </c>
      <c r="I454" s="54"/>
      <c r="J454" s="69">
        <f>'Закон X-Y'!J454</f>
        <v>1.0000000000000001E-5</v>
      </c>
      <c r="K454" s="58"/>
      <c r="L454" t="s">
        <v>68</v>
      </c>
    </row>
    <row r="455" spans="1:19">
      <c r="A455" s="79">
        <f>'Закон X-Y'!A455</f>
        <v>1</v>
      </c>
      <c r="B455" s="63">
        <f>K460*(B453-K455)+K456</f>
        <v>0</v>
      </c>
      <c r="C455" s="54">
        <f>K460*(C453-K455)+K456</f>
        <v>0</v>
      </c>
      <c r="D455" s="54">
        <f>K460*(D453-K455)+K456</f>
        <v>0</v>
      </c>
      <c r="E455" s="54">
        <f>K460*(E453-K455)+K456</f>
        <v>0</v>
      </c>
      <c r="F455" s="54">
        <f>K460*(F453-K455)+K456</f>
        <v>0</v>
      </c>
      <c r="G455" s="64">
        <f>K460*(G453-K455)+K456</f>
        <v>0</v>
      </c>
      <c r="H455" t="s">
        <v>69</v>
      </c>
      <c r="I455" s="54"/>
      <c r="J455" s="57" t="s">
        <v>54</v>
      </c>
      <c r="K455" s="58">
        <f>IF('Закон X-Y'!B460=0,0,SUMPRODUCT('Закон X-Y'!A454:A459,'Закон X-Y'!H454:H459))</f>
        <v>0</v>
      </c>
      <c r="L455" s="57" t="s">
        <v>70</v>
      </c>
      <c r="M455">
        <f>0*1/32+1*5/32+2*10/32+3*10/32+4*5/32+5*1/32</f>
        <v>2.5</v>
      </c>
    </row>
    <row r="456" spans="1:19">
      <c r="A456" s="79">
        <f>'Закон X-Y'!A456</f>
        <v>2</v>
      </c>
      <c r="B456" s="63">
        <f>IF('Закон X-Y'!B460=0,0,SUMPRODUCT('Закон X-Y'!$A454:'Закон X-Y'!$A459,'Закон X-Y'!B454:'Закон X-Y'!B459)/'Закон X-Y'!B460)</f>
        <v>0</v>
      </c>
      <c r="C456" s="54">
        <f>IF('Закон X-Y'!C460=0,0,SUMPRODUCT('Закон X-Y'!$A454:'Закон X-Y'!$A459,'Закон X-Y'!C454:'Закон X-Y'!C459)/'Закон X-Y'!C460)</f>
        <v>0</v>
      </c>
      <c r="D456" s="54">
        <f>IF('Закон X-Y'!D460=0,0,SUMPRODUCT('Закон X-Y'!$A454:'Закон X-Y'!$A459,'Закон X-Y'!D454:'Закон X-Y'!D459)/'Закон X-Y'!D460)</f>
        <v>0</v>
      </c>
      <c r="E456" s="54">
        <f>IF('Закон X-Y'!E460=0,0,SUMPRODUCT('Закон X-Y'!$A454:'Закон X-Y'!$A459,'Закон X-Y'!E454:'Закон X-Y'!E459)/'Закон X-Y'!E460)</f>
        <v>0</v>
      </c>
      <c r="F456" s="54">
        <f>IF('Закон X-Y'!F460=0,0,SUMPRODUCT('Закон X-Y'!$A454:'Закон X-Y'!$A459,'Закон X-Y'!F454:'Закон X-Y'!F459)/'Закон X-Y'!F460)</f>
        <v>0</v>
      </c>
      <c r="G456" s="64">
        <f>IF('Закон X-Y'!G460=0,0,SUMPRODUCT('Закон X-Y'!$A454:'Закон X-Y'!$A459,'Закон X-Y'!G454:'Закон X-Y'!G459)/'Закон X-Y'!G460)</f>
        <v>0</v>
      </c>
      <c r="H456" t="s">
        <v>71</v>
      </c>
      <c r="I456" s="54"/>
      <c r="J456" s="57" t="s">
        <v>55</v>
      </c>
      <c r="K456" s="58">
        <f>IF('Закон X-Y'!B460=0,0,SUMPRODUCT('Закон X-Y'!B453:G453,'Закон X-Y'!B460:G460))</f>
        <v>0</v>
      </c>
      <c r="L456" s="57" t="s">
        <v>72</v>
      </c>
      <c r="M456">
        <f>0*1/32+1*16/32+2*8/32+3*4/32+4*2/32+5*1/32</f>
        <v>1.78125</v>
      </c>
    </row>
    <row r="457" spans="1:19">
      <c r="A457" s="79">
        <f>'Закон X-Y'!A457</f>
        <v>3</v>
      </c>
      <c r="B457" s="63">
        <f>K461*(B453-K456)+K455</f>
        <v>0</v>
      </c>
      <c r="C457" s="54">
        <f>K461*(C453-K456)+K455</f>
        <v>0</v>
      </c>
      <c r="D457" s="54">
        <f>K461*(D453-K456)+K455</f>
        <v>0</v>
      </c>
      <c r="E457" s="54">
        <f>K461*(E453-K456)+K455</f>
        <v>0</v>
      </c>
      <c r="F457" s="54">
        <f>K461*(F453-K456)+K455</f>
        <v>0</v>
      </c>
      <c r="G457" s="64">
        <f>K461*(G453-K456)+K455</f>
        <v>0</v>
      </c>
      <c r="H457" t="s">
        <v>73</v>
      </c>
      <c r="I457" s="54"/>
      <c r="J457" s="57" t="s">
        <v>56</v>
      </c>
      <c r="K457" s="58">
        <f>IF('Закон X-Y'!B460=0,0,'Закон X-Y'!B453*SUMPRODUCT('Закон X-Y'!A454:A459,'Закон X-Y'!B454:B459)+'Закон X-Y'!C453*SUMPRODUCT('Закон X-Y'!A454:A459,'Закон X-Y'!C454:C459)+'Закон X-Y'!D453*SUMPRODUCT('Закон X-Y'!A454:A459,'Закон X-Y'!D454:D459)+'Закон X-Y'!E453*SUMPRODUCT('Закон X-Y'!A454:A459,'Закон X-Y'!E454:E459)+'Закон X-Y'!F453*SUMPRODUCT('Закон X-Y'!A454:A459,'Закон X-Y'!F454:F459)+'Закон X-Y'!G453*SUMPRODUCT('Закон X-Y'!A454:A459,'Закон X-Y'!G454:G459))</f>
        <v>0</v>
      </c>
      <c r="L457" s="57" t="s">
        <v>74</v>
      </c>
      <c r="M457">
        <f>5/21+2*(4/32+6/32+6/32+4/32)+3*(6/32+6/32+3/32)+4*(4/32+2/32)+5/32</f>
        <v>3.8005952380952381</v>
      </c>
    </row>
    <row r="458" spans="1:19">
      <c r="A458" s="79">
        <f>'Закон X-Y'!A458</f>
        <v>4</v>
      </c>
      <c r="B458" s="74">
        <f>'Закон X-Y'!B453</f>
        <v>0</v>
      </c>
      <c r="C458" s="75">
        <f>'Закон X-Y'!C453</f>
        <v>1</v>
      </c>
      <c r="D458" s="75">
        <f>'Закон X-Y'!D453</f>
        <v>2</v>
      </c>
      <c r="E458" s="75">
        <f>'Закон X-Y'!E453</f>
        <v>3</v>
      </c>
      <c r="F458" s="75">
        <f>'Закон X-Y'!F453</f>
        <v>4</v>
      </c>
      <c r="G458" s="76">
        <f>'Закон X-Y'!G453</f>
        <v>5</v>
      </c>
      <c r="H458" t="s">
        <v>68</v>
      </c>
      <c r="I458" s="54"/>
      <c r="J458" s="57" t="s">
        <v>57</v>
      </c>
      <c r="K458" s="58">
        <f>IF('Закон X-Y'!B460=0,0,SUMPRODUCT('Закон X-Y'!A454:A459,'Закон X-Y'!A454:A459,'Закон X-Y'!H454:H459)-K455*K455)</f>
        <v>0</v>
      </c>
      <c r="L458" s="57" t="s">
        <v>75</v>
      </c>
      <c r="M458">
        <f>0*1/32+1*5/32+4*10/32+9*10/32+16*5/32+25*1/32-M455*M455</f>
        <v>1.25</v>
      </c>
    </row>
    <row r="459" spans="1:19">
      <c r="A459" s="79">
        <f>'Закон X-Y'!A459</f>
        <v>5</v>
      </c>
      <c r="B459" s="60">
        <v>0</v>
      </c>
      <c r="C459" s="61">
        <f>(1/32+2/32+3/32+4/32+5/32)/(5/32)</f>
        <v>3</v>
      </c>
      <c r="D459" s="61">
        <f>(1*4/32+2*3/32+3*2/32+4/32)/(10/32)</f>
        <v>2</v>
      </c>
      <c r="E459" s="61">
        <f>(1*6/32+2*3/32+3*1/32)/(10/32)</f>
        <v>1.5</v>
      </c>
      <c r="F459" s="61">
        <f>(1*4/32+2*1/32)/(5/32)</f>
        <v>1.2</v>
      </c>
      <c r="G459" s="62">
        <v>1</v>
      </c>
      <c r="H459" t="s">
        <v>67</v>
      </c>
      <c r="I459" s="54"/>
      <c r="J459" s="57" t="s">
        <v>59</v>
      </c>
      <c r="K459" s="58">
        <f>IF('Закон X-Y'!B460=0,0,SUMPRODUCT('Закон X-Y'!B453:G453,'Закон X-Y'!B453:G453,'Закон X-Y'!B460:G460)-K456*K456)</f>
        <v>0</v>
      </c>
      <c r="L459" s="57" t="s">
        <v>76</v>
      </c>
      <c r="M459">
        <f>0*1/32+1*16/32+4*8/32+9*4/32+16*2/32+25*1/32-M456*M456</f>
        <v>1.2333984375</v>
      </c>
    </row>
    <row r="460" spans="1:19">
      <c r="B460" s="63">
        <f>M460*(B458-M455)+M456</f>
        <v>3.0863095238095237</v>
      </c>
      <c r="C460" s="54">
        <f>M460*(C458-M455)+M456</f>
        <v>2.5642857142857141</v>
      </c>
      <c r="D460" s="54">
        <f>M460*(D458-M455)+M456</f>
        <v>2.0422619047619048</v>
      </c>
      <c r="E460" s="54">
        <f>M460*(E458-M455)+M456</f>
        <v>1.5202380952380952</v>
      </c>
      <c r="F460" s="54">
        <f>M460*(F458-M455)+M456</f>
        <v>0.99821428571428583</v>
      </c>
      <c r="G460" s="64">
        <f>M460*(G458-M455)+M456</f>
        <v>0.47619047619047628</v>
      </c>
      <c r="H460" t="s">
        <v>69</v>
      </c>
      <c r="J460" s="57" t="s">
        <v>62</v>
      </c>
      <c r="K460" s="58">
        <f>IF('Закон X-Y'!B460=0,0,(K457-K455*K456)/K458)</f>
        <v>0</v>
      </c>
      <c r="L460" s="57" t="s">
        <v>62</v>
      </c>
      <c r="M460">
        <f>(M457-M455*M456)/M458</f>
        <v>-0.52202380952380945</v>
      </c>
    </row>
    <row r="461" spans="1:19">
      <c r="B461" s="63">
        <v>0</v>
      </c>
      <c r="C461" s="54">
        <f>(1/32+2*4/32+3*6/32+4*4/32+5/32)/(16/32)</f>
        <v>3</v>
      </c>
      <c r="D461" s="54">
        <f>(1/32+2*3/32+3*3/32+4*1/32)/(8/32)</f>
        <v>2.5</v>
      </c>
      <c r="E461" s="54">
        <f>(1/32+2*2/32+3*1/32)/(4/32)</f>
        <v>2</v>
      </c>
      <c r="F461" s="54">
        <f>(1/32+2*1/32)/(2/32)</f>
        <v>1.5</v>
      </c>
      <c r="G461" s="64">
        <v>1</v>
      </c>
      <c r="H461" t="s">
        <v>71</v>
      </c>
      <c r="J461" s="57" t="s">
        <v>64</v>
      </c>
      <c r="K461" s="58">
        <f>IF('Закон X-Y'!B460=0,0,(K457-K455*K456)/K459)</f>
        <v>0</v>
      </c>
      <c r="L461" s="57" t="s">
        <v>64</v>
      </c>
      <c r="M461">
        <f>(M457-M455*M456)/M459</f>
        <v>-0.52905025826641028</v>
      </c>
    </row>
    <row r="462" spans="1:19">
      <c r="B462" s="65">
        <f>M461*(B453-M456)+M455</f>
        <v>3.4423707725370432</v>
      </c>
      <c r="C462" s="66">
        <f>M461*(C453-M456)+M455</f>
        <v>2.9133205142706329</v>
      </c>
      <c r="D462" s="66">
        <f>M461*(D453-M456)+M455</f>
        <v>2.3842702560042226</v>
      </c>
      <c r="E462" s="66">
        <f>M461*(E453-M456)+M455</f>
        <v>1.8552199977378123</v>
      </c>
      <c r="F462" s="66">
        <f>M461*(F453-M456)+M455</f>
        <v>1.3261697394714023</v>
      </c>
      <c r="G462" s="67">
        <f>M461*(G453-M456)+M455</f>
        <v>0.79711948120499199</v>
      </c>
      <c r="H462" t="s">
        <v>73</v>
      </c>
    </row>
    <row r="463" spans="1:19">
      <c r="A463" s="79"/>
    </row>
    <row r="464" spans="1:19">
      <c r="A464" s="79"/>
    </row>
    <row r="469" spans="1:19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</row>
    <row r="470" spans="1:19">
      <c r="A470" s="78">
        <f>'Закон X-Y'!A470</f>
        <v>26</v>
      </c>
      <c r="B470" s="88">
        <f>'Закон X-Y'!B470</f>
        <v>0</v>
      </c>
      <c r="C470" s="88"/>
      <c r="D470" s="88"/>
      <c r="E470" s="88"/>
      <c r="F470" s="88"/>
      <c r="G470" s="88"/>
      <c r="H470" s="88"/>
      <c r="I470" s="88"/>
      <c r="J470" s="88"/>
      <c r="K470" s="88"/>
    </row>
    <row r="471" spans="1:19">
      <c r="A471" t="str">
        <f>'Закон X-Y'!A471</f>
        <v>X\Y</v>
      </c>
      <c r="B471" s="71">
        <f>'Закон X-Y'!B471</f>
        <v>0</v>
      </c>
      <c r="C471" s="72">
        <f>'Закон X-Y'!C471</f>
        <v>1</v>
      </c>
      <c r="D471" s="72">
        <f>'Закон X-Y'!D471</f>
        <v>2</v>
      </c>
      <c r="E471" s="72">
        <f>'Закон X-Y'!E471</f>
        <v>3</v>
      </c>
      <c r="F471" s="72">
        <f>'Закон X-Y'!F471</f>
        <v>4</v>
      </c>
      <c r="G471" s="73">
        <f>'Закон X-Y'!G471</f>
        <v>5</v>
      </c>
      <c r="H471" t="s">
        <v>66</v>
      </c>
      <c r="I471" s="54"/>
      <c r="J471" s="68" t="str">
        <f>'Закон X-Y'!J471</f>
        <v>N</v>
      </c>
      <c r="K471" s="89"/>
      <c r="L471" s="90"/>
    </row>
    <row r="472" spans="1:19">
      <c r="A472" s="79">
        <f>'Закон X-Y'!A472</f>
        <v>0</v>
      </c>
      <c r="B472" s="63">
        <f>IF('Закон X-Y'!H472=0,0,SUMPRODUCT('Закон X-Y'!$B471:'Закон X-Y'!$G471,'Закон X-Y'!B472:'Закон X-Y'!G472)/'Закон X-Y'!H472)</f>
        <v>0</v>
      </c>
      <c r="C472" s="54">
        <f>IF('Закон X-Y'!H473=0,0,SUMPRODUCT('Закон X-Y'!$B471:'Закон X-Y'!$G471,'Закон X-Y'!B473:'Закон X-Y'!G473)/'Закон X-Y'!H473)</f>
        <v>0</v>
      </c>
      <c r="D472" s="54">
        <f>IF('Закон X-Y'!H474=0,0,SUMPRODUCT('Закон X-Y'!$B471:'Закон X-Y'!$G471,'Закон X-Y'!B474:'Закон X-Y'!G474)/'Закон X-Y'!H474)</f>
        <v>0</v>
      </c>
      <c r="E472" s="54">
        <f>IF('Закон X-Y'!H475=0,0,SUMPRODUCT('Закон X-Y'!$B471:'Закон X-Y'!$G471,'Закон X-Y'!B475:'Закон X-Y'!G475)/'Закон X-Y'!H475)</f>
        <v>0</v>
      </c>
      <c r="F472" s="54">
        <f>IF('Закон X-Y'!H476=0,0,SUMPRODUCT('Закон X-Y'!$B471:'Закон X-Y'!$G471,'Закон X-Y'!B476:'Закон X-Y'!G476)/'Закон X-Y'!H476)</f>
        <v>0</v>
      </c>
      <c r="G472" s="64">
        <f>IF('Закон X-Y'!H477=0,0,SUMPRODUCT('Закон X-Y'!$B471:'Закон X-Y'!$G471,'Закон X-Y'!B477:'Закон X-Y'!G477)/'Закон X-Y'!H477)</f>
        <v>0</v>
      </c>
      <c r="H472" t="s">
        <v>67</v>
      </c>
      <c r="I472" s="54"/>
      <c r="J472" s="69">
        <f>'Закон X-Y'!J472</f>
        <v>1.0000000000000001E-5</v>
      </c>
      <c r="K472" s="58"/>
      <c r="L472" t="s">
        <v>68</v>
      </c>
    </row>
    <row r="473" spans="1:19">
      <c r="A473" s="79">
        <f>'Закон X-Y'!A473</f>
        <v>1</v>
      </c>
      <c r="B473" s="63">
        <f>K478*(B471-K473)+K474</f>
        <v>0</v>
      </c>
      <c r="C473" s="54">
        <f>K478*(C471-K473)+K474</f>
        <v>0</v>
      </c>
      <c r="D473" s="54">
        <f>K478*(D471-K473)+K474</f>
        <v>0</v>
      </c>
      <c r="E473" s="54">
        <f>K478*(E471-K473)+K474</f>
        <v>0</v>
      </c>
      <c r="F473" s="54">
        <f>K478*(F471-K473)+K474</f>
        <v>0</v>
      </c>
      <c r="G473" s="64">
        <f>K478*(G471-K473)+K474</f>
        <v>0</v>
      </c>
      <c r="H473" t="s">
        <v>69</v>
      </c>
      <c r="I473" s="54"/>
      <c r="J473" s="57" t="s">
        <v>54</v>
      </c>
      <c r="K473" s="58">
        <f>IF('Закон X-Y'!B478=0,0,SUMPRODUCT('Закон X-Y'!A472:A477,'Закон X-Y'!H472:H477))</f>
        <v>0</v>
      </c>
      <c r="L473" s="57" t="s">
        <v>70</v>
      </c>
      <c r="M473">
        <f>0*1/32+1*5/32+2*10/32+3*10/32+4*5/32+5*1/32</f>
        <v>2.5</v>
      </c>
    </row>
    <row r="474" spans="1:19">
      <c r="A474" s="79">
        <f>'Закон X-Y'!A474</f>
        <v>2</v>
      </c>
      <c r="B474" s="63">
        <f>IF('Закон X-Y'!B478=0,0,SUMPRODUCT('Закон X-Y'!$A472:'Закон X-Y'!$A477,'Закон X-Y'!B472:'Закон X-Y'!B477)/'Закон X-Y'!B478)</f>
        <v>0</v>
      </c>
      <c r="C474" s="54">
        <f>IF('Закон X-Y'!C478=0,0,SUMPRODUCT('Закон X-Y'!$A472:'Закон X-Y'!$A477,'Закон X-Y'!C472:'Закон X-Y'!C477)/'Закон X-Y'!C478)</f>
        <v>0</v>
      </c>
      <c r="D474" s="54">
        <f>IF('Закон X-Y'!D478=0,0,SUMPRODUCT('Закон X-Y'!$A472:'Закон X-Y'!$A477,'Закон X-Y'!D472:'Закон X-Y'!D477)/'Закон X-Y'!D478)</f>
        <v>0</v>
      </c>
      <c r="E474" s="54">
        <f>IF('Закон X-Y'!E478=0,0,SUMPRODUCT('Закон X-Y'!$A472:'Закон X-Y'!$A477,'Закон X-Y'!E472:'Закон X-Y'!E477)/'Закон X-Y'!E478)</f>
        <v>0</v>
      </c>
      <c r="F474" s="54">
        <f>IF('Закон X-Y'!F478=0,0,SUMPRODUCT('Закон X-Y'!$A472:'Закон X-Y'!$A477,'Закон X-Y'!F472:'Закон X-Y'!F477)/'Закон X-Y'!F478)</f>
        <v>0</v>
      </c>
      <c r="G474" s="64">
        <f>IF('Закон X-Y'!G478=0,0,SUMPRODUCT('Закон X-Y'!$A472:'Закон X-Y'!$A477,'Закон X-Y'!G472:'Закон X-Y'!G477)/'Закон X-Y'!G478)</f>
        <v>0</v>
      </c>
      <c r="H474" t="s">
        <v>71</v>
      </c>
      <c r="I474" s="54"/>
      <c r="J474" s="57" t="s">
        <v>55</v>
      </c>
      <c r="K474" s="58">
        <f>IF('Закон X-Y'!B478=0,0,SUMPRODUCT('Закон X-Y'!B471:G471,'Закон X-Y'!B478:G478))</f>
        <v>0</v>
      </c>
      <c r="L474" s="57" t="s">
        <v>72</v>
      </c>
      <c r="M474">
        <f>0*1/32+1*16/32+2*8/32+3*4/32+4*2/32+5*1/32</f>
        <v>1.78125</v>
      </c>
    </row>
    <row r="475" spans="1:19">
      <c r="A475" s="79">
        <f>'Закон X-Y'!A475</f>
        <v>3</v>
      </c>
      <c r="B475" s="63">
        <f>K479*(B471-K474)+K473</f>
        <v>0</v>
      </c>
      <c r="C475" s="54">
        <f>K479*(C471-K474)+K473</f>
        <v>0</v>
      </c>
      <c r="D475" s="54">
        <f>K479*(D471-K474)+K473</f>
        <v>0</v>
      </c>
      <c r="E475" s="54">
        <f>K479*(E471-K474)+K473</f>
        <v>0</v>
      </c>
      <c r="F475" s="54">
        <f>K479*(F471-K474)+K473</f>
        <v>0</v>
      </c>
      <c r="G475" s="64">
        <f>K479*(G471-K474)+K473</f>
        <v>0</v>
      </c>
      <c r="H475" t="s">
        <v>73</v>
      </c>
      <c r="I475" s="54"/>
      <c r="J475" s="57" t="s">
        <v>56</v>
      </c>
      <c r="K475" s="58">
        <f>IF('Закон X-Y'!B478=0,0,'Закон X-Y'!B471*SUMPRODUCT('Закон X-Y'!A472:A477,'Закон X-Y'!B472:B477)+'Закон X-Y'!C471*SUMPRODUCT('Закон X-Y'!A472:A477,'Закон X-Y'!C472:C477)+'Закон X-Y'!D471*SUMPRODUCT('Закон X-Y'!A472:A477,'Закон X-Y'!D472:D477)+'Закон X-Y'!E471*SUMPRODUCT('Закон X-Y'!A472:A477,'Закон X-Y'!E472:E477)+'Закон X-Y'!F471*SUMPRODUCT('Закон X-Y'!A472:A477,'Закон X-Y'!F472:F477)+'Закон X-Y'!G471*SUMPRODUCT('Закон X-Y'!A472:A477,'Закон X-Y'!G472:G477))</f>
        <v>0</v>
      </c>
      <c r="L475" s="57" t="s">
        <v>74</v>
      </c>
      <c r="M475">
        <f>5/21+2*(4/32+6/32+6/32+4/32)+3*(6/32+6/32+3/32)+4*(4/32+2/32)+5/32</f>
        <v>3.8005952380952381</v>
      </c>
    </row>
    <row r="476" spans="1:19">
      <c r="A476" s="79">
        <f>'Закон X-Y'!A476</f>
        <v>4</v>
      </c>
      <c r="B476" s="74">
        <f>'Закон X-Y'!B471</f>
        <v>0</v>
      </c>
      <c r="C476" s="75">
        <f>'Закон X-Y'!C471</f>
        <v>1</v>
      </c>
      <c r="D476" s="75">
        <f>'Закон X-Y'!D471</f>
        <v>2</v>
      </c>
      <c r="E476" s="75">
        <f>'Закон X-Y'!E471</f>
        <v>3</v>
      </c>
      <c r="F476" s="75">
        <f>'Закон X-Y'!F471</f>
        <v>4</v>
      </c>
      <c r="G476" s="76">
        <f>'Закон X-Y'!G471</f>
        <v>5</v>
      </c>
      <c r="H476" t="s">
        <v>68</v>
      </c>
      <c r="I476" s="54"/>
      <c r="J476" s="57" t="s">
        <v>57</v>
      </c>
      <c r="K476" s="58">
        <f>IF('Закон X-Y'!B478=0,0,SUMPRODUCT('Закон X-Y'!A472:A477,'Закон X-Y'!A472:A477,'Закон X-Y'!H472:H477)-K473*K473)</f>
        <v>0</v>
      </c>
      <c r="L476" s="57" t="s">
        <v>75</v>
      </c>
      <c r="M476">
        <f>0*1/32+1*5/32+4*10/32+9*10/32+16*5/32+25*1/32-M473*M473</f>
        <v>1.25</v>
      </c>
    </row>
    <row r="477" spans="1:19">
      <c r="A477" s="79">
        <f>'Закон X-Y'!A477</f>
        <v>5</v>
      </c>
      <c r="B477" s="60">
        <v>0</v>
      </c>
      <c r="C477" s="61">
        <f>(1/32+2/32+3/32+4/32+5/32)/(5/32)</f>
        <v>3</v>
      </c>
      <c r="D477" s="61">
        <f>(1*4/32+2*3/32+3*2/32+4/32)/(10/32)</f>
        <v>2</v>
      </c>
      <c r="E477" s="61">
        <f>(1*6/32+2*3/32+3*1/32)/(10/32)</f>
        <v>1.5</v>
      </c>
      <c r="F477" s="61">
        <f>(1*4/32+2*1/32)/(5/32)</f>
        <v>1.2</v>
      </c>
      <c r="G477" s="62">
        <v>1</v>
      </c>
      <c r="H477" t="s">
        <v>67</v>
      </c>
      <c r="I477" s="54"/>
      <c r="J477" s="57" t="s">
        <v>59</v>
      </c>
      <c r="K477" s="58">
        <f>IF('Закон X-Y'!B478=0,0,SUMPRODUCT('Закон X-Y'!B471:G471,'Закон X-Y'!B471:G471,'Закон X-Y'!B478:G478)-K474*K474)</f>
        <v>0</v>
      </c>
      <c r="L477" s="57" t="s">
        <v>76</v>
      </c>
      <c r="M477">
        <f>0*1/32+1*16/32+4*8/32+9*4/32+16*2/32+25*1/32-M474*M474</f>
        <v>1.2333984375</v>
      </c>
    </row>
    <row r="478" spans="1:19">
      <c r="B478" s="63">
        <f>M478*(B476-M473)+M474</f>
        <v>3.0863095238095237</v>
      </c>
      <c r="C478" s="54">
        <f>M478*(C476-M473)+M474</f>
        <v>2.5642857142857141</v>
      </c>
      <c r="D478" s="54">
        <f>M478*(D476-M473)+M474</f>
        <v>2.0422619047619048</v>
      </c>
      <c r="E478" s="54">
        <f>M478*(E476-M473)+M474</f>
        <v>1.5202380952380952</v>
      </c>
      <c r="F478" s="54">
        <f>M478*(F476-M473)+M474</f>
        <v>0.99821428571428583</v>
      </c>
      <c r="G478" s="64">
        <f>M478*(G476-M473)+M474</f>
        <v>0.47619047619047628</v>
      </c>
      <c r="H478" t="s">
        <v>69</v>
      </c>
      <c r="J478" s="57" t="s">
        <v>62</v>
      </c>
      <c r="K478" s="58">
        <f>IF('Закон X-Y'!B478=0,0,(K475-K473*K474)/K476)</f>
        <v>0</v>
      </c>
      <c r="L478" s="57" t="s">
        <v>62</v>
      </c>
      <c r="M478">
        <f>(M475-M473*M474)/M476</f>
        <v>-0.52202380952380945</v>
      </c>
    </row>
    <row r="479" spans="1:19">
      <c r="B479" s="63">
        <v>0</v>
      </c>
      <c r="C479" s="54">
        <f>(1/32+2*4/32+3*6/32+4*4/32+5/32)/(16/32)</f>
        <v>3</v>
      </c>
      <c r="D479" s="54">
        <f>(1/32+2*3/32+3*3/32+4*1/32)/(8/32)</f>
        <v>2.5</v>
      </c>
      <c r="E479" s="54">
        <f>(1/32+2*2/32+3*1/32)/(4/32)</f>
        <v>2</v>
      </c>
      <c r="F479" s="54">
        <f>(1/32+2*1/32)/(2/32)</f>
        <v>1.5</v>
      </c>
      <c r="G479" s="64">
        <v>1</v>
      </c>
      <c r="H479" t="s">
        <v>71</v>
      </c>
      <c r="J479" s="57" t="s">
        <v>64</v>
      </c>
      <c r="K479" s="58">
        <f>IF('Закон X-Y'!B478=0,0,(K475-K473*K474)/K477)</f>
        <v>0</v>
      </c>
      <c r="L479" s="57" t="s">
        <v>64</v>
      </c>
      <c r="M479">
        <f>(M475-M473*M474)/M477</f>
        <v>-0.52905025826641028</v>
      </c>
    </row>
    <row r="480" spans="1:19">
      <c r="B480" s="65">
        <f>M479*(B471-M474)+M473</f>
        <v>3.4423707725370432</v>
      </c>
      <c r="C480" s="66">
        <f>M479*(C471-M474)+M473</f>
        <v>2.9133205142706329</v>
      </c>
      <c r="D480" s="66">
        <f>M479*(D471-M474)+M473</f>
        <v>2.3842702560042226</v>
      </c>
      <c r="E480" s="66">
        <f>M479*(E471-M474)+M473</f>
        <v>1.8552199977378123</v>
      </c>
      <c r="F480" s="66">
        <f>M479*(F471-M474)+M473</f>
        <v>1.3261697394714023</v>
      </c>
      <c r="G480" s="67">
        <f>M479*(G471-M474)+M473</f>
        <v>0.79711948120499199</v>
      </c>
      <c r="H480" t="s">
        <v>73</v>
      </c>
    </row>
    <row r="481" spans="1:19">
      <c r="A481" s="79"/>
    </row>
    <row r="482" spans="1:19">
      <c r="A482" s="79"/>
    </row>
    <row r="487" spans="1:19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</row>
    <row r="488" spans="1:19">
      <c r="A488" s="78">
        <f>'Закон X-Y'!A488</f>
        <v>27</v>
      </c>
      <c r="B488" s="88">
        <f>'Закон X-Y'!B488</f>
        <v>0</v>
      </c>
      <c r="C488" s="88"/>
      <c r="D488" s="88"/>
      <c r="E488" s="88"/>
      <c r="F488" s="88"/>
      <c r="G488" s="88"/>
      <c r="H488" s="88"/>
      <c r="I488" s="88"/>
      <c r="J488" s="88"/>
      <c r="K488" s="88"/>
    </row>
    <row r="489" spans="1:19">
      <c r="A489" t="str">
        <f>'Закон X-Y'!A489</f>
        <v>X\Y</v>
      </c>
      <c r="B489" s="71">
        <f>'Закон X-Y'!B489</f>
        <v>0</v>
      </c>
      <c r="C489" s="72">
        <f>'Закон X-Y'!C489</f>
        <v>1</v>
      </c>
      <c r="D489" s="72">
        <f>'Закон X-Y'!D489</f>
        <v>2</v>
      </c>
      <c r="E489" s="72">
        <f>'Закон X-Y'!E489</f>
        <v>3</v>
      </c>
      <c r="F489" s="72">
        <f>'Закон X-Y'!F489</f>
        <v>4</v>
      </c>
      <c r="G489" s="73">
        <f>'Закон X-Y'!G489</f>
        <v>5</v>
      </c>
      <c r="H489" t="s">
        <v>66</v>
      </c>
      <c r="I489" s="54"/>
      <c r="J489" s="68" t="str">
        <f>'Закон X-Y'!J489</f>
        <v>N</v>
      </c>
      <c r="K489" s="89"/>
      <c r="L489" s="90"/>
    </row>
    <row r="490" spans="1:19">
      <c r="A490" s="79">
        <f>'Закон X-Y'!A490</f>
        <v>0</v>
      </c>
      <c r="B490" s="63">
        <f>IF('Закон X-Y'!H490=0,0,SUMPRODUCT('Закон X-Y'!$B489:'Закон X-Y'!$G489,'Закон X-Y'!B490:'Закон X-Y'!G490)/'Закон X-Y'!H490)</f>
        <v>0</v>
      </c>
      <c r="C490" s="54">
        <f>IF('Закон X-Y'!H491=0,0,SUMPRODUCT('Закон X-Y'!$B489:'Закон X-Y'!$G489,'Закон X-Y'!B491:'Закон X-Y'!G491)/'Закон X-Y'!H491)</f>
        <v>0</v>
      </c>
      <c r="D490" s="54">
        <f>IF('Закон X-Y'!H492=0,0,SUMPRODUCT('Закон X-Y'!$B489:'Закон X-Y'!$G489,'Закон X-Y'!B492:'Закон X-Y'!G492)/'Закон X-Y'!H492)</f>
        <v>0</v>
      </c>
      <c r="E490" s="54">
        <f>IF('Закон X-Y'!H493=0,0,SUMPRODUCT('Закон X-Y'!$B489:'Закон X-Y'!$G489,'Закон X-Y'!B493:'Закон X-Y'!G493)/'Закон X-Y'!H493)</f>
        <v>0</v>
      </c>
      <c r="F490" s="54">
        <f>IF('Закон X-Y'!H494=0,0,SUMPRODUCT('Закон X-Y'!$B489:'Закон X-Y'!$G489,'Закон X-Y'!B494:'Закон X-Y'!G494)/'Закон X-Y'!H494)</f>
        <v>0</v>
      </c>
      <c r="G490" s="64">
        <f>IF('Закон X-Y'!H495=0,0,SUMPRODUCT('Закон X-Y'!$B489:'Закон X-Y'!$G489,'Закон X-Y'!B495:'Закон X-Y'!G495)/'Закон X-Y'!H495)</f>
        <v>0</v>
      </c>
      <c r="H490" t="s">
        <v>67</v>
      </c>
      <c r="I490" s="54"/>
      <c r="J490" s="69">
        <f>'Закон X-Y'!J490</f>
        <v>1.0000000000000001E-5</v>
      </c>
      <c r="K490" s="58"/>
      <c r="L490" t="s">
        <v>68</v>
      </c>
    </row>
    <row r="491" spans="1:19">
      <c r="A491" s="79">
        <f>'Закон X-Y'!A491</f>
        <v>1</v>
      </c>
      <c r="B491" s="63">
        <f>K496*(B489-K491)+K492</f>
        <v>0</v>
      </c>
      <c r="C491" s="54">
        <f>K496*(C489-K491)+K492</f>
        <v>0</v>
      </c>
      <c r="D491" s="54">
        <f>K496*(D489-K491)+K492</f>
        <v>0</v>
      </c>
      <c r="E491" s="54">
        <f>K496*(E489-K491)+K492</f>
        <v>0</v>
      </c>
      <c r="F491" s="54">
        <f>K496*(F489-K491)+K492</f>
        <v>0</v>
      </c>
      <c r="G491" s="64">
        <f>K496*(G489-K491)+K492</f>
        <v>0</v>
      </c>
      <c r="H491" t="s">
        <v>69</v>
      </c>
      <c r="I491" s="54"/>
      <c r="J491" s="57" t="s">
        <v>54</v>
      </c>
      <c r="K491" s="58">
        <f>IF('Закон X-Y'!B496=0,0,SUMPRODUCT('Закон X-Y'!A490:A495,'Закон X-Y'!H490:H495))</f>
        <v>0</v>
      </c>
      <c r="L491" s="57" t="s">
        <v>70</v>
      </c>
      <c r="M491">
        <f>0*1/32+1*5/32+2*10/32+3*10/32+4*5/32+5*1/32</f>
        <v>2.5</v>
      </c>
    </row>
    <row r="492" spans="1:19">
      <c r="A492" s="79">
        <f>'Закон X-Y'!A492</f>
        <v>2</v>
      </c>
      <c r="B492" s="63">
        <f>IF('Закон X-Y'!B496=0,0,SUMPRODUCT('Закон X-Y'!$A490:'Закон X-Y'!$A495,'Закон X-Y'!B490:'Закон X-Y'!B495)/'Закон X-Y'!B496)</f>
        <v>0</v>
      </c>
      <c r="C492" s="54">
        <f>IF('Закон X-Y'!C496=0,0,SUMPRODUCT('Закон X-Y'!$A490:'Закон X-Y'!$A495,'Закон X-Y'!C490:'Закон X-Y'!C495)/'Закон X-Y'!C496)</f>
        <v>0</v>
      </c>
      <c r="D492" s="54">
        <f>IF('Закон X-Y'!D496=0,0,SUMPRODUCT('Закон X-Y'!$A490:'Закон X-Y'!$A495,'Закон X-Y'!D490:'Закон X-Y'!D495)/'Закон X-Y'!D496)</f>
        <v>0</v>
      </c>
      <c r="E492" s="54">
        <f>IF('Закон X-Y'!E496=0,0,SUMPRODUCT('Закон X-Y'!$A490:'Закон X-Y'!$A495,'Закон X-Y'!E490:'Закон X-Y'!E495)/'Закон X-Y'!E496)</f>
        <v>0</v>
      </c>
      <c r="F492" s="54">
        <f>IF('Закон X-Y'!F496=0,0,SUMPRODUCT('Закон X-Y'!$A490:'Закон X-Y'!$A495,'Закон X-Y'!F490:'Закон X-Y'!F495)/'Закон X-Y'!F496)</f>
        <v>0</v>
      </c>
      <c r="G492" s="64">
        <f>IF('Закон X-Y'!G496=0,0,SUMPRODUCT('Закон X-Y'!$A490:'Закон X-Y'!$A495,'Закон X-Y'!G490:'Закон X-Y'!G495)/'Закон X-Y'!G496)</f>
        <v>0</v>
      </c>
      <c r="H492" t="s">
        <v>71</v>
      </c>
      <c r="I492" s="54"/>
      <c r="J492" s="57" t="s">
        <v>55</v>
      </c>
      <c r="K492" s="58">
        <f>IF('Закон X-Y'!B496=0,0,SUMPRODUCT('Закон X-Y'!B489:G489,'Закон X-Y'!B496:G496))</f>
        <v>0</v>
      </c>
      <c r="L492" s="57" t="s">
        <v>72</v>
      </c>
      <c r="M492">
        <f>0*1/32+1*16/32+2*8/32+3*4/32+4*2/32+5*1/32</f>
        <v>1.78125</v>
      </c>
    </row>
    <row r="493" spans="1:19">
      <c r="A493" s="79">
        <f>'Закон X-Y'!A493</f>
        <v>3</v>
      </c>
      <c r="B493" s="63">
        <f>K497*(B489-K492)+K491</f>
        <v>0</v>
      </c>
      <c r="C493" s="54">
        <f>K497*(C489-K492)+K491</f>
        <v>0</v>
      </c>
      <c r="D493" s="54">
        <f>K497*(D489-K492)+K491</f>
        <v>0</v>
      </c>
      <c r="E493" s="54">
        <f>K497*(E489-K492)+K491</f>
        <v>0</v>
      </c>
      <c r="F493" s="54">
        <f>K497*(F489-K492)+K491</f>
        <v>0</v>
      </c>
      <c r="G493" s="64">
        <f>K497*(G489-K492)+K491</f>
        <v>0</v>
      </c>
      <c r="H493" t="s">
        <v>73</v>
      </c>
      <c r="I493" s="54"/>
      <c r="J493" s="57" t="s">
        <v>56</v>
      </c>
      <c r="K493" s="58">
        <f>IF('Закон X-Y'!B496=0,0,'Закон X-Y'!B489*SUMPRODUCT('Закон X-Y'!A490:A495,'Закон X-Y'!B490:B495)+'Закон X-Y'!C489*SUMPRODUCT('Закон X-Y'!A490:A495,'Закон X-Y'!C490:C495)+'Закон X-Y'!D489*SUMPRODUCT('Закон X-Y'!A490:A495,'Закон X-Y'!D490:D495)+'Закон X-Y'!E489*SUMPRODUCT('Закон X-Y'!A490:A495,'Закон X-Y'!E490:E495)+'Закон X-Y'!F489*SUMPRODUCT('Закон X-Y'!A490:A495,'Закон X-Y'!F490:F495)+'Закон X-Y'!G489*SUMPRODUCT('Закон X-Y'!A490:A495,'Закон X-Y'!G490:G495))</f>
        <v>0</v>
      </c>
      <c r="L493" s="57" t="s">
        <v>74</v>
      </c>
      <c r="M493">
        <f>5/21+2*(4/32+6/32+6/32+4/32)+3*(6/32+6/32+3/32)+4*(4/32+2/32)+5/32</f>
        <v>3.8005952380952381</v>
      </c>
    </row>
    <row r="494" spans="1:19">
      <c r="A494" s="79">
        <f>'Закон X-Y'!A494</f>
        <v>4</v>
      </c>
      <c r="B494" s="74">
        <f>'Закон X-Y'!B489</f>
        <v>0</v>
      </c>
      <c r="C494" s="75">
        <f>'Закон X-Y'!C489</f>
        <v>1</v>
      </c>
      <c r="D494" s="75">
        <f>'Закон X-Y'!D489</f>
        <v>2</v>
      </c>
      <c r="E494" s="75">
        <f>'Закон X-Y'!E489</f>
        <v>3</v>
      </c>
      <c r="F494" s="75">
        <f>'Закон X-Y'!F489</f>
        <v>4</v>
      </c>
      <c r="G494" s="76">
        <f>'Закон X-Y'!G489</f>
        <v>5</v>
      </c>
      <c r="H494" t="s">
        <v>68</v>
      </c>
      <c r="I494" s="54"/>
      <c r="J494" s="57" t="s">
        <v>57</v>
      </c>
      <c r="K494" s="58">
        <f>IF('Закон X-Y'!B496=0,0,SUMPRODUCT('Закон X-Y'!A490:A495,'Закон X-Y'!A490:A495,'Закон X-Y'!H490:H495)-K491*K491)</f>
        <v>0</v>
      </c>
      <c r="L494" s="57" t="s">
        <v>75</v>
      </c>
      <c r="M494">
        <f>0*1/32+1*5/32+4*10/32+9*10/32+16*5/32+25*1/32-M491*M491</f>
        <v>1.25</v>
      </c>
    </row>
    <row r="495" spans="1:19">
      <c r="A495" s="79">
        <f>'Закон X-Y'!A495</f>
        <v>5</v>
      </c>
      <c r="B495" s="60">
        <v>0</v>
      </c>
      <c r="C495" s="61">
        <f>(1/32+2/32+3/32+4/32+5/32)/(5/32)</f>
        <v>3</v>
      </c>
      <c r="D495" s="61">
        <f>(1*4/32+2*3/32+3*2/32+4/32)/(10/32)</f>
        <v>2</v>
      </c>
      <c r="E495" s="61">
        <f>(1*6/32+2*3/32+3*1/32)/(10/32)</f>
        <v>1.5</v>
      </c>
      <c r="F495" s="61">
        <f>(1*4/32+2*1/32)/(5/32)</f>
        <v>1.2</v>
      </c>
      <c r="G495" s="62">
        <v>1</v>
      </c>
      <c r="H495" t="s">
        <v>67</v>
      </c>
      <c r="I495" s="54"/>
      <c r="J495" s="57" t="s">
        <v>59</v>
      </c>
      <c r="K495" s="58">
        <f>IF('Закон X-Y'!B496=0,0,SUMPRODUCT('Закон X-Y'!B489:G489,'Закон X-Y'!B489:G489,'Закон X-Y'!B496:G496)-K492*K492)</f>
        <v>0</v>
      </c>
      <c r="L495" s="57" t="s">
        <v>76</v>
      </c>
      <c r="M495">
        <f>0*1/32+1*16/32+4*8/32+9*4/32+16*2/32+25*1/32-M492*M492</f>
        <v>1.2333984375</v>
      </c>
    </row>
    <row r="496" spans="1:19">
      <c r="B496" s="63">
        <f>M496*(B494-M491)+M492</f>
        <v>3.0863095238095237</v>
      </c>
      <c r="C496" s="54">
        <f>M496*(C494-M491)+M492</f>
        <v>2.5642857142857141</v>
      </c>
      <c r="D496" s="54">
        <f>M496*(D494-M491)+M492</f>
        <v>2.0422619047619048</v>
      </c>
      <c r="E496" s="54">
        <f>M496*(E494-M491)+M492</f>
        <v>1.5202380952380952</v>
      </c>
      <c r="F496" s="54">
        <f>M496*(F494-M491)+M492</f>
        <v>0.99821428571428583</v>
      </c>
      <c r="G496" s="64">
        <f>M496*(G494-M491)+M492</f>
        <v>0.47619047619047628</v>
      </c>
      <c r="H496" t="s">
        <v>69</v>
      </c>
      <c r="J496" s="57" t="s">
        <v>62</v>
      </c>
      <c r="K496" s="58">
        <f>IF('Закон X-Y'!B496=0,0,(K493-K491*K492)/K494)</f>
        <v>0</v>
      </c>
      <c r="L496" s="57" t="s">
        <v>62</v>
      </c>
      <c r="M496">
        <f>(M493-M491*M492)/M494</f>
        <v>-0.52202380952380945</v>
      </c>
    </row>
    <row r="497" spans="1:19">
      <c r="B497" s="63">
        <v>0</v>
      </c>
      <c r="C497" s="54">
        <f>(1/32+2*4/32+3*6/32+4*4/32+5/32)/(16/32)</f>
        <v>3</v>
      </c>
      <c r="D497" s="54">
        <f>(1/32+2*3/32+3*3/32+4*1/32)/(8/32)</f>
        <v>2.5</v>
      </c>
      <c r="E497" s="54">
        <f>(1/32+2*2/32+3*1/32)/(4/32)</f>
        <v>2</v>
      </c>
      <c r="F497" s="54">
        <f>(1/32+2*1/32)/(2/32)</f>
        <v>1.5</v>
      </c>
      <c r="G497" s="64">
        <v>1</v>
      </c>
      <c r="H497" t="s">
        <v>71</v>
      </c>
      <c r="J497" s="57" t="s">
        <v>64</v>
      </c>
      <c r="K497" s="58">
        <f>IF('Закон X-Y'!B496=0,0,(K493-K491*K492)/K495)</f>
        <v>0</v>
      </c>
      <c r="L497" s="57" t="s">
        <v>64</v>
      </c>
      <c r="M497">
        <f>(M493-M491*M492)/M495</f>
        <v>-0.52905025826641028</v>
      </c>
    </row>
    <row r="498" spans="1:19">
      <c r="B498" s="65">
        <f>M497*(B489-M492)+M491</f>
        <v>3.4423707725370432</v>
      </c>
      <c r="C498" s="66">
        <f>M497*(C489-M492)+M491</f>
        <v>2.9133205142706329</v>
      </c>
      <c r="D498" s="66">
        <f>M497*(D489-M492)+M491</f>
        <v>2.3842702560042226</v>
      </c>
      <c r="E498" s="66">
        <f>M497*(E489-M492)+M491</f>
        <v>1.8552199977378123</v>
      </c>
      <c r="F498" s="66">
        <f>M497*(F489-M492)+M491</f>
        <v>1.3261697394714023</v>
      </c>
      <c r="G498" s="67">
        <f>M497*(G489-M492)+M491</f>
        <v>0.79711948120499199</v>
      </c>
      <c r="H498" t="s">
        <v>73</v>
      </c>
    </row>
    <row r="499" spans="1:19">
      <c r="A499" s="79"/>
    </row>
    <row r="500" spans="1:19">
      <c r="A500" s="79"/>
    </row>
    <row r="505" spans="1:19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</row>
    <row r="506" spans="1:19">
      <c r="A506" s="78">
        <f>'Закон X-Y'!A506</f>
        <v>28</v>
      </c>
      <c r="B506" s="88">
        <f>'Закон X-Y'!B506</f>
        <v>0</v>
      </c>
      <c r="C506" s="88"/>
      <c r="D506" s="88"/>
      <c r="E506" s="88"/>
      <c r="F506" s="88"/>
      <c r="G506" s="88"/>
      <c r="H506" s="88"/>
      <c r="I506" s="88"/>
      <c r="J506" s="88"/>
      <c r="K506" s="88"/>
    </row>
    <row r="507" spans="1:19">
      <c r="A507" t="str">
        <f>'Закон X-Y'!A507</f>
        <v>X\Y</v>
      </c>
      <c r="B507" s="71">
        <f>'Закон X-Y'!B507</f>
        <v>0</v>
      </c>
      <c r="C507" s="72">
        <f>'Закон X-Y'!C507</f>
        <v>1</v>
      </c>
      <c r="D507" s="72">
        <f>'Закон X-Y'!D507</f>
        <v>2</v>
      </c>
      <c r="E507" s="72">
        <f>'Закон X-Y'!E507</f>
        <v>3</v>
      </c>
      <c r="F507" s="72">
        <f>'Закон X-Y'!F507</f>
        <v>4</v>
      </c>
      <c r="G507" s="73">
        <f>'Закон X-Y'!G507</f>
        <v>5</v>
      </c>
      <c r="H507" t="s">
        <v>66</v>
      </c>
      <c r="I507" s="54"/>
      <c r="J507" s="68" t="str">
        <f>'Закон X-Y'!J507</f>
        <v>N</v>
      </c>
      <c r="K507" s="89"/>
      <c r="L507" s="90"/>
    </row>
    <row r="508" spans="1:19">
      <c r="A508" s="79">
        <f>'Закон X-Y'!A508</f>
        <v>0</v>
      </c>
      <c r="B508" s="63">
        <f>IF('Закон X-Y'!H508=0,0,SUMPRODUCT('Закон X-Y'!$B507:'Закон X-Y'!$G507,'Закон X-Y'!B508:'Закон X-Y'!G508)/'Закон X-Y'!H508)</f>
        <v>0</v>
      </c>
      <c r="C508" s="54">
        <f>IF('Закон X-Y'!H509=0,0,SUMPRODUCT('Закон X-Y'!$B507:'Закон X-Y'!$G507,'Закон X-Y'!B509:'Закон X-Y'!G509)/'Закон X-Y'!H509)</f>
        <v>0</v>
      </c>
      <c r="D508" s="54">
        <f>IF('Закон X-Y'!H510=0,0,SUMPRODUCT('Закон X-Y'!$B507:'Закон X-Y'!$G507,'Закон X-Y'!B510:'Закон X-Y'!G510)/'Закон X-Y'!H510)</f>
        <v>0</v>
      </c>
      <c r="E508" s="54">
        <f>IF('Закон X-Y'!H511=0,0,SUMPRODUCT('Закон X-Y'!$B507:'Закон X-Y'!$G507,'Закон X-Y'!B511:'Закон X-Y'!G511)/'Закон X-Y'!H511)</f>
        <v>0</v>
      </c>
      <c r="F508" s="54">
        <f>IF('Закон X-Y'!H512=0,0,SUMPRODUCT('Закон X-Y'!$B507:'Закон X-Y'!$G507,'Закон X-Y'!B512:'Закон X-Y'!G512)/'Закон X-Y'!H512)</f>
        <v>0</v>
      </c>
      <c r="G508" s="64">
        <f>IF('Закон X-Y'!H513=0,0,SUMPRODUCT('Закон X-Y'!$B507:'Закон X-Y'!$G507,'Закон X-Y'!B513:'Закон X-Y'!G513)/'Закон X-Y'!H513)</f>
        <v>0</v>
      </c>
      <c r="H508" t="s">
        <v>67</v>
      </c>
      <c r="I508" s="54"/>
      <c r="J508" s="69">
        <f>'Закон X-Y'!J508</f>
        <v>1.0000000000000001E-5</v>
      </c>
      <c r="K508" s="58"/>
      <c r="L508" t="s">
        <v>68</v>
      </c>
    </row>
    <row r="509" spans="1:19">
      <c r="A509" s="79">
        <f>'Закон X-Y'!A509</f>
        <v>1</v>
      </c>
      <c r="B509" s="63">
        <f>K514*(B507-K509)+K510</f>
        <v>0</v>
      </c>
      <c r="C509" s="54">
        <f>K514*(C507-K509)+K510</f>
        <v>0</v>
      </c>
      <c r="D509" s="54">
        <f>K514*(D507-K509)+K510</f>
        <v>0</v>
      </c>
      <c r="E509" s="54">
        <f>K514*(E507-K509)+K510</f>
        <v>0</v>
      </c>
      <c r="F509" s="54">
        <f>K514*(F507-K509)+K510</f>
        <v>0</v>
      </c>
      <c r="G509" s="64">
        <f>K514*(G507-K509)+K510</f>
        <v>0</v>
      </c>
      <c r="H509" t="s">
        <v>69</v>
      </c>
      <c r="I509" s="54"/>
      <c r="J509" s="57" t="s">
        <v>54</v>
      </c>
      <c r="K509" s="58">
        <f>IF('Закон X-Y'!B514=0,0,SUMPRODUCT('Закон X-Y'!A508:A513,'Закон X-Y'!H508:H513))</f>
        <v>0</v>
      </c>
      <c r="L509" s="57" t="s">
        <v>70</v>
      </c>
      <c r="M509">
        <f>0*1/32+1*5/32+2*10/32+3*10/32+4*5/32+5*1/32</f>
        <v>2.5</v>
      </c>
    </row>
    <row r="510" spans="1:19">
      <c r="A510" s="79">
        <f>'Закон X-Y'!A510</f>
        <v>2</v>
      </c>
      <c r="B510" s="63">
        <f>IF('Закон X-Y'!B514=0,0,SUMPRODUCT('Закон X-Y'!$A508:'Закон X-Y'!$A513,'Закон X-Y'!B508:'Закон X-Y'!B513)/'Закон X-Y'!B514)</f>
        <v>0</v>
      </c>
      <c r="C510" s="54">
        <f>IF('Закон X-Y'!C514=0,0,SUMPRODUCT('Закон X-Y'!$A508:'Закон X-Y'!$A513,'Закон X-Y'!C508:'Закон X-Y'!C513)/'Закон X-Y'!C514)</f>
        <v>0</v>
      </c>
      <c r="D510" s="54">
        <f>IF('Закон X-Y'!D514=0,0,SUMPRODUCT('Закон X-Y'!$A508:'Закон X-Y'!$A513,'Закон X-Y'!D508:'Закон X-Y'!D513)/'Закон X-Y'!D514)</f>
        <v>0</v>
      </c>
      <c r="E510" s="54">
        <f>IF('Закон X-Y'!E514=0,0,SUMPRODUCT('Закон X-Y'!$A508:'Закон X-Y'!$A513,'Закон X-Y'!E508:'Закон X-Y'!E513)/'Закон X-Y'!E514)</f>
        <v>0</v>
      </c>
      <c r="F510" s="54">
        <f>IF('Закон X-Y'!F514=0,0,SUMPRODUCT('Закон X-Y'!$A508:'Закон X-Y'!$A513,'Закон X-Y'!F508:'Закон X-Y'!F513)/'Закон X-Y'!F514)</f>
        <v>0</v>
      </c>
      <c r="G510" s="64">
        <f>IF('Закон X-Y'!G514=0,0,SUMPRODUCT('Закон X-Y'!$A508:'Закон X-Y'!$A513,'Закон X-Y'!G508:'Закон X-Y'!G513)/'Закон X-Y'!G514)</f>
        <v>0</v>
      </c>
      <c r="H510" t="s">
        <v>71</v>
      </c>
      <c r="I510" s="54"/>
      <c r="J510" s="57" t="s">
        <v>55</v>
      </c>
      <c r="K510" s="58">
        <f>IF('Закон X-Y'!B514=0,0,SUMPRODUCT('Закон X-Y'!B507:G507,'Закон X-Y'!B514:G514))</f>
        <v>0</v>
      </c>
      <c r="L510" s="57" t="s">
        <v>72</v>
      </c>
      <c r="M510">
        <f>0*1/32+1*16/32+2*8/32+3*4/32+4*2/32+5*1/32</f>
        <v>1.78125</v>
      </c>
    </row>
    <row r="511" spans="1:19">
      <c r="A511" s="79">
        <f>'Закон X-Y'!A511</f>
        <v>3</v>
      </c>
      <c r="B511" s="63">
        <f>K515*(B507-K510)+K509</f>
        <v>0</v>
      </c>
      <c r="C511" s="54">
        <f>K515*(C507-K510)+K509</f>
        <v>0</v>
      </c>
      <c r="D511" s="54">
        <f>K515*(D507-K510)+K509</f>
        <v>0</v>
      </c>
      <c r="E511" s="54">
        <f>K515*(E507-K510)+K509</f>
        <v>0</v>
      </c>
      <c r="F511" s="54">
        <f>K515*(F507-K510)+K509</f>
        <v>0</v>
      </c>
      <c r="G511" s="64">
        <f>K515*(G507-K510)+K509</f>
        <v>0</v>
      </c>
      <c r="H511" t="s">
        <v>73</v>
      </c>
      <c r="I511" s="54"/>
      <c r="J511" s="57" t="s">
        <v>56</v>
      </c>
      <c r="K511" s="58">
        <f>IF('Закон X-Y'!B514=0,0,'Закон X-Y'!B507*SUMPRODUCT('Закон X-Y'!A508:A513,'Закон X-Y'!B508:B513)+'Закон X-Y'!C507*SUMPRODUCT('Закон X-Y'!A508:A513,'Закон X-Y'!C508:C513)+'Закон X-Y'!D507*SUMPRODUCT('Закон X-Y'!A508:A513,'Закон X-Y'!D508:D513)+'Закон X-Y'!E507*SUMPRODUCT('Закон X-Y'!A508:A513,'Закон X-Y'!E508:E513)+'Закон X-Y'!F507*SUMPRODUCT('Закон X-Y'!A508:A513,'Закон X-Y'!F508:F513)+'Закон X-Y'!G507*SUMPRODUCT('Закон X-Y'!A508:A513,'Закон X-Y'!G508:G513))</f>
        <v>0</v>
      </c>
      <c r="L511" s="57" t="s">
        <v>74</v>
      </c>
      <c r="M511">
        <f>5/21+2*(4/32+6/32+6/32+4/32)+3*(6/32+6/32+3/32)+4*(4/32+2/32)+5/32</f>
        <v>3.8005952380952381</v>
      </c>
    </row>
    <row r="512" spans="1:19">
      <c r="A512" s="79">
        <f>'Закон X-Y'!A512</f>
        <v>4</v>
      </c>
      <c r="B512" s="74">
        <f>'Закон X-Y'!B507</f>
        <v>0</v>
      </c>
      <c r="C512" s="75">
        <f>'Закон X-Y'!C507</f>
        <v>1</v>
      </c>
      <c r="D512" s="75">
        <f>'Закон X-Y'!D507</f>
        <v>2</v>
      </c>
      <c r="E512" s="75">
        <f>'Закон X-Y'!E507</f>
        <v>3</v>
      </c>
      <c r="F512" s="75">
        <f>'Закон X-Y'!F507</f>
        <v>4</v>
      </c>
      <c r="G512" s="76">
        <f>'Закон X-Y'!G507</f>
        <v>5</v>
      </c>
      <c r="H512" t="s">
        <v>68</v>
      </c>
      <c r="I512" s="54"/>
      <c r="J512" s="57" t="s">
        <v>57</v>
      </c>
      <c r="K512" s="58">
        <f>IF('Закон X-Y'!B514=0,0,SUMPRODUCT('Закон X-Y'!A508:A513,'Закон X-Y'!A508:A513,'Закон X-Y'!H508:H513)-K509*K509)</f>
        <v>0</v>
      </c>
      <c r="L512" s="57" t="s">
        <v>75</v>
      </c>
      <c r="M512">
        <f>0*1/32+1*5/32+4*10/32+9*10/32+16*5/32+25*1/32-M509*M509</f>
        <v>1.25</v>
      </c>
    </row>
    <row r="513" spans="1:19">
      <c r="A513" s="79">
        <f>'Закон X-Y'!A513</f>
        <v>5</v>
      </c>
      <c r="B513" s="60">
        <v>0</v>
      </c>
      <c r="C513" s="61">
        <f>(1/32+2/32+3/32+4/32+5/32)/(5/32)</f>
        <v>3</v>
      </c>
      <c r="D513" s="61">
        <f>(1*4/32+2*3/32+3*2/32+4/32)/(10/32)</f>
        <v>2</v>
      </c>
      <c r="E513" s="61">
        <f>(1*6/32+2*3/32+3*1/32)/(10/32)</f>
        <v>1.5</v>
      </c>
      <c r="F513" s="61">
        <f>(1*4/32+2*1/32)/(5/32)</f>
        <v>1.2</v>
      </c>
      <c r="G513" s="62">
        <v>1</v>
      </c>
      <c r="H513" t="s">
        <v>67</v>
      </c>
      <c r="I513" s="54"/>
      <c r="J513" s="57" t="s">
        <v>59</v>
      </c>
      <c r="K513" s="58">
        <f>IF('Закон X-Y'!B514=0,0,SUMPRODUCT('Закон X-Y'!B507:G507,'Закон X-Y'!B507:G507,'Закон X-Y'!B514:G514)-K510*K510)</f>
        <v>0</v>
      </c>
      <c r="L513" s="57" t="s">
        <v>76</v>
      </c>
      <c r="M513">
        <f>0*1/32+1*16/32+4*8/32+9*4/32+16*2/32+25*1/32-M510*M510</f>
        <v>1.2333984375</v>
      </c>
    </row>
    <row r="514" spans="1:19">
      <c r="B514" s="63">
        <f>M514*(B512-M509)+M510</f>
        <v>3.0863095238095237</v>
      </c>
      <c r="C514" s="54">
        <f>M514*(C512-M509)+M510</f>
        <v>2.5642857142857141</v>
      </c>
      <c r="D514" s="54">
        <f>M514*(D512-M509)+M510</f>
        <v>2.0422619047619048</v>
      </c>
      <c r="E514" s="54">
        <f>M514*(E512-M509)+M510</f>
        <v>1.5202380952380952</v>
      </c>
      <c r="F514" s="54">
        <f>M514*(F512-M509)+M510</f>
        <v>0.99821428571428583</v>
      </c>
      <c r="G514" s="64">
        <f>M514*(G512-M509)+M510</f>
        <v>0.47619047619047628</v>
      </c>
      <c r="H514" t="s">
        <v>69</v>
      </c>
      <c r="J514" s="57" t="s">
        <v>62</v>
      </c>
      <c r="K514" s="58">
        <f>IF('Закон X-Y'!B514=0,0,(K511-K509*K510)/K512)</f>
        <v>0</v>
      </c>
      <c r="L514" s="57" t="s">
        <v>62</v>
      </c>
      <c r="M514">
        <f>(M511-M509*M510)/M512</f>
        <v>-0.52202380952380945</v>
      </c>
    </row>
    <row r="515" spans="1:19">
      <c r="B515" s="63">
        <v>0</v>
      </c>
      <c r="C515" s="54">
        <f>(1/32+2*4/32+3*6/32+4*4/32+5/32)/(16/32)</f>
        <v>3</v>
      </c>
      <c r="D515" s="54">
        <f>(1/32+2*3/32+3*3/32+4*1/32)/(8/32)</f>
        <v>2.5</v>
      </c>
      <c r="E515" s="54">
        <f>(1/32+2*2/32+3*1/32)/(4/32)</f>
        <v>2</v>
      </c>
      <c r="F515" s="54">
        <f>(1/32+2*1/32)/(2/32)</f>
        <v>1.5</v>
      </c>
      <c r="G515" s="64">
        <v>1</v>
      </c>
      <c r="H515" t="s">
        <v>71</v>
      </c>
      <c r="J515" s="57" t="s">
        <v>64</v>
      </c>
      <c r="K515" s="58">
        <f>IF('Закон X-Y'!B514=0,0,(K511-K509*K510)/K513)</f>
        <v>0</v>
      </c>
      <c r="L515" s="57" t="s">
        <v>64</v>
      </c>
      <c r="M515">
        <f>(M511-M509*M510)/M513</f>
        <v>-0.52905025826641028</v>
      </c>
    </row>
    <row r="516" spans="1:19">
      <c r="B516" s="65">
        <f>M515*(B507-M510)+M509</f>
        <v>3.4423707725370432</v>
      </c>
      <c r="C516" s="66">
        <f>M515*(C507-M510)+M509</f>
        <v>2.9133205142706329</v>
      </c>
      <c r="D516" s="66">
        <f>M515*(D507-M510)+M509</f>
        <v>2.3842702560042226</v>
      </c>
      <c r="E516" s="66">
        <f>M515*(E507-M510)+M509</f>
        <v>1.8552199977378123</v>
      </c>
      <c r="F516" s="66">
        <f>M515*(F507-M510)+M509</f>
        <v>1.3261697394714023</v>
      </c>
      <c r="G516" s="67">
        <f>M515*(G507-M510)+M509</f>
        <v>0.79711948120499199</v>
      </c>
      <c r="H516" t="s">
        <v>73</v>
      </c>
    </row>
    <row r="517" spans="1:19">
      <c r="A517" s="79"/>
    </row>
    <row r="518" spans="1:19">
      <c r="A518" s="79"/>
    </row>
    <row r="523" spans="1:19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</row>
    <row r="524" spans="1:19">
      <c r="A524" s="78">
        <f>'Закон X-Y'!A524</f>
        <v>29</v>
      </c>
      <c r="B524" s="88">
        <f>'Закон X-Y'!B524</f>
        <v>0</v>
      </c>
      <c r="C524" s="88"/>
      <c r="D524" s="88"/>
      <c r="E524" s="88"/>
      <c r="F524" s="88"/>
      <c r="G524" s="88"/>
      <c r="H524" s="88"/>
      <c r="I524" s="88"/>
      <c r="J524" s="88"/>
      <c r="K524" s="88"/>
    </row>
    <row r="525" spans="1:19">
      <c r="A525" t="str">
        <f>'Закон X-Y'!A525</f>
        <v>X\Y</v>
      </c>
      <c r="B525" s="71">
        <f>'Закон X-Y'!B525</f>
        <v>0</v>
      </c>
      <c r="C525" s="72">
        <f>'Закон X-Y'!C525</f>
        <v>1</v>
      </c>
      <c r="D525" s="72">
        <f>'Закон X-Y'!D525</f>
        <v>2</v>
      </c>
      <c r="E525" s="72">
        <f>'Закон X-Y'!E525</f>
        <v>3</v>
      </c>
      <c r="F525" s="72">
        <f>'Закон X-Y'!F525</f>
        <v>4</v>
      </c>
      <c r="G525" s="73">
        <f>'Закон X-Y'!G525</f>
        <v>5</v>
      </c>
      <c r="H525" t="s">
        <v>66</v>
      </c>
      <c r="I525" s="54"/>
      <c r="J525" s="68" t="str">
        <f>'Закон X-Y'!J525</f>
        <v>N</v>
      </c>
      <c r="K525" s="89"/>
      <c r="L525" s="90"/>
    </row>
    <row r="526" spans="1:19">
      <c r="A526" s="79">
        <f>'Закон X-Y'!A526</f>
        <v>0</v>
      </c>
      <c r="B526" s="63">
        <f>IF('Закон X-Y'!H526=0,0,SUMPRODUCT('Закон X-Y'!$B525:'Закон X-Y'!$G525,'Закон X-Y'!B526:'Закон X-Y'!G526)/'Закон X-Y'!H526)</f>
        <v>0</v>
      </c>
      <c r="C526" s="54">
        <f>IF('Закон X-Y'!H527=0,0,SUMPRODUCT('Закон X-Y'!$B525:'Закон X-Y'!$G525,'Закон X-Y'!B527:'Закон X-Y'!G527)/'Закон X-Y'!H527)</f>
        <v>0</v>
      </c>
      <c r="D526" s="54">
        <f>IF('Закон X-Y'!H528=0,0,SUMPRODUCT('Закон X-Y'!$B525:'Закон X-Y'!$G525,'Закон X-Y'!B528:'Закон X-Y'!G528)/'Закон X-Y'!H528)</f>
        <v>0</v>
      </c>
      <c r="E526" s="54">
        <f>IF('Закон X-Y'!H529=0,0,SUMPRODUCT('Закон X-Y'!$B525:'Закон X-Y'!$G525,'Закон X-Y'!B529:'Закон X-Y'!G529)/'Закон X-Y'!H529)</f>
        <v>0</v>
      </c>
      <c r="F526" s="54">
        <f>IF('Закон X-Y'!H530=0,0,SUMPRODUCT('Закон X-Y'!$B525:'Закон X-Y'!$G525,'Закон X-Y'!B530:'Закон X-Y'!G530)/'Закон X-Y'!H530)</f>
        <v>0</v>
      </c>
      <c r="G526" s="64">
        <f>IF('Закон X-Y'!H531=0,0,SUMPRODUCT('Закон X-Y'!$B525:'Закон X-Y'!$G525,'Закон X-Y'!B531:'Закон X-Y'!G531)/'Закон X-Y'!H531)</f>
        <v>0</v>
      </c>
      <c r="H526" t="s">
        <v>67</v>
      </c>
      <c r="I526" s="54"/>
      <c r="J526" s="69">
        <f>'Закон X-Y'!J526</f>
        <v>1.0000000000000001E-5</v>
      </c>
      <c r="K526" s="58"/>
      <c r="L526" t="s">
        <v>68</v>
      </c>
    </row>
    <row r="527" spans="1:19">
      <c r="A527" s="79">
        <f>'Закон X-Y'!A527</f>
        <v>1</v>
      </c>
      <c r="B527" s="63">
        <f>K532*(B525-K527)+K528</f>
        <v>0</v>
      </c>
      <c r="C527" s="54">
        <f>K532*(C525-K527)+K528</f>
        <v>0</v>
      </c>
      <c r="D527" s="54">
        <f>K532*(D525-K527)+K528</f>
        <v>0</v>
      </c>
      <c r="E527" s="54">
        <f>K532*(E525-K527)+K528</f>
        <v>0</v>
      </c>
      <c r="F527" s="54">
        <f>K532*(F525-K527)+K528</f>
        <v>0</v>
      </c>
      <c r="G527" s="64">
        <f>K532*(G525-K527)+K528</f>
        <v>0</v>
      </c>
      <c r="H527" t="s">
        <v>69</v>
      </c>
      <c r="I527" s="54"/>
      <c r="J527" s="57" t="s">
        <v>54</v>
      </c>
      <c r="K527" s="58">
        <f>IF('Закон X-Y'!B532=0,0,SUMPRODUCT('Закон X-Y'!A526:A531,'Закон X-Y'!H526:H531))</f>
        <v>0</v>
      </c>
      <c r="L527" s="57" t="s">
        <v>70</v>
      </c>
      <c r="M527">
        <f>0*1/32+1*5/32+2*10/32+3*10/32+4*5/32+5*1/32</f>
        <v>2.5</v>
      </c>
    </row>
    <row r="528" spans="1:19">
      <c r="A528" s="79">
        <f>'Закон X-Y'!A528</f>
        <v>2</v>
      </c>
      <c r="B528" s="63">
        <f>IF('Закон X-Y'!B532=0,0,SUMPRODUCT('Закон X-Y'!$A526:'Закон X-Y'!$A531,'Закон X-Y'!B526:'Закон X-Y'!B531)/'Закон X-Y'!B532)</f>
        <v>0</v>
      </c>
      <c r="C528" s="54">
        <f>IF('Закон X-Y'!C532=0,0,SUMPRODUCT('Закон X-Y'!$A526:'Закон X-Y'!$A531,'Закон X-Y'!C526:'Закон X-Y'!C531)/'Закон X-Y'!C532)</f>
        <v>0</v>
      </c>
      <c r="D528" s="54">
        <f>IF('Закон X-Y'!D532=0,0,SUMPRODUCT('Закон X-Y'!$A526:'Закон X-Y'!$A531,'Закон X-Y'!D526:'Закон X-Y'!D531)/'Закон X-Y'!D532)</f>
        <v>0</v>
      </c>
      <c r="E528" s="54">
        <f>IF('Закон X-Y'!E532=0,0,SUMPRODUCT('Закон X-Y'!$A526:'Закон X-Y'!$A531,'Закон X-Y'!E526:'Закон X-Y'!E531)/'Закон X-Y'!E532)</f>
        <v>0</v>
      </c>
      <c r="F528" s="54">
        <f>IF('Закон X-Y'!F532=0,0,SUMPRODUCT('Закон X-Y'!$A526:'Закон X-Y'!$A531,'Закон X-Y'!F526:'Закон X-Y'!F531)/'Закон X-Y'!F532)</f>
        <v>0</v>
      </c>
      <c r="G528" s="64">
        <f>IF('Закон X-Y'!G532=0,0,SUMPRODUCT('Закон X-Y'!$A526:'Закон X-Y'!$A531,'Закон X-Y'!G526:'Закон X-Y'!G531)/'Закон X-Y'!G532)</f>
        <v>0</v>
      </c>
      <c r="H528" t="s">
        <v>71</v>
      </c>
      <c r="I528" s="54"/>
      <c r="J528" s="57" t="s">
        <v>55</v>
      </c>
      <c r="K528" s="58">
        <f>IF('Закон X-Y'!B532=0,0,SUMPRODUCT('Закон X-Y'!B525:G525,'Закон X-Y'!B532:G532))</f>
        <v>0</v>
      </c>
      <c r="L528" s="57" t="s">
        <v>72</v>
      </c>
      <c r="M528">
        <f>0*1/32+1*16/32+2*8/32+3*4/32+4*2/32+5*1/32</f>
        <v>1.78125</v>
      </c>
    </row>
    <row r="529" spans="1:19">
      <c r="A529" s="79">
        <f>'Закон X-Y'!A529</f>
        <v>3</v>
      </c>
      <c r="B529" s="63">
        <f>K533*(B525-K528)+K527</f>
        <v>0</v>
      </c>
      <c r="C529" s="54">
        <f>K533*(C525-K528)+K527</f>
        <v>0</v>
      </c>
      <c r="D529" s="54">
        <f>K533*(D525-K528)+K527</f>
        <v>0</v>
      </c>
      <c r="E529" s="54">
        <f>K533*(E525-K528)+K527</f>
        <v>0</v>
      </c>
      <c r="F529" s="54">
        <f>K533*(F525-K528)+K527</f>
        <v>0</v>
      </c>
      <c r="G529" s="64">
        <f>K533*(G525-K528)+K527</f>
        <v>0</v>
      </c>
      <c r="H529" t="s">
        <v>73</v>
      </c>
      <c r="I529" s="54"/>
      <c r="J529" s="57" t="s">
        <v>56</v>
      </c>
      <c r="K529" s="58">
        <f>IF('Закон X-Y'!B532=0,0,'Закон X-Y'!B525*SUMPRODUCT('Закон X-Y'!A526:A531,'Закон X-Y'!B526:B531)+'Закон X-Y'!C525*SUMPRODUCT('Закон X-Y'!A526:A531,'Закон X-Y'!C526:C531)+'Закон X-Y'!D525*SUMPRODUCT('Закон X-Y'!A526:A531,'Закон X-Y'!D526:D531)+'Закон X-Y'!E525*SUMPRODUCT('Закон X-Y'!A526:A531,'Закон X-Y'!E526:E531)+'Закон X-Y'!F525*SUMPRODUCT('Закон X-Y'!A526:A531,'Закон X-Y'!F526:F531)+'Закон X-Y'!G525*SUMPRODUCT('Закон X-Y'!A526:A531,'Закон X-Y'!G526:G531))</f>
        <v>0</v>
      </c>
      <c r="L529" s="57" t="s">
        <v>74</v>
      </c>
      <c r="M529">
        <f>5/21+2*(4/32+6/32+6/32+4/32)+3*(6/32+6/32+3/32)+4*(4/32+2/32)+5/32</f>
        <v>3.8005952380952381</v>
      </c>
    </row>
    <row r="530" spans="1:19">
      <c r="A530" s="79">
        <f>'Закон X-Y'!A530</f>
        <v>4</v>
      </c>
      <c r="B530" s="74">
        <f>'Закон X-Y'!B525</f>
        <v>0</v>
      </c>
      <c r="C530" s="75">
        <f>'Закон X-Y'!C525</f>
        <v>1</v>
      </c>
      <c r="D530" s="75">
        <f>'Закон X-Y'!D525</f>
        <v>2</v>
      </c>
      <c r="E530" s="75">
        <f>'Закон X-Y'!E525</f>
        <v>3</v>
      </c>
      <c r="F530" s="75">
        <f>'Закон X-Y'!F525</f>
        <v>4</v>
      </c>
      <c r="G530" s="76">
        <f>'Закон X-Y'!G525</f>
        <v>5</v>
      </c>
      <c r="H530" t="s">
        <v>68</v>
      </c>
      <c r="I530" s="54"/>
      <c r="J530" s="57" t="s">
        <v>57</v>
      </c>
      <c r="K530" s="58">
        <f>IF('Закон X-Y'!B532=0,0,SUMPRODUCT('Закон X-Y'!A526:A531,'Закон X-Y'!A526:A531,'Закон X-Y'!H526:H531)-K527*K527)</f>
        <v>0</v>
      </c>
      <c r="L530" s="57" t="s">
        <v>75</v>
      </c>
      <c r="M530">
        <f>0*1/32+1*5/32+4*10/32+9*10/32+16*5/32+25*1/32-M527*M527</f>
        <v>1.25</v>
      </c>
    </row>
    <row r="531" spans="1:19">
      <c r="A531" s="79">
        <f>'Закон X-Y'!A531</f>
        <v>5</v>
      </c>
      <c r="B531" s="60">
        <v>0</v>
      </c>
      <c r="C531" s="61">
        <f>(1/32+2/32+3/32+4/32+5/32)/(5/32)</f>
        <v>3</v>
      </c>
      <c r="D531" s="61">
        <f>(1*4/32+2*3/32+3*2/32+4/32)/(10/32)</f>
        <v>2</v>
      </c>
      <c r="E531" s="61">
        <f>(1*6/32+2*3/32+3*1/32)/(10/32)</f>
        <v>1.5</v>
      </c>
      <c r="F531" s="61">
        <f>(1*4/32+2*1/32)/(5/32)</f>
        <v>1.2</v>
      </c>
      <c r="G531" s="62">
        <v>1</v>
      </c>
      <c r="H531" t="s">
        <v>67</v>
      </c>
      <c r="I531" s="54"/>
      <c r="J531" s="57" t="s">
        <v>59</v>
      </c>
      <c r="K531" s="58">
        <f>IF('Закон X-Y'!B532=0,0,SUMPRODUCT('Закон X-Y'!B525:G525,'Закон X-Y'!B525:G525,'Закон X-Y'!B532:G532)-K528*K528)</f>
        <v>0</v>
      </c>
      <c r="L531" s="57" t="s">
        <v>76</v>
      </c>
      <c r="M531">
        <f>0*1/32+1*16/32+4*8/32+9*4/32+16*2/32+25*1/32-M528*M528</f>
        <v>1.2333984375</v>
      </c>
    </row>
    <row r="532" spans="1:19">
      <c r="B532" s="63">
        <f>M532*(B530-M527)+M528</f>
        <v>3.0863095238095237</v>
      </c>
      <c r="C532" s="54">
        <f>M532*(C530-M527)+M528</f>
        <v>2.5642857142857141</v>
      </c>
      <c r="D532" s="54">
        <f>M532*(D530-M527)+M528</f>
        <v>2.0422619047619048</v>
      </c>
      <c r="E532" s="54">
        <f>M532*(E530-M527)+M528</f>
        <v>1.5202380952380952</v>
      </c>
      <c r="F532" s="54">
        <f>M532*(F530-M527)+M528</f>
        <v>0.99821428571428583</v>
      </c>
      <c r="G532" s="64">
        <f>M532*(G530-M527)+M528</f>
        <v>0.47619047619047628</v>
      </c>
      <c r="H532" t="s">
        <v>69</v>
      </c>
      <c r="J532" s="57" t="s">
        <v>62</v>
      </c>
      <c r="K532" s="58">
        <f>IF('Закон X-Y'!B532=0,0,(K529-K527*K528)/K530)</f>
        <v>0</v>
      </c>
      <c r="L532" s="57" t="s">
        <v>62</v>
      </c>
      <c r="M532">
        <f>(M529-M527*M528)/M530</f>
        <v>-0.52202380952380945</v>
      </c>
    </row>
    <row r="533" spans="1:19">
      <c r="B533" s="63">
        <v>0</v>
      </c>
      <c r="C533" s="54">
        <f>(1/32+2*4/32+3*6/32+4*4/32+5/32)/(16/32)</f>
        <v>3</v>
      </c>
      <c r="D533" s="54">
        <f>(1/32+2*3/32+3*3/32+4*1/32)/(8/32)</f>
        <v>2.5</v>
      </c>
      <c r="E533" s="54">
        <f>(1/32+2*2/32+3*1/32)/(4/32)</f>
        <v>2</v>
      </c>
      <c r="F533" s="54">
        <f>(1/32+2*1/32)/(2/32)</f>
        <v>1.5</v>
      </c>
      <c r="G533" s="64">
        <v>1</v>
      </c>
      <c r="H533" t="s">
        <v>71</v>
      </c>
      <c r="J533" s="57" t="s">
        <v>64</v>
      </c>
      <c r="K533" s="58">
        <f>IF('Закон X-Y'!B532=0,0,(K529-K527*K528)/K531)</f>
        <v>0</v>
      </c>
      <c r="L533" s="57" t="s">
        <v>64</v>
      </c>
      <c r="M533">
        <f>(M529-M527*M528)/M531</f>
        <v>-0.52905025826641028</v>
      </c>
    </row>
    <row r="534" spans="1:19">
      <c r="B534" s="65">
        <f>M533*(B525-M528)+M527</f>
        <v>3.4423707725370432</v>
      </c>
      <c r="C534" s="66">
        <f>M533*(C525-M528)+M527</f>
        <v>2.9133205142706329</v>
      </c>
      <c r="D534" s="66">
        <f>M533*(D525-M528)+M527</f>
        <v>2.3842702560042226</v>
      </c>
      <c r="E534" s="66">
        <f>M533*(E525-M528)+M527</f>
        <v>1.8552199977378123</v>
      </c>
      <c r="F534" s="66">
        <f>M533*(F525-M528)+M527</f>
        <v>1.3261697394714023</v>
      </c>
      <c r="G534" s="67">
        <f>M533*(G525-M528)+M527</f>
        <v>0.79711948120499199</v>
      </c>
      <c r="H534" t="s">
        <v>73</v>
      </c>
    </row>
    <row r="535" spans="1:19">
      <c r="A535" s="79"/>
    </row>
    <row r="536" spans="1:19">
      <c r="A536" s="79"/>
    </row>
    <row r="541" spans="1:19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</row>
    <row r="542" spans="1:19">
      <c r="A542" s="78">
        <f>'Закон X-Y'!A542</f>
        <v>30</v>
      </c>
      <c r="B542" s="88">
        <f>'Закон X-Y'!B542</f>
        <v>0</v>
      </c>
      <c r="C542" s="88"/>
      <c r="D542" s="88"/>
      <c r="E542" s="88"/>
      <c r="F542" s="88"/>
      <c r="G542" s="88"/>
      <c r="H542" s="88"/>
      <c r="I542" s="88"/>
      <c r="J542" s="88"/>
      <c r="K542" s="88"/>
    </row>
    <row r="543" spans="1:19">
      <c r="A543" t="str">
        <f>'Закон X-Y'!A543</f>
        <v>X\Y</v>
      </c>
      <c r="B543" s="71">
        <f>'Закон X-Y'!B543</f>
        <v>0</v>
      </c>
      <c r="C543" s="72">
        <f>'Закон X-Y'!C543</f>
        <v>1</v>
      </c>
      <c r="D543" s="72">
        <f>'Закон X-Y'!D543</f>
        <v>2</v>
      </c>
      <c r="E543" s="72">
        <f>'Закон X-Y'!E543</f>
        <v>3</v>
      </c>
      <c r="F543" s="72">
        <f>'Закон X-Y'!F543</f>
        <v>4</v>
      </c>
      <c r="G543" s="73">
        <f>'Закон X-Y'!G543</f>
        <v>5</v>
      </c>
      <c r="H543" t="s">
        <v>66</v>
      </c>
      <c r="I543" s="54"/>
      <c r="J543" s="68" t="str">
        <f>'Закон X-Y'!J543</f>
        <v>N</v>
      </c>
      <c r="K543" s="89"/>
      <c r="L543" s="90"/>
    </row>
    <row r="544" spans="1:19">
      <c r="A544" s="79">
        <f>'Закон X-Y'!A544</f>
        <v>0</v>
      </c>
      <c r="B544" s="63">
        <f>IF('Закон X-Y'!H544=0,0,SUMPRODUCT('Закон X-Y'!$B543:'Закон X-Y'!$G543,'Закон X-Y'!B544:'Закон X-Y'!G544)/'Закон X-Y'!H544)</f>
        <v>0</v>
      </c>
      <c r="C544" s="54">
        <f>IF('Закон X-Y'!H545=0,0,SUMPRODUCT('Закон X-Y'!$B543:'Закон X-Y'!$G543,'Закон X-Y'!B545:'Закон X-Y'!G545)/'Закон X-Y'!H545)</f>
        <v>0</v>
      </c>
      <c r="D544" s="54">
        <f>IF('Закон X-Y'!H546=0,0,SUMPRODUCT('Закон X-Y'!$B543:'Закон X-Y'!$G543,'Закон X-Y'!B546:'Закон X-Y'!G546)/'Закон X-Y'!H546)</f>
        <v>0</v>
      </c>
      <c r="E544" s="54">
        <f>IF('Закон X-Y'!H547=0,0,SUMPRODUCT('Закон X-Y'!$B543:'Закон X-Y'!$G543,'Закон X-Y'!B547:'Закон X-Y'!G547)/'Закон X-Y'!H547)</f>
        <v>0</v>
      </c>
      <c r="F544" s="54">
        <f>IF('Закон X-Y'!H548=0,0,SUMPRODUCT('Закон X-Y'!$B543:'Закон X-Y'!$G543,'Закон X-Y'!B548:'Закон X-Y'!G548)/'Закон X-Y'!H548)</f>
        <v>0</v>
      </c>
      <c r="G544" s="64">
        <f>IF('Закон X-Y'!H549=0,0,SUMPRODUCT('Закон X-Y'!$B543:'Закон X-Y'!$G543,'Закон X-Y'!B549:'Закон X-Y'!G549)/'Закон X-Y'!H549)</f>
        <v>0</v>
      </c>
      <c r="H544" t="s">
        <v>67</v>
      </c>
      <c r="I544" s="54"/>
      <c r="J544" s="69">
        <f>'Закон X-Y'!J544</f>
        <v>1.0000000000000001E-5</v>
      </c>
      <c r="K544" s="58"/>
      <c r="L544" t="s">
        <v>68</v>
      </c>
    </row>
    <row r="545" spans="1:19">
      <c r="A545" s="79">
        <f>'Закон X-Y'!A545</f>
        <v>1</v>
      </c>
      <c r="B545" s="63">
        <f>K550*(B543-K545)+K546</f>
        <v>0</v>
      </c>
      <c r="C545" s="54">
        <f>K550*(C543-K545)+K546</f>
        <v>0</v>
      </c>
      <c r="D545" s="54">
        <f>K550*(D543-K545)+K546</f>
        <v>0</v>
      </c>
      <c r="E545" s="54">
        <f>K550*(E543-K545)+K546</f>
        <v>0</v>
      </c>
      <c r="F545" s="54">
        <f>K550*(F543-K545)+K546</f>
        <v>0</v>
      </c>
      <c r="G545" s="64">
        <f>K550*(G543-K545)+K546</f>
        <v>0</v>
      </c>
      <c r="H545" t="s">
        <v>69</v>
      </c>
      <c r="I545" s="54"/>
      <c r="J545" s="57" t="s">
        <v>54</v>
      </c>
      <c r="K545" s="58">
        <f>IF('Закон X-Y'!B550=0,0,SUMPRODUCT('Закон X-Y'!A544:A549,'Закон X-Y'!H544:H549))</f>
        <v>0</v>
      </c>
      <c r="L545" s="57" t="s">
        <v>70</v>
      </c>
      <c r="M545">
        <f>0*1/32+1*5/32+2*10/32+3*10/32+4*5/32+5*1/32</f>
        <v>2.5</v>
      </c>
    </row>
    <row r="546" spans="1:19">
      <c r="A546" s="79">
        <f>'Закон X-Y'!A546</f>
        <v>2</v>
      </c>
      <c r="B546" s="63">
        <f>IF('Закон X-Y'!B550=0,0,SUMPRODUCT('Закон X-Y'!$A544:'Закон X-Y'!$A549,'Закон X-Y'!B544:'Закон X-Y'!B549)/'Закон X-Y'!B550)</f>
        <v>0</v>
      </c>
      <c r="C546" s="54">
        <f>IF('Закон X-Y'!C550=0,0,SUMPRODUCT('Закон X-Y'!$A544:'Закон X-Y'!$A549,'Закон X-Y'!C544:'Закон X-Y'!C549)/'Закон X-Y'!C550)</f>
        <v>0</v>
      </c>
      <c r="D546" s="54">
        <f>IF('Закон X-Y'!D550=0,0,SUMPRODUCT('Закон X-Y'!$A544:'Закон X-Y'!$A549,'Закон X-Y'!D544:'Закон X-Y'!D549)/'Закон X-Y'!D550)</f>
        <v>0</v>
      </c>
      <c r="E546" s="54">
        <f>IF('Закон X-Y'!E550=0,0,SUMPRODUCT('Закон X-Y'!$A544:'Закон X-Y'!$A549,'Закон X-Y'!E544:'Закон X-Y'!E549)/'Закон X-Y'!E550)</f>
        <v>0</v>
      </c>
      <c r="F546" s="54">
        <f>IF('Закон X-Y'!F550=0,0,SUMPRODUCT('Закон X-Y'!$A544:'Закон X-Y'!$A549,'Закон X-Y'!F544:'Закон X-Y'!F549)/'Закон X-Y'!F550)</f>
        <v>0</v>
      </c>
      <c r="G546" s="64">
        <f>IF('Закон X-Y'!G550=0,0,SUMPRODUCT('Закон X-Y'!$A544:'Закон X-Y'!$A549,'Закон X-Y'!G544:'Закон X-Y'!G549)/'Закон X-Y'!G550)</f>
        <v>0</v>
      </c>
      <c r="H546" t="s">
        <v>71</v>
      </c>
      <c r="I546" s="54"/>
      <c r="J546" s="57" t="s">
        <v>55</v>
      </c>
      <c r="K546" s="58">
        <f>IF('Закон X-Y'!B550=0,0,SUMPRODUCT('Закон X-Y'!B543:G543,'Закон X-Y'!B550:G550))</f>
        <v>0</v>
      </c>
      <c r="L546" s="57" t="s">
        <v>72</v>
      </c>
      <c r="M546">
        <f>0*1/32+1*16/32+2*8/32+3*4/32+4*2/32+5*1/32</f>
        <v>1.78125</v>
      </c>
    </row>
    <row r="547" spans="1:19">
      <c r="A547" s="79">
        <f>'Закон X-Y'!A547</f>
        <v>3</v>
      </c>
      <c r="B547" s="63">
        <f>K551*(B543-K546)+K545</f>
        <v>0</v>
      </c>
      <c r="C547" s="54">
        <f>K551*(C543-K546)+K545</f>
        <v>0</v>
      </c>
      <c r="D547" s="54">
        <f>K551*(D543-K546)+K545</f>
        <v>0</v>
      </c>
      <c r="E547" s="54">
        <f>K551*(E543-K546)+K545</f>
        <v>0</v>
      </c>
      <c r="F547" s="54">
        <f>K551*(F543-K546)+K545</f>
        <v>0</v>
      </c>
      <c r="G547" s="64">
        <f>K551*(G543-K546)+K545</f>
        <v>0</v>
      </c>
      <c r="H547" t="s">
        <v>73</v>
      </c>
      <c r="I547" s="54"/>
      <c r="J547" s="57" t="s">
        <v>56</v>
      </c>
      <c r="K547" s="58">
        <f>IF('Закон X-Y'!B550=0,0,'Закон X-Y'!B543*SUMPRODUCT('Закон X-Y'!A544:A549,'Закон X-Y'!B544:B549)+'Закон X-Y'!C543*SUMPRODUCT('Закон X-Y'!A544:A549,'Закон X-Y'!C544:C549)+'Закон X-Y'!D543*SUMPRODUCT('Закон X-Y'!A544:A549,'Закон X-Y'!D544:D549)+'Закон X-Y'!E543*SUMPRODUCT('Закон X-Y'!A544:A549,'Закон X-Y'!E544:E549)+'Закон X-Y'!F543*SUMPRODUCT('Закон X-Y'!A544:A549,'Закон X-Y'!F544:F549)+'Закон X-Y'!G543*SUMPRODUCT('Закон X-Y'!A544:A549,'Закон X-Y'!G544:G549))</f>
        <v>0</v>
      </c>
      <c r="L547" s="57" t="s">
        <v>74</v>
      </c>
      <c r="M547">
        <f>5/21+2*(4/32+6/32+6/32+4/32)+3*(6/32+6/32+3/32)+4*(4/32+2/32)+5/32</f>
        <v>3.8005952380952381</v>
      </c>
    </row>
    <row r="548" spans="1:19">
      <c r="A548" s="79">
        <f>'Закон X-Y'!A548</f>
        <v>4</v>
      </c>
      <c r="B548" s="74">
        <f>'Закон X-Y'!B543</f>
        <v>0</v>
      </c>
      <c r="C548" s="75">
        <f>'Закон X-Y'!C543</f>
        <v>1</v>
      </c>
      <c r="D548" s="75">
        <f>'Закон X-Y'!D543</f>
        <v>2</v>
      </c>
      <c r="E548" s="75">
        <f>'Закон X-Y'!E543</f>
        <v>3</v>
      </c>
      <c r="F548" s="75">
        <f>'Закон X-Y'!F543</f>
        <v>4</v>
      </c>
      <c r="G548" s="76">
        <f>'Закон X-Y'!G543</f>
        <v>5</v>
      </c>
      <c r="H548" t="s">
        <v>68</v>
      </c>
      <c r="I548" s="54"/>
      <c r="J548" s="57" t="s">
        <v>57</v>
      </c>
      <c r="K548" s="58">
        <f>IF('Закон X-Y'!B550=0,0,SUMPRODUCT('Закон X-Y'!A544:A549,'Закон X-Y'!A544:A549,'Закон X-Y'!H544:H549)-K545*K545)</f>
        <v>0</v>
      </c>
      <c r="L548" s="57" t="s">
        <v>75</v>
      </c>
      <c r="M548">
        <f>0*1/32+1*5/32+4*10/32+9*10/32+16*5/32+25*1/32-M545*M545</f>
        <v>1.25</v>
      </c>
    </row>
    <row r="549" spans="1:19">
      <c r="A549" s="79">
        <f>'Закон X-Y'!A549</f>
        <v>5</v>
      </c>
      <c r="B549" s="60">
        <v>0</v>
      </c>
      <c r="C549" s="61">
        <f>(1/32+2/32+3/32+4/32+5/32)/(5/32)</f>
        <v>3</v>
      </c>
      <c r="D549" s="61">
        <f>(1*4/32+2*3/32+3*2/32+4/32)/(10/32)</f>
        <v>2</v>
      </c>
      <c r="E549" s="61">
        <f>(1*6/32+2*3/32+3*1/32)/(10/32)</f>
        <v>1.5</v>
      </c>
      <c r="F549" s="61">
        <f>(1*4/32+2*1/32)/(5/32)</f>
        <v>1.2</v>
      </c>
      <c r="G549" s="62">
        <v>1</v>
      </c>
      <c r="H549" t="s">
        <v>67</v>
      </c>
      <c r="I549" s="54"/>
      <c r="J549" s="57" t="s">
        <v>59</v>
      </c>
      <c r="K549" s="58">
        <f>IF('Закон X-Y'!B550=0,0,SUMPRODUCT('Закон X-Y'!B543:G543,'Закон X-Y'!B543:G543,'Закон X-Y'!B550:G550)-K546*K546)</f>
        <v>0</v>
      </c>
      <c r="L549" s="57" t="s">
        <v>76</v>
      </c>
      <c r="M549">
        <f>0*1/32+1*16/32+4*8/32+9*4/32+16*2/32+25*1/32-M546*M546</f>
        <v>1.2333984375</v>
      </c>
    </row>
    <row r="550" spans="1:19">
      <c r="B550" s="63">
        <f>M550*(B548-M545)+M546</f>
        <v>3.0863095238095237</v>
      </c>
      <c r="C550" s="54">
        <f>M550*(C548-M545)+M546</f>
        <v>2.5642857142857141</v>
      </c>
      <c r="D550" s="54">
        <f>M550*(D548-M545)+M546</f>
        <v>2.0422619047619048</v>
      </c>
      <c r="E550" s="54">
        <f>M550*(E548-M545)+M546</f>
        <v>1.5202380952380952</v>
      </c>
      <c r="F550" s="54">
        <f>M550*(F548-M545)+M546</f>
        <v>0.99821428571428583</v>
      </c>
      <c r="G550" s="64">
        <f>M550*(G548-M545)+M546</f>
        <v>0.47619047619047628</v>
      </c>
      <c r="H550" t="s">
        <v>69</v>
      </c>
      <c r="J550" s="57" t="s">
        <v>62</v>
      </c>
      <c r="K550" s="58">
        <f>IF('Закон X-Y'!B550=0,0,(K547-K545*K546)/K548)</f>
        <v>0</v>
      </c>
      <c r="L550" s="57" t="s">
        <v>62</v>
      </c>
      <c r="M550">
        <f>(M547-M545*M546)/M548</f>
        <v>-0.52202380952380945</v>
      </c>
    </row>
    <row r="551" spans="1:19">
      <c r="B551" s="63">
        <v>0</v>
      </c>
      <c r="C551" s="54">
        <f>(1/32+2*4/32+3*6/32+4*4/32+5/32)/(16/32)</f>
        <v>3</v>
      </c>
      <c r="D551" s="54">
        <f>(1/32+2*3/32+3*3/32+4*1/32)/(8/32)</f>
        <v>2.5</v>
      </c>
      <c r="E551" s="54">
        <f>(1/32+2*2/32+3*1/32)/(4/32)</f>
        <v>2</v>
      </c>
      <c r="F551" s="54">
        <f>(1/32+2*1/32)/(2/32)</f>
        <v>1.5</v>
      </c>
      <c r="G551" s="64">
        <v>1</v>
      </c>
      <c r="H551" t="s">
        <v>71</v>
      </c>
      <c r="J551" s="57" t="s">
        <v>64</v>
      </c>
      <c r="K551" s="58">
        <f>IF('Закон X-Y'!B550=0,0,(K547-K545*K546)/K549)</f>
        <v>0</v>
      </c>
      <c r="L551" s="57" t="s">
        <v>64</v>
      </c>
      <c r="M551">
        <f>(M547-M545*M546)/M549</f>
        <v>-0.52905025826641028</v>
      </c>
    </row>
    <row r="552" spans="1:19">
      <c r="B552" s="65">
        <f>M551*(B543-M546)+M545</f>
        <v>3.4423707725370432</v>
      </c>
      <c r="C552" s="66">
        <f>M551*(C543-M546)+M545</f>
        <v>2.9133205142706329</v>
      </c>
      <c r="D552" s="66">
        <f>M551*(D543-M546)+M545</f>
        <v>2.3842702560042226</v>
      </c>
      <c r="E552" s="66">
        <f>M551*(E543-M546)+M545</f>
        <v>1.8552199977378123</v>
      </c>
      <c r="F552" s="66">
        <f>M551*(F543-M546)+M545</f>
        <v>1.3261697394714023</v>
      </c>
      <c r="G552" s="67">
        <f>M551*(G543-M546)+M545</f>
        <v>0.79711948120499199</v>
      </c>
      <c r="H552" t="s">
        <v>73</v>
      </c>
    </row>
    <row r="553" spans="1:19">
      <c r="A553" s="79"/>
    </row>
    <row r="554" spans="1:19">
      <c r="A554" s="79"/>
    </row>
    <row r="559" spans="1:19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</row>
    <row r="560" spans="1:19">
      <c r="A560" s="78">
        <f>'Закон X-Y'!A560</f>
        <v>31</v>
      </c>
      <c r="B560" s="88">
        <f>'Закон X-Y'!B560</f>
        <v>0</v>
      </c>
      <c r="C560" s="88"/>
      <c r="D560" s="88"/>
      <c r="E560" s="88"/>
      <c r="F560" s="88"/>
      <c r="G560" s="88"/>
      <c r="H560" s="88"/>
      <c r="I560" s="88"/>
      <c r="J560" s="88"/>
      <c r="K560" s="88"/>
    </row>
    <row r="561" spans="1:13">
      <c r="A561" t="str">
        <f>'Закон X-Y'!A561</f>
        <v>X\Y</v>
      </c>
      <c r="B561" s="71">
        <f>'Закон X-Y'!B561</f>
        <v>0</v>
      </c>
      <c r="C561" s="72">
        <f>'Закон X-Y'!C561</f>
        <v>1</v>
      </c>
      <c r="D561" s="72">
        <f>'Закон X-Y'!D561</f>
        <v>2</v>
      </c>
      <c r="E561" s="72">
        <f>'Закон X-Y'!E561</f>
        <v>3</v>
      </c>
      <c r="F561" s="72">
        <f>'Закон X-Y'!F561</f>
        <v>4</v>
      </c>
      <c r="G561" s="73">
        <f>'Закон X-Y'!G561</f>
        <v>5</v>
      </c>
      <c r="H561" t="s">
        <v>66</v>
      </c>
      <c r="I561" s="54"/>
      <c r="J561" s="68" t="str">
        <f>'Закон X-Y'!J561</f>
        <v>N</v>
      </c>
      <c r="K561" s="89"/>
      <c r="L561" s="90"/>
    </row>
    <row r="562" spans="1:13">
      <c r="A562" s="79">
        <f>'Закон X-Y'!A562</f>
        <v>0</v>
      </c>
      <c r="B562" s="63">
        <f>IF('Закон X-Y'!H562=0,0,SUMPRODUCT('Закон X-Y'!$B561:'Закон X-Y'!$G561,'Закон X-Y'!B562:'Закон X-Y'!G562)/'Закон X-Y'!H562)</f>
        <v>0</v>
      </c>
      <c r="C562" s="54">
        <f>IF('Закон X-Y'!H563=0,0,SUMPRODUCT('Закон X-Y'!$B561:'Закон X-Y'!$G561,'Закон X-Y'!B563:'Закон X-Y'!G563)/'Закон X-Y'!H563)</f>
        <v>0</v>
      </c>
      <c r="D562" s="54">
        <f>IF('Закон X-Y'!H564=0,0,SUMPRODUCT('Закон X-Y'!$B561:'Закон X-Y'!$G561,'Закон X-Y'!B564:'Закон X-Y'!G564)/'Закон X-Y'!H564)</f>
        <v>0</v>
      </c>
      <c r="E562" s="54">
        <f>IF('Закон X-Y'!H565=0,0,SUMPRODUCT('Закон X-Y'!$B561:'Закон X-Y'!$G561,'Закон X-Y'!B565:'Закон X-Y'!G565)/'Закон X-Y'!H565)</f>
        <v>0</v>
      </c>
      <c r="F562" s="54">
        <f>IF('Закон X-Y'!H566=0,0,SUMPRODUCT('Закон X-Y'!$B561:'Закон X-Y'!$G561,'Закон X-Y'!B566:'Закон X-Y'!G566)/'Закон X-Y'!H566)</f>
        <v>0</v>
      </c>
      <c r="G562" s="64">
        <f>IF('Закон X-Y'!H567=0,0,SUMPRODUCT('Закон X-Y'!$B561:'Закон X-Y'!$G561,'Закон X-Y'!B567:'Закон X-Y'!G567)/'Закон X-Y'!H567)</f>
        <v>0</v>
      </c>
      <c r="H562" t="s">
        <v>67</v>
      </c>
      <c r="I562" s="54"/>
      <c r="J562" s="69">
        <f>'Закон X-Y'!J562</f>
        <v>1.0000000000000001E-5</v>
      </c>
      <c r="K562" s="58"/>
      <c r="L562" t="s">
        <v>68</v>
      </c>
    </row>
    <row r="563" spans="1:13">
      <c r="A563" s="79">
        <f>'Закон X-Y'!A563</f>
        <v>1</v>
      </c>
      <c r="B563" s="63">
        <f>K568*(B561-K563)+K564</f>
        <v>0</v>
      </c>
      <c r="C563" s="54">
        <f>K568*(C561-K563)+K564</f>
        <v>0</v>
      </c>
      <c r="D563" s="54">
        <f>K568*(D561-K563)+K564</f>
        <v>0</v>
      </c>
      <c r="E563" s="54">
        <f>K568*(E561-K563)+K564</f>
        <v>0</v>
      </c>
      <c r="F563" s="54">
        <f>K568*(F561-K563)+K564</f>
        <v>0</v>
      </c>
      <c r="G563" s="64">
        <f>K568*(G561-K563)+K564</f>
        <v>0</v>
      </c>
      <c r="H563" t="s">
        <v>69</v>
      </c>
      <c r="I563" s="54"/>
      <c r="J563" s="57" t="s">
        <v>54</v>
      </c>
      <c r="K563" s="58">
        <f>IF('Закон X-Y'!B568=0,0,SUMPRODUCT('Закон X-Y'!A562:A567,'Закон X-Y'!H562:H567))</f>
        <v>0</v>
      </c>
      <c r="L563" s="57" t="s">
        <v>70</v>
      </c>
      <c r="M563">
        <f>0*1/32+1*5/32+2*10/32+3*10/32+4*5/32+5*1/32</f>
        <v>2.5</v>
      </c>
    </row>
    <row r="564" spans="1:13">
      <c r="A564" s="79">
        <f>'Закон X-Y'!A564</f>
        <v>2</v>
      </c>
      <c r="B564" s="63">
        <f>IF('Закон X-Y'!B568=0,0,SUMPRODUCT('Закон X-Y'!$A562:'Закон X-Y'!$A567,'Закон X-Y'!B562:'Закон X-Y'!B567)/'Закон X-Y'!B568)</f>
        <v>0</v>
      </c>
      <c r="C564" s="54">
        <f>IF('Закон X-Y'!C568=0,0,SUMPRODUCT('Закон X-Y'!$A562:'Закон X-Y'!$A567,'Закон X-Y'!C562:'Закон X-Y'!C567)/'Закон X-Y'!C568)</f>
        <v>0</v>
      </c>
      <c r="D564" s="54">
        <f>IF('Закон X-Y'!D568=0,0,SUMPRODUCT('Закон X-Y'!$A562:'Закон X-Y'!$A567,'Закон X-Y'!D562:'Закон X-Y'!D567)/'Закон X-Y'!D568)</f>
        <v>0</v>
      </c>
      <c r="E564" s="54">
        <f>IF('Закон X-Y'!E568=0,0,SUMPRODUCT('Закон X-Y'!$A562:'Закон X-Y'!$A567,'Закон X-Y'!E562:'Закон X-Y'!E567)/'Закон X-Y'!E568)</f>
        <v>0</v>
      </c>
      <c r="F564" s="54">
        <f>IF('Закон X-Y'!F568=0,0,SUMPRODUCT('Закон X-Y'!$A562:'Закон X-Y'!$A567,'Закон X-Y'!F562:'Закон X-Y'!F567)/'Закон X-Y'!F568)</f>
        <v>0</v>
      </c>
      <c r="G564" s="64">
        <f>IF('Закон X-Y'!G568=0,0,SUMPRODUCT('Закон X-Y'!$A562:'Закон X-Y'!$A567,'Закон X-Y'!G562:'Закон X-Y'!G567)/'Закон X-Y'!G568)</f>
        <v>0</v>
      </c>
      <c r="H564" t="s">
        <v>71</v>
      </c>
      <c r="I564" s="54"/>
      <c r="J564" s="57" t="s">
        <v>55</v>
      </c>
      <c r="K564" s="58">
        <f>IF('Закон X-Y'!B568=0,0,SUMPRODUCT('Закон X-Y'!B561:G561,'Закон X-Y'!B568:G568))</f>
        <v>0</v>
      </c>
      <c r="L564" s="57" t="s">
        <v>72</v>
      </c>
      <c r="M564">
        <f>0*1/32+1*16/32+2*8/32+3*4/32+4*2/32+5*1/32</f>
        <v>1.78125</v>
      </c>
    </row>
    <row r="565" spans="1:13">
      <c r="A565" s="79">
        <f>'Закон X-Y'!A565</f>
        <v>3</v>
      </c>
      <c r="B565" s="63">
        <f>K569*(B561-K564)+K563</f>
        <v>0</v>
      </c>
      <c r="C565" s="54">
        <f>K569*(C561-K564)+K563</f>
        <v>0</v>
      </c>
      <c r="D565" s="54">
        <f>K569*(D561-K564)+K563</f>
        <v>0</v>
      </c>
      <c r="E565" s="54">
        <f>K569*(E561-K564)+K563</f>
        <v>0</v>
      </c>
      <c r="F565" s="54">
        <f>K569*(F561-K564)+K563</f>
        <v>0</v>
      </c>
      <c r="G565" s="64">
        <f>K569*(G561-K564)+K563</f>
        <v>0</v>
      </c>
      <c r="H565" t="s">
        <v>73</v>
      </c>
      <c r="I565" s="54"/>
      <c r="J565" s="57" t="s">
        <v>56</v>
      </c>
      <c r="K565" s="58">
        <f>IF('Закон X-Y'!B568=0,0,'Закон X-Y'!B561*SUMPRODUCT('Закон X-Y'!A562:A567,'Закон X-Y'!B562:B567)+'Закон X-Y'!C561*SUMPRODUCT('Закон X-Y'!A562:A567,'Закон X-Y'!C562:C567)+'Закон X-Y'!D561*SUMPRODUCT('Закон X-Y'!A562:A567,'Закон X-Y'!D562:D567)+'Закон X-Y'!E561*SUMPRODUCT('Закон X-Y'!A562:A567,'Закон X-Y'!E562:E567)+'Закон X-Y'!F561*SUMPRODUCT('Закон X-Y'!A562:A567,'Закон X-Y'!F562:F567)+'Закон X-Y'!G561*SUMPRODUCT('Закон X-Y'!A562:A567,'Закон X-Y'!G562:G567))</f>
        <v>0</v>
      </c>
      <c r="L565" s="57" t="s">
        <v>74</v>
      </c>
      <c r="M565">
        <f>5/21+2*(4/32+6/32+6/32+4/32)+3*(6/32+6/32+3/32)+4*(4/32+2/32)+5/32</f>
        <v>3.8005952380952381</v>
      </c>
    </row>
    <row r="566" spans="1:13">
      <c r="A566" s="79">
        <f>'Закон X-Y'!A566</f>
        <v>4</v>
      </c>
      <c r="B566" s="74">
        <f>'Закон X-Y'!B561</f>
        <v>0</v>
      </c>
      <c r="C566" s="75">
        <f>'Закон X-Y'!C561</f>
        <v>1</v>
      </c>
      <c r="D566" s="75">
        <f>'Закон X-Y'!D561</f>
        <v>2</v>
      </c>
      <c r="E566" s="75">
        <f>'Закон X-Y'!E561</f>
        <v>3</v>
      </c>
      <c r="F566" s="75">
        <f>'Закон X-Y'!F561</f>
        <v>4</v>
      </c>
      <c r="G566" s="76">
        <f>'Закон X-Y'!G561</f>
        <v>5</v>
      </c>
      <c r="H566" t="s">
        <v>68</v>
      </c>
      <c r="I566" s="54"/>
      <c r="J566" s="57" t="s">
        <v>57</v>
      </c>
      <c r="K566" s="58">
        <f>IF('Закон X-Y'!B568=0,0,SUMPRODUCT('Закон X-Y'!A562:A567,'Закон X-Y'!A562:A567,'Закон X-Y'!H562:H567)-K563*K563)</f>
        <v>0</v>
      </c>
      <c r="L566" s="57" t="s">
        <v>75</v>
      </c>
      <c r="M566">
        <f>0*1/32+1*5/32+4*10/32+9*10/32+16*5/32+25*1/32-M563*M563</f>
        <v>1.25</v>
      </c>
    </row>
    <row r="567" spans="1:13">
      <c r="A567" s="79">
        <f>'Закон X-Y'!A567</f>
        <v>5</v>
      </c>
      <c r="B567" s="60">
        <v>0</v>
      </c>
      <c r="C567" s="61">
        <f>(1/32+2/32+3/32+4/32+5/32)/(5/32)</f>
        <v>3</v>
      </c>
      <c r="D567" s="61">
        <f>(1*4/32+2*3/32+3*2/32+4/32)/(10/32)</f>
        <v>2</v>
      </c>
      <c r="E567" s="61">
        <f>(1*6/32+2*3/32+3*1/32)/(10/32)</f>
        <v>1.5</v>
      </c>
      <c r="F567" s="61">
        <f>(1*4/32+2*1/32)/(5/32)</f>
        <v>1.2</v>
      </c>
      <c r="G567" s="62">
        <v>1</v>
      </c>
      <c r="H567" t="s">
        <v>67</v>
      </c>
      <c r="I567" s="54"/>
      <c r="J567" s="57" t="s">
        <v>59</v>
      </c>
      <c r="K567" s="58">
        <f>IF('Закон X-Y'!B568=0,0,SUMPRODUCT('Закон X-Y'!B561:G561,'Закон X-Y'!B561:G561,'Закон X-Y'!B568:G568)-K564*K564)</f>
        <v>0</v>
      </c>
      <c r="L567" s="57" t="s">
        <v>76</v>
      </c>
      <c r="M567">
        <f>0*1/32+1*16/32+4*8/32+9*4/32+16*2/32+25*1/32-M564*M564</f>
        <v>1.2333984375</v>
      </c>
    </row>
    <row r="568" spans="1:13">
      <c r="B568" s="63">
        <f>M568*(B566-M563)+M564</f>
        <v>3.0863095238095237</v>
      </c>
      <c r="C568" s="54">
        <f>M568*(C566-M563)+M564</f>
        <v>2.5642857142857141</v>
      </c>
      <c r="D568" s="54">
        <f>M568*(D566-M563)+M564</f>
        <v>2.0422619047619048</v>
      </c>
      <c r="E568" s="54">
        <f>M568*(E566-M563)+M564</f>
        <v>1.5202380952380952</v>
      </c>
      <c r="F568" s="54">
        <f>M568*(F566-M563)+M564</f>
        <v>0.99821428571428583</v>
      </c>
      <c r="G568" s="64">
        <f>M568*(G566-M563)+M564</f>
        <v>0.47619047619047628</v>
      </c>
      <c r="H568" t="s">
        <v>69</v>
      </c>
      <c r="J568" s="57" t="s">
        <v>62</v>
      </c>
      <c r="K568" s="58">
        <f>IF('Закон X-Y'!B568=0,0,(K565-K563*K564)/K566)</f>
        <v>0</v>
      </c>
      <c r="L568" s="57" t="s">
        <v>62</v>
      </c>
      <c r="M568">
        <f>(M565-M563*M564)/M566</f>
        <v>-0.52202380952380945</v>
      </c>
    </row>
    <row r="569" spans="1:13">
      <c r="B569" s="63">
        <v>0</v>
      </c>
      <c r="C569" s="54">
        <f>(1/32+2*4/32+3*6/32+4*4/32+5/32)/(16/32)</f>
        <v>3</v>
      </c>
      <c r="D569" s="54">
        <f>(1/32+2*3/32+3*3/32+4*1/32)/(8/32)</f>
        <v>2.5</v>
      </c>
      <c r="E569" s="54">
        <f>(1/32+2*2/32+3*1/32)/(4/32)</f>
        <v>2</v>
      </c>
      <c r="F569" s="54">
        <f>(1/32+2*1/32)/(2/32)</f>
        <v>1.5</v>
      </c>
      <c r="G569" s="64">
        <v>1</v>
      </c>
      <c r="H569" t="s">
        <v>71</v>
      </c>
      <c r="J569" s="57" t="s">
        <v>64</v>
      </c>
      <c r="K569" s="58">
        <f>IF('Закон X-Y'!B568=0,0,(K565-K563*K564)/K567)</f>
        <v>0</v>
      </c>
      <c r="L569" s="57" t="s">
        <v>64</v>
      </c>
      <c r="M569">
        <f>(M565-M563*M564)/M567</f>
        <v>-0.52905025826641028</v>
      </c>
    </row>
    <row r="570" spans="1:13">
      <c r="B570" s="65">
        <f>M569*(B561-M564)+M563</f>
        <v>3.4423707725370432</v>
      </c>
      <c r="C570" s="66">
        <f>M569*(C561-M564)+M563</f>
        <v>2.9133205142706329</v>
      </c>
      <c r="D570" s="66">
        <f>M569*(D561-M564)+M563</f>
        <v>2.3842702560042226</v>
      </c>
      <c r="E570" s="66">
        <f>M569*(E561-M564)+M563</f>
        <v>1.8552199977378123</v>
      </c>
      <c r="F570" s="66">
        <f>M569*(F561-M564)+M563</f>
        <v>1.3261697394714023</v>
      </c>
      <c r="G570" s="67">
        <f>M569*(G561-M564)+M563</f>
        <v>0.79711948120499199</v>
      </c>
      <c r="H570" t="s">
        <v>73</v>
      </c>
    </row>
    <row r="571" spans="1:13">
      <c r="A571" s="79"/>
    </row>
    <row r="572" spans="1:13">
      <c r="A572" s="79"/>
    </row>
    <row r="577" spans="1:19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</row>
    <row r="578" spans="1:19">
      <c r="A578" s="78">
        <f>'Закон X-Y'!A578</f>
        <v>32</v>
      </c>
      <c r="B578" s="88">
        <f>'Закон X-Y'!B578</f>
        <v>0</v>
      </c>
      <c r="C578" s="88"/>
      <c r="D578" s="88"/>
      <c r="E578" s="88"/>
      <c r="F578" s="88"/>
      <c r="G578" s="88"/>
      <c r="H578" s="88"/>
      <c r="I578" s="88"/>
      <c r="J578" s="88"/>
      <c r="K578" s="88"/>
    </row>
    <row r="579" spans="1:19">
      <c r="A579" t="str">
        <f>'Закон X-Y'!A579</f>
        <v>X\Y</v>
      </c>
      <c r="B579" s="71">
        <f>'Закон X-Y'!B579</f>
        <v>0</v>
      </c>
      <c r="C579" s="72">
        <f>'Закон X-Y'!C579</f>
        <v>1</v>
      </c>
      <c r="D579" s="72">
        <f>'Закон X-Y'!D579</f>
        <v>2</v>
      </c>
      <c r="E579" s="72">
        <f>'Закон X-Y'!E579</f>
        <v>3</v>
      </c>
      <c r="F579" s="72">
        <f>'Закон X-Y'!F579</f>
        <v>4</v>
      </c>
      <c r="G579" s="73">
        <f>'Закон X-Y'!G579</f>
        <v>5</v>
      </c>
      <c r="H579" t="s">
        <v>66</v>
      </c>
      <c r="I579" s="54"/>
      <c r="J579" s="68" t="str">
        <f>'Закон X-Y'!J579</f>
        <v>N</v>
      </c>
      <c r="K579" s="89"/>
      <c r="L579" s="90"/>
    </row>
    <row r="580" spans="1:19">
      <c r="A580" s="79">
        <f>'Закон X-Y'!A580</f>
        <v>0</v>
      </c>
      <c r="B580" s="63">
        <f>IF('Закон X-Y'!H580=0,0,SUMPRODUCT('Закон X-Y'!$B579:'Закон X-Y'!$G579,'Закон X-Y'!B580:'Закон X-Y'!G580)/'Закон X-Y'!H580)</f>
        <v>0</v>
      </c>
      <c r="C580" s="54">
        <f>IF('Закон X-Y'!H581=0,0,SUMPRODUCT('Закон X-Y'!$B579:'Закон X-Y'!$G579,'Закон X-Y'!B581:'Закон X-Y'!G581)/'Закон X-Y'!H581)</f>
        <v>0</v>
      </c>
      <c r="D580" s="54">
        <f>IF('Закон X-Y'!H582=0,0,SUMPRODUCT('Закон X-Y'!$B579:'Закон X-Y'!$G579,'Закон X-Y'!B582:'Закон X-Y'!G582)/'Закон X-Y'!H582)</f>
        <v>0</v>
      </c>
      <c r="E580" s="54">
        <f>IF('Закон X-Y'!H583=0,0,SUMPRODUCT('Закон X-Y'!$B579:'Закон X-Y'!$G579,'Закон X-Y'!B583:'Закон X-Y'!G583)/'Закон X-Y'!H583)</f>
        <v>0</v>
      </c>
      <c r="F580" s="54">
        <f>IF('Закон X-Y'!H584=0,0,SUMPRODUCT('Закон X-Y'!$B579:'Закон X-Y'!$G579,'Закон X-Y'!B584:'Закон X-Y'!G584)/'Закон X-Y'!H584)</f>
        <v>0</v>
      </c>
      <c r="G580" s="64">
        <f>IF('Закон X-Y'!H585=0,0,SUMPRODUCT('Закон X-Y'!$B579:'Закон X-Y'!$G579,'Закон X-Y'!B585:'Закон X-Y'!G585)/'Закон X-Y'!H585)</f>
        <v>0</v>
      </c>
      <c r="H580" t="s">
        <v>67</v>
      </c>
      <c r="I580" s="54"/>
      <c r="J580" s="69">
        <f>'Закон X-Y'!J580</f>
        <v>1.0000000000000001E-5</v>
      </c>
      <c r="K580" s="58"/>
      <c r="L580" t="s">
        <v>68</v>
      </c>
    </row>
    <row r="581" spans="1:19">
      <c r="A581" s="79">
        <f>'Закон X-Y'!A581</f>
        <v>1</v>
      </c>
      <c r="B581" s="63">
        <f>K586*(B579-K581)+K582</f>
        <v>0</v>
      </c>
      <c r="C581" s="54">
        <f>K586*(C579-K581)+K582</f>
        <v>0</v>
      </c>
      <c r="D581" s="54">
        <f>K586*(D579-K581)+K582</f>
        <v>0</v>
      </c>
      <c r="E581" s="54">
        <f>K586*(E579-K581)+K582</f>
        <v>0</v>
      </c>
      <c r="F581" s="54">
        <f>K586*(F579-K581)+K582</f>
        <v>0</v>
      </c>
      <c r="G581" s="64">
        <f>K586*(G579-K581)+K582</f>
        <v>0</v>
      </c>
      <c r="H581" t="s">
        <v>69</v>
      </c>
      <c r="I581" s="54"/>
      <c r="J581" s="57" t="s">
        <v>54</v>
      </c>
      <c r="K581" s="58">
        <f>IF('Закон X-Y'!B586=0,0,SUMPRODUCT('Закон X-Y'!A580:A585,'Закон X-Y'!H580:H585))</f>
        <v>0</v>
      </c>
      <c r="L581" s="57" t="s">
        <v>70</v>
      </c>
      <c r="M581">
        <f>0*1/32+1*5/32+2*10/32+3*10/32+4*5/32+5*1/32</f>
        <v>2.5</v>
      </c>
    </row>
    <row r="582" spans="1:19">
      <c r="A582" s="79">
        <f>'Закон X-Y'!A582</f>
        <v>2</v>
      </c>
      <c r="B582" s="63">
        <f>IF('Закон X-Y'!B586=0,0,SUMPRODUCT('Закон X-Y'!$A580:'Закон X-Y'!$A585,'Закон X-Y'!B580:'Закон X-Y'!B585)/'Закон X-Y'!B586)</f>
        <v>0</v>
      </c>
      <c r="C582" s="54">
        <f>IF('Закон X-Y'!C586=0,0,SUMPRODUCT('Закон X-Y'!$A580:'Закон X-Y'!$A585,'Закон X-Y'!C580:'Закон X-Y'!C585)/'Закон X-Y'!C586)</f>
        <v>0</v>
      </c>
      <c r="D582" s="54">
        <f>IF('Закон X-Y'!D586=0,0,SUMPRODUCT('Закон X-Y'!$A580:'Закон X-Y'!$A585,'Закон X-Y'!D580:'Закон X-Y'!D585)/'Закон X-Y'!D586)</f>
        <v>0</v>
      </c>
      <c r="E582" s="54">
        <f>IF('Закон X-Y'!E586=0,0,SUMPRODUCT('Закон X-Y'!$A580:'Закон X-Y'!$A585,'Закон X-Y'!E580:'Закон X-Y'!E585)/'Закон X-Y'!E586)</f>
        <v>0</v>
      </c>
      <c r="F582" s="54">
        <f>IF('Закон X-Y'!F586=0,0,SUMPRODUCT('Закон X-Y'!$A580:'Закон X-Y'!$A585,'Закон X-Y'!F580:'Закон X-Y'!F585)/'Закон X-Y'!F586)</f>
        <v>0</v>
      </c>
      <c r="G582" s="64">
        <f>IF('Закон X-Y'!G586=0,0,SUMPRODUCT('Закон X-Y'!$A580:'Закон X-Y'!$A585,'Закон X-Y'!G580:'Закон X-Y'!G585)/'Закон X-Y'!G586)</f>
        <v>0</v>
      </c>
      <c r="H582" t="s">
        <v>71</v>
      </c>
      <c r="I582" s="54"/>
      <c r="J582" s="57" t="s">
        <v>55</v>
      </c>
      <c r="K582" s="58">
        <f>IF('Закон X-Y'!B586=0,0,SUMPRODUCT('Закон X-Y'!B579:G579,'Закон X-Y'!B586:G586))</f>
        <v>0</v>
      </c>
      <c r="L582" s="57" t="s">
        <v>72</v>
      </c>
      <c r="M582">
        <f>0*1/32+1*16/32+2*8/32+3*4/32+4*2/32+5*1/32</f>
        <v>1.78125</v>
      </c>
    </row>
    <row r="583" spans="1:19">
      <c r="A583" s="79">
        <f>'Закон X-Y'!A583</f>
        <v>3</v>
      </c>
      <c r="B583" s="63">
        <f>K587*(B579-K582)+K581</f>
        <v>0</v>
      </c>
      <c r="C583" s="54">
        <f>K587*(C579-K582)+K581</f>
        <v>0</v>
      </c>
      <c r="D583" s="54">
        <f>K587*(D579-K582)+K581</f>
        <v>0</v>
      </c>
      <c r="E583" s="54">
        <f>K587*(E579-K582)+K581</f>
        <v>0</v>
      </c>
      <c r="F583" s="54">
        <f>K587*(F579-K582)+K581</f>
        <v>0</v>
      </c>
      <c r="G583" s="64">
        <f>K587*(G579-K582)+K581</f>
        <v>0</v>
      </c>
      <c r="H583" t="s">
        <v>73</v>
      </c>
      <c r="I583" s="54"/>
      <c r="J583" s="57" t="s">
        <v>56</v>
      </c>
      <c r="K583" s="58">
        <f>IF('Закон X-Y'!B586=0,0,'Закон X-Y'!B579*SUMPRODUCT('Закон X-Y'!A580:A585,'Закон X-Y'!B580:B585)+'Закон X-Y'!C579*SUMPRODUCT('Закон X-Y'!A580:A585,'Закон X-Y'!C580:C585)+'Закон X-Y'!D579*SUMPRODUCT('Закон X-Y'!A580:A585,'Закон X-Y'!D580:D585)+'Закон X-Y'!E579*SUMPRODUCT('Закон X-Y'!A580:A585,'Закон X-Y'!E580:E585)+'Закон X-Y'!F579*SUMPRODUCT('Закон X-Y'!A580:A585,'Закон X-Y'!F580:F585)+'Закон X-Y'!G579*SUMPRODUCT('Закон X-Y'!A580:A585,'Закон X-Y'!G580:G585))</f>
        <v>0</v>
      </c>
      <c r="L583" s="57" t="s">
        <v>74</v>
      </c>
      <c r="M583">
        <f>5/21+2*(4/32+6/32+6/32+4/32)+3*(6/32+6/32+3/32)+4*(4/32+2/32)+5/32</f>
        <v>3.8005952380952381</v>
      </c>
    </row>
    <row r="584" spans="1:19">
      <c r="A584" s="79">
        <f>'Закон X-Y'!A584</f>
        <v>4</v>
      </c>
      <c r="B584" s="74">
        <f>'Закон X-Y'!B579</f>
        <v>0</v>
      </c>
      <c r="C584" s="75">
        <f>'Закон X-Y'!C579</f>
        <v>1</v>
      </c>
      <c r="D584" s="75">
        <f>'Закон X-Y'!D579</f>
        <v>2</v>
      </c>
      <c r="E584" s="75">
        <f>'Закон X-Y'!E579</f>
        <v>3</v>
      </c>
      <c r="F584" s="75">
        <f>'Закон X-Y'!F579</f>
        <v>4</v>
      </c>
      <c r="G584" s="76">
        <f>'Закон X-Y'!G579</f>
        <v>5</v>
      </c>
      <c r="H584" t="s">
        <v>68</v>
      </c>
      <c r="I584" s="54"/>
      <c r="J584" s="57" t="s">
        <v>57</v>
      </c>
      <c r="K584" s="58">
        <f>IF('Закон X-Y'!B586=0,0,SUMPRODUCT('Закон X-Y'!A580:A585,'Закон X-Y'!A580:A585,'Закон X-Y'!H580:H585)-K581*K581)</f>
        <v>0</v>
      </c>
      <c r="L584" s="57" t="s">
        <v>75</v>
      </c>
      <c r="M584">
        <f>0*1/32+1*5/32+4*10/32+9*10/32+16*5/32+25*1/32-M581*M581</f>
        <v>1.25</v>
      </c>
    </row>
    <row r="585" spans="1:19">
      <c r="A585" s="79">
        <f>'Закон X-Y'!A585</f>
        <v>5</v>
      </c>
      <c r="B585" s="60">
        <v>0</v>
      </c>
      <c r="C585" s="61">
        <f>(1/32+2/32+3/32+4/32+5/32)/(5/32)</f>
        <v>3</v>
      </c>
      <c r="D585" s="61">
        <f>(1*4/32+2*3/32+3*2/32+4/32)/(10/32)</f>
        <v>2</v>
      </c>
      <c r="E585" s="61">
        <f>(1*6/32+2*3/32+3*1/32)/(10/32)</f>
        <v>1.5</v>
      </c>
      <c r="F585" s="61">
        <f>(1*4/32+2*1/32)/(5/32)</f>
        <v>1.2</v>
      </c>
      <c r="G585" s="62">
        <v>1</v>
      </c>
      <c r="H585" t="s">
        <v>67</v>
      </c>
      <c r="I585" s="54"/>
      <c r="J585" s="57" t="s">
        <v>59</v>
      </c>
      <c r="K585" s="58">
        <f>IF('Закон X-Y'!B586=0,0,SUMPRODUCT('Закон X-Y'!B579:G579,'Закон X-Y'!B579:G579,'Закон X-Y'!B586:G586)-K582*K582)</f>
        <v>0</v>
      </c>
      <c r="L585" s="57" t="s">
        <v>76</v>
      </c>
      <c r="M585">
        <f>0*1/32+1*16/32+4*8/32+9*4/32+16*2/32+25*1/32-M582*M582</f>
        <v>1.2333984375</v>
      </c>
    </row>
    <row r="586" spans="1:19">
      <c r="B586" s="63">
        <f>M586*(B584-M581)+M582</f>
        <v>3.0863095238095237</v>
      </c>
      <c r="C586" s="54">
        <f>M586*(C584-M581)+M582</f>
        <v>2.5642857142857141</v>
      </c>
      <c r="D586" s="54">
        <f>M586*(D584-M581)+M582</f>
        <v>2.0422619047619048</v>
      </c>
      <c r="E586" s="54">
        <f>M586*(E584-M581)+M582</f>
        <v>1.5202380952380952</v>
      </c>
      <c r="F586" s="54">
        <f>M586*(F584-M581)+M582</f>
        <v>0.99821428571428583</v>
      </c>
      <c r="G586" s="64">
        <f>M586*(G584-M581)+M582</f>
        <v>0.47619047619047628</v>
      </c>
      <c r="H586" t="s">
        <v>69</v>
      </c>
      <c r="J586" s="57" t="s">
        <v>62</v>
      </c>
      <c r="K586" s="58">
        <f>IF('Закон X-Y'!B586=0,0,(K583-K581*K582)/K584)</f>
        <v>0</v>
      </c>
      <c r="L586" s="57" t="s">
        <v>62</v>
      </c>
      <c r="M586">
        <f>(M583-M581*M582)/M584</f>
        <v>-0.52202380952380945</v>
      </c>
    </row>
    <row r="587" spans="1:19">
      <c r="B587" s="63">
        <v>0</v>
      </c>
      <c r="C587" s="54">
        <f>(1/32+2*4/32+3*6/32+4*4/32+5/32)/(16/32)</f>
        <v>3</v>
      </c>
      <c r="D587" s="54">
        <f>(1/32+2*3/32+3*3/32+4*1/32)/(8/32)</f>
        <v>2.5</v>
      </c>
      <c r="E587" s="54">
        <f>(1/32+2*2/32+3*1/32)/(4/32)</f>
        <v>2</v>
      </c>
      <c r="F587" s="54">
        <f>(1/32+2*1/32)/(2/32)</f>
        <v>1.5</v>
      </c>
      <c r="G587" s="64">
        <v>1</v>
      </c>
      <c r="H587" t="s">
        <v>71</v>
      </c>
      <c r="J587" s="57" t="s">
        <v>64</v>
      </c>
      <c r="K587" s="58">
        <f>IF('Закон X-Y'!B586=0,0,(K583-K581*K582)/K585)</f>
        <v>0</v>
      </c>
      <c r="L587" s="57" t="s">
        <v>64</v>
      </c>
      <c r="M587">
        <f>(M583-M581*M582)/M585</f>
        <v>-0.52905025826641028</v>
      </c>
    </row>
    <row r="588" spans="1:19">
      <c r="B588" s="65">
        <f>M587*(B579-M582)+M581</f>
        <v>3.4423707725370432</v>
      </c>
      <c r="C588" s="66">
        <f>M587*(C579-M582)+M581</f>
        <v>2.9133205142706329</v>
      </c>
      <c r="D588" s="66">
        <f>M587*(D579-M582)+M581</f>
        <v>2.3842702560042226</v>
      </c>
      <c r="E588" s="66">
        <f>M587*(E579-M582)+M581</f>
        <v>1.8552199977378123</v>
      </c>
      <c r="F588" s="66">
        <f>M587*(F579-M582)+M581</f>
        <v>1.3261697394714023</v>
      </c>
      <c r="G588" s="67">
        <f>M587*(G579-M582)+M581</f>
        <v>0.79711948120499199</v>
      </c>
      <c r="H588" t="s">
        <v>73</v>
      </c>
    </row>
    <row r="589" spans="1:19">
      <c r="A589" s="79"/>
    </row>
    <row r="590" spans="1:19">
      <c r="A590" s="79"/>
    </row>
    <row r="595" spans="1:19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</row>
    <row r="596" spans="1:19">
      <c r="A596" s="78">
        <f>'Закон X-Y'!A596</f>
        <v>33</v>
      </c>
      <c r="B596" s="88">
        <f>'Закон X-Y'!B596</f>
        <v>0</v>
      </c>
      <c r="C596" s="88"/>
      <c r="D596" s="88"/>
      <c r="E596" s="88"/>
      <c r="F596" s="88"/>
      <c r="G596" s="88"/>
      <c r="H596" s="88"/>
      <c r="I596" s="88"/>
      <c r="J596" s="88"/>
      <c r="K596" s="88"/>
    </row>
    <row r="597" spans="1:19">
      <c r="A597" t="str">
        <f>'Закон X-Y'!A597</f>
        <v>X\Y</v>
      </c>
      <c r="B597" s="71">
        <f>'Закон X-Y'!B597</f>
        <v>0</v>
      </c>
      <c r="C597" s="72">
        <f>'Закон X-Y'!C597</f>
        <v>1</v>
      </c>
      <c r="D597" s="72">
        <f>'Закон X-Y'!D597</f>
        <v>2</v>
      </c>
      <c r="E597" s="72">
        <f>'Закон X-Y'!E597</f>
        <v>3</v>
      </c>
      <c r="F597" s="72">
        <f>'Закон X-Y'!F597</f>
        <v>4</v>
      </c>
      <c r="G597" s="73">
        <f>'Закон X-Y'!G597</f>
        <v>5</v>
      </c>
      <c r="H597" t="s">
        <v>66</v>
      </c>
      <c r="I597" s="54"/>
      <c r="J597" s="68" t="str">
        <f>'Закон X-Y'!J597</f>
        <v>N</v>
      </c>
      <c r="K597" s="89"/>
      <c r="L597" s="90"/>
    </row>
    <row r="598" spans="1:19">
      <c r="A598" s="79">
        <f>'Закон X-Y'!A598</f>
        <v>0</v>
      </c>
      <c r="B598" s="63">
        <f>IF('Закон X-Y'!H598=0,0,SUMPRODUCT('Закон X-Y'!$B597:'Закон X-Y'!$G597,'Закон X-Y'!B598:'Закон X-Y'!G598)/'Закон X-Y'!H598)</f>
        <v>0</v>
      </c>
      <c r="C598" s="54">
        <f>IF('Закон X-Y'!H599=0,0,SUMPRODUCT('Закон X-Y'!$B597:'Закон X-Y'!$G597,'Закон X-Y'!B599:'Закон X-Y'!G599)/'Закон X-Y'!H599)</f>
        <v>0</v>
      </c>
      <c r="D598" s="54">
        <f>IF('Закон X-Y'!H600=0,0,SUMPRODUCT('Закон X-Y'!$B597:'Закон X-Y'!$G597,'Закон X-Y'!B600:'Закон X-Y'!G600)/'Закон X-Y'!H600)</f>
        <v>0</v>
      </c>
      <c r="E598" s="54">
        <f>IF('Закон X-Y'!H601=0,0,SUMPRODUCT('Закон X-Y'!$B597:'Закон X-Y'!$G597,'Закон X-Y'!B601:'Закон X-Y'!G601)/'Закон X-Y'!H601)</f>
        <v>0</v>
      </c>
      <c r="F598" s="54">
        <f>IF('Закон X-Y'!H602=0,0,SUMPRODUCT('Закон X-Y'!$B597:'Закон X-Y'!$G597,'Закон X-Y'!B602:'Закон X-Y'!G602)/'Закон X-Y'!H602)</f>
        <v>0</v>
      </c>
      <c r="G598" s="64">
        <f>IF('Закон X-Y'!H603=0,0,SUMPRODUCT('Закон X-Y'!$B597:'Закон X-Y'!$G597,'Закон X-Y'!B603:'Закон X-Y'!G603)/'Закон X-Y'!H603)</f>
        <v>0</v>
      </c>
      <c r="H598" t="s">
        <v>67</v>
      </c>
      <c r="I598" s="54"/>
      <c r="J598" s="69">
        <f>'Закон X-Y'!J598</f>
        <v>1.0000000000000001E-5</v>
      </c>
      <c r="K598" s="58"/>
      <c r="L598" t="s">
        <v>68</v>
      </c>
    </row>
    <row r="599" spans="1:19">
      <c r="A599" s="79">
        <f>'Закон X-Y'!A599</f>
        <v>1</v>
      </c>
      <c r="B599" s="63">
        <f>K604*(B597-K599)+K600</f>
        <v>0</v>
      </c>
      <c r="C599" s="54">
        <f>K604*(C597-K599)+K600</f>
        <v>0</v>
      </c>
      <c r="D599" s="54">
        <f>K604*(D597-K599)+K600</f>
        <v>0</v>
      </c>
      <c r="E599" s="54">
        <f>K604*(E597-K599)+K600</f>
        <v>0</v>
      </c>
      <c r="F599" s="54">
        <f>K604*(F597-K599)+K600</f>
        <v>0</v>
      </c>
      <c r="G599" s="64">
        <f>K604*(G597-K599)+K600</f>
        <v>0</v>
      </c>
      <c r="H599" t="s">
        <v>69</v>
      </c>
      <c r="I599" s="54"/>
      <c r="J599" s="57" t="s">
        <v>54</v>
      </c>
      <c r="K599" s="58">
        <f>IF('Закон X-Y'!B604=0,0,SUMPRODUCT('Закон X-Y'!A598:A603,'Закон X-Y'!H598:H603))</f>
        <v>0</v>
      </c>
      <c r="L599" s="57" t="s">
        <v>70</v>
      </c>
      <c r="M599">
        <f>0*1/32+1*5/32+2*10/32+3*10/32+4*5/32+5*1/32</f>
        <v>2.5</v>
      </c>
    </row>
    <row r="600" spans="1:19">
      <c r="A600" s="79">
        <f>'Закон X-Y'!A600</f>
        <v>2</v>
      </c>
      <c r="B600" s="63">
        <f>IF('Закон X-Y'!B604=0,0,SUMPRODUCT('Закон X-Y'!$A598:'Закон X-Y'!$A603,'Закон X-Y'!B598:'Закон X-Y'!B603)/'Закон X-Y'!B604)</f>
        <v>0</v>
      </c>
      <c r="C600" s="54">
        <f>IF('Закон X-Y'!C604=0,0,SUMPRODUCT('Закон X-Y'!$A598:'Закон X-Y'!$A603,'Закон X-Y'!C598:'Закон X-Y'!C603)/'Закон X-Y'!C604)</f>
        <v>0</v>
      </c>
      <c r="D600" s="54">
        <f>IF('Закон X-Y'!D604=0,0,SUMPRODUCT('Закон X-Y'!$A598:'Закон X-Y'!$A603,'Закон X-Y'!D598:'Закон X-Y'!D603)/'Закон X-Y'!D604)</f>
        <v>0</v>
      </c>
      <c r="E600" s="54">
        <f>IF('Закон X-Y'!E604=0,0,SUMPRODUCT('Закон X-Y'!$A598:'Закон X-Y'!$A603,'Закон X-Y'!E598:'Закон X-Y'!E603)/'Закон X-Y'!E604)</f>
        <v>0</v>
      </c>
      <c r="F600" s="54">
        <f>IF('Закон X-Y'!F604=0,0,SUMPRODUCT('Закон X-Y'!$A598:'Закон X-Y'!$A603,'Закон X-Y'!F598:'Закон X-Y'!F603)/'Закон X-Y'!F604)</f>
        <v>0</v>
      </c>
      <c r="G600" s="64">
        <f>IF('Закон X-Y'!G604=0,0,SUMPRODUCT('Закон X-Y'!$A598:'Закон X-Y'!$A603,'Закон X-Y'!G598:'Закон X-Y'!G603)/'Закон X-Y'!G604)</f>
        <v>0</v>
      </c>
      <c r="H600" t="s">
        <v>71</v>
      </c>
      <c r="I600" s="54"/>
      <c r="J600" s="57" t="s">
        <v>55</v>
      </c>
      <c r="K600" s="58">
        <f>IF('Закон X-Y'!B604=0,0,SUMPRODUCT('Закон X-Y'!B597:G597,'Закон X-Y'!B604:G604))</f>
        <v>0</v>
      </c>
      <c r="L600" s="57" t="s">
        <v>72</v>
      </c>
      <c r="M600">
        <f>0*1/32+1*16/32+2*8/32+3*4/32+4*2/32+5*1/32</f>
        <v>1.78125</v>
      </c>
    </row>
    <row r="601" spans="1:19">
      <c r="A601" s="79">
        <f>'Закон X-Y'!A601</f>
        <v>3</v>
      </c>
      <c r="B601" s="63">
        <f>K605*(B597-K600)+K599</f>
        <v>0</v>
      </c>
      <c r="C601" s="54">
        <f>K605*(C597-K600)+K599</f>
        <v>0</v>
      </c>
      <c r="D601" s="54">
        <f>K605*(D597-K600)+K599</f>
        <v>0</v>
      </c>
      <c r="E601" s="54">
        <f>K605*(E597-K600)+K599</f>
        <v>0</v>
      </c>
      <c r="F601" s="54">
        <f>K605*(F597-K600)+K599</f>
        <v>0</v>
      </c>
      <c r="G601" s="64">
        <f>K605*(G597-K600)+K599</f>
        <v>0</v>
      </c>
      <c r="H601" t="s">
        <v>73</v>
      </c>
      <c r="I601" s="54"/>
      <c r="J601" s="57" t="s">
        <v>56</v>
      </c>
      <c r="K601" s="58">
        <f>IF('Закон X-Y'!B604=0,0,'Закон X-Y'!B597*SUMPRODUCT('Закон X-Y'!A598:A603,'Закон X-Y'!B598:B603)+'Закон X-Y'!C597*SUMPRODUCT('Закон X-Y'!A598:A603,'Закон X-Y'!C598:C603)+'Закон X-Y'!D597*SUMPRODUCT('Закон X-Y'!A598:A603,'Закон X-Y'!D598:D603)+'Закон X-Y'!E597*SUMPRODUCT('Закон X-Y'!A598:A603,'Закон X-Y'!E598:E603)+'Закон X-Y'!F597*SUMPRODUCT('Закон X-Y'!A598:A603,'Закон X-Y'!F598:F603)+'Закон X-Y'!G597*SUMPRODUCT('Закон X-Y'!A598:A603,'Закон X-Y'!G598:G603))</f>
        <v>0</v>
      </c>
      <c r="L601" s="57" t="s">
        <v>74</v>
      </c>
      <c r="M601">
        <f>5/21+2*(4/32+6/32+6/32+4/32)+3*(6/32+6/32+3/32)+4*(4/32+2/32)+5/32</f>
        <v>3.8005952380952381</v>
      </c>
    </row>
    <row r="602" spans="1:19">
      <c r="A602" s="79">
        <f>'Закон X-Y'!A602</f>
        <v>4</v>
      </c>
      <c r="B602" s="74">
        <f>'Закон X-Y'!B597</f>
        <v>0</v>
      </c>
      <c r="C602" s="75">
        <f>'Закон X-Y'!C597</f>
        <v>1</v>
      </c>
      <c r="D602" s="75">
        <f>'Закон X-Y'!D597</f>
        <v>2</v>
      </c>
      <c r="E602" s="75">
        <f>'Закон X-Y'!E597</f>
        <v>3</v>
      </c>
      <c r="F602" s="75">
        <f>'Закон X-Y'!F597</f>
        <v>4</v>
      </c>
      <c r="G602" s="76">
        <f>'Закон X-Y'!G597</f>
        <v>5</v>
      </c>
      <c r="H602" t="s">
        <v>68</v>
      </c>
      <c r="I602" s="54"/>
      <c r="J602" s="57" t="s">
        <v>57</v>
      </c>
      <c r="K602" s="58">
        <f>IF('Закон X-Y'!B604=0,0,SUMPRODUCT('Закон X-Y'!A598:A603,'Закон X-Y'!A598:A603,'Закон X-Y'!H598:H603)-K599*K599)</f>
        <v>0</v>
      </c>
      <c r="L602" s="57" t="s">
        <v>75</v>
      </c>
      <c r="M602">
        <f>0*1/32+1*5/32+4*10/32+9*10/32+16*5/32+25*1/32-M599*M599</f>
        <v>1.25</v>
      </c>
    </row>
    <row r="603" spans="1:19">
      <c r="A603" s="79">
        <f>'Закон X-Y'!A603</f>
        <v>5</v>
      </c>
      <c r="B603" s="60">
        <v>0</v>
      </c>
      <c r="C603" s="61">
        <f>(1/32+2/32+3/32+4/32+5/32)/(5/32)</f>
        <v>3</v>
      </c>
      <c r="D603" s="61">
        <f>(1*4/32+2*3/32+3*2/32+4/32)/(10/32)</f>
        <v>2</v>
      </c>
      <c r="E603" s="61">
        <f>(1*6/32+2*3/32+3*1/32)/(10/32)</f>
        <v>1.5</v>
      </c>
      <c r="F603" s="61">
        <f>(1*4/32+2*1/32)/(5/32)</f>
        <v>1.2</v>
      </c>
      <c r="G603" s="62">
        <v>1</v>
      </c>
      <c r="H603" t="s">
        <v>67</v>
      </c>
      <c r="I603" s="54"/>
      <c r="J603" s="57" t="s">
        <v>59</v>
      </c>
      <c r="K603" s="58">
        <f>IF('Закон X-Y'!B604=0,0,SUMPRODUCT('Закон X-Y'!B597:G597,'Закон X-Y'!B597:G597,'Закон X-Y'!B604:G604)-K600*K600)</f>
        <v>0</v>
      </c>
      <c r="L603" s="57" t="s">
        <v>76</v>
      </c>
      <c r="M603">
        <f>0*1/32+1*16/32+4*8/32+9*4/32+16*2/32+25*1/32-M600*M600</f>
        <v>1.2333984375</v>
      </c>
    </row>
    <row r="604" spans="1:19">
      <c r="B604" s="63">
        <f>M604*(B602-M599)+M600</f>
        <v>3.0863095238095237</v>
      </c>
      <c r="C604" s="54">
        <f>M604*(C602-M599)+M600</f>
        <v>2.5642857142857141</v>
      </c>
      <c r="D604" s="54">
        <f>M604*(D602-M599)+M600</f>
        <v>2.0422619047619048</v>
      </c>
      <c r="E604" s="54">
        <f>M604*(E602-M599)+M600</f>
        <v>1.5202380952380952</v>
      </c>
      <c r="F604" s="54">
        <f>M604*(F602-M599)+M600</f>
        <v>0.99821428571428583</v>
      </c>
      <c r="G604" s="64">
        <f>M604*(G602-M599)+M600</f>
        <v>0.47619047619047628</v>
      </c>
      <c r="H604" t="s">
        <v>69</v>
      </c>
      <c r="J604" s="57" t="s">
        <v>62</v>
      </c>
      <c r="K604" s="58">
        <f>IF('Закон X-Y'!B604=0,0,(K601-K599*K600)/K602)</f>
        <v>0</v>
      </c>
      <c r="L604" s="57" t="s">
        <v>62</v>
      </c>
      <c r="M604">
        <f>(M601-M599*M600)/M602</f>
        <v>-0.52202380952380945</v>
      </c>
    </row>
    <row r="605" spans="1:19">
      <c r="B605" s="63">
        <v>0</v>
      </c>
      <c r="C605" s="54">
        <f>(1/32+2*4/32+3*6/32+4*4/32+5/32)/(16/32)</f>
        <v>3</v>
      </c>
      <c r="D605" s="54">
        <f>(1/32+2*3/32+3*3/32+4*1/32)/(8/32)</f>
        <v>2.5</v>
      </c>
      <c r="E605" s="54">
        <f>(1/32+2*2/32+3*1/32)/(4/32)</f>
        <v>2</v>
      </c>
      <c r="F605" s="54">
        <f>(1/32+2*1/32)/(2/32)</f>
        <v>1.5</v>
      </c>
      <c r="G605" s="64">
        <v>1</v>
      </c>
      <c r="H605" t="s">
        <v>71</v>
      </c>
      <c r="J605" s="57" t="s">
        <v>64</v>
      </c>
      <c r="K605" s="58">
        <f>IF('Закон X-Y'!B604=0,0,(K601-K599*K600)/K603)</f>
        <v>0</v>
      </c>
      <c r="L605" s="57" t="s">
        <v>64</v>
      </c>
      <c r="M605">
        <f>(M601-M599*M600)/M603</f>
        <v>-0.52905025826641028</v>
      </c>
    </row>
    <row r="606" spans="1:19">
      <c r="B606" s="65">
        <f>M605*(B597-M600)+M599</f>
        <v>3.4423707725370432</v>
      </c>
      <c r="C606" s="66">
        <f>M605*(C597-M600)+M599</f>
        <v>2.9133205142706329</v>
      </c>
      <c r="D606" s="66">
        <f>M605*(D597-M600)+M599</f>
        <v>2.3842702560042226</v>
      </c>
      <c r="E606" s="66">
        <f>M605*(E597-M600)+M599</f>
        <v>1.8552199977378123</v>
      </c>
      <c r="F606" s="66">
        <f>M605*(F597-M600)+M599</f>
        <v>1.3261697394714023</v>
      </c>
      <c r="G606" s="67">
        <f>M605*(G597-M600)+M599</f>
        <v>0.79711948120499199</v>
      </c>
      <c r="H606" t="s">
        <v>73</v>
      </c>
    </row>
    <row r="607" spans="1:19">
      <c r="A607" s="79"/>
    </row>
    <row r="608" spans="1:19">
      <c r="A608" s="79"/>
    </row>
    <row r="613" spans="1:19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</row>
    <row r="614" spans="1:19">
      <c r="A614" s="78">
        <f>'Закон X-Y'!A614</f>
        <v>34</v>
      </c>
      <c r="B614" s="88">
        <f>'Закон X-Y'!B614</f>
        <v>0</v>
      </c>
      <c r="C614" s="88"/>
      <c r="D614" s="88"/>
      <c r="E614" s="88"/>
      <c r="F614" s="88"/>
      <c r="G614" s="88"/>
      <c r="H614" s="88"/>
      <c r="I614" s="88"/>
      <c r="J614" s="88"/>
      <c r="K614" s="88"/>
    </row>
    <row r="615" spans="1:19">
      <c r="A615" t="str">
        <f>'Закон X-Y'!A615</f>
        <v>X\Y</v>
      </c>
      <c r="B615" s="71">
        <f>'Закон X-Y'!B615</f>
        <v>0</v>
      </c>
      <c r="C615" s="72">
        <f>'Закон X-Y'!C615</f>
        <v>1</v>
      </c>
      <c r="D615" s="72">
        <f>'Закон X-Y'!D615</f>
        <v>2</v>
      </c>
      <c r="E615" s="72">
        <f>'Закон X-Y'!E615</f>
        <v>3</v>
      </c>
      <c r="F615" s="72">
        <f>'Закон X-Y'!F615</f>
        <v>4</v>
      </c>
      <c r="G615" s="73">
        <f>'Закон X-Y'!G615</f>
        <v>5</v>
      </c>
      <c r="H615" t="s">
        <v>66</v>
      </c>
      <c r="I615" s="54"/>
      <c r="J615" s="68" t="str">
        <f>'Закон X-Y'!J615</f>
        <v>N</v>
      </c>
      <c r="K615" s="89"/>
      <c r="L615" s="90"/>
    </row>
    <row r="616" spans="1:19">
      <c r="A616" s="79">
        <f>'Закон X-Y'!A616</f>
        <v>0</v>
      </c>
      <c r="B616" s="63">
        <f>IF('Закон X-Y'!H616=0,0,SUMPRODUCT('Закон X-Y'!$B615:'Закон X-Y'!$G615,'Закон X-Y'!B616:'Закон X-Y'!G616)/'Закон X-Y'!H616)</f>
        <v>0</v>
      </c>
      <c r="C616" s="54">
        <f>IF('Закон X-Y'!H617=0,0,SUMPRODUCT('Закон X-Y'!$B615:'Закон X-Y'!$G615,'Закон X-Y'!B617:'Закон X-Y'!G617)/'Закон X-Y'!H617)</f>
        <v>0</v>
      </c>
      <c r="D616" s="54">
        <f>IF('Закон X-Y'!H618=0,0,SUMPRODUCT('Закон X-Y'!$B615:'Закон X-Y'!$G615,'Закон X-Y'!B618:'Закон X-Y'!G618)/'Закон X-Y'!H618)</f>
        <v>0</v>
      </c>
      <c r="E616" s="54">
        <f>IF('Закон X-Y'!H619=0,0,SUMPRODUCT('Закон X-Y'!$B615:'Закон X-Y'!$G615,'Закон X-Y'!B619:'Закон X-Y'!G619)/'Закон X-Y'!H619)</f>
        <v>0</v>
      </c>
      <c r="F616" s="54">
        <f>IF('Закон X-Y'!H620=0,0,SUMPRODUCT('Закон X-Y'!$B615:'Закон X-Y'!$G615,'Закон X-Y'!B620:'Закон X-Y'!G620)/'Закон X-Y'!H620)</f>
        <v>0</v>
      </c>
      <c r="G616" s="64">
        <f>IF('Закон X-Y'!H621=0,0,SUMPRODUCT('Закон X-Y'!$B615:'Закон X-Y'!$G615,'Закон X-Y'!B621:'Закон X-Y'!G621)/'Закон X-Y'!H621)</f>
        <v>0</v>
      </c>
      <c r="H616" t="s">
        <v>67</v>
      </c>
      <c r="I616" s="54"/>
      <c r="J616" s="69">
        <f>'Закон X-Y'!J616</f>
        <v>1.0000000000000001E-5</v>
      </c>
      <c r="K616" s="58"/>
      <c r="L616" t="s">
        <v>68</v>
      </c>
    </row>
    <row r="617" spans="1:19">
      <c r="A617" s="79">
        <f>'Закон X-Y'!A617</f>
        <v>1</v>
      </c>
      <c r="B617" s="63">
        <f>K622*(B615-K617)+K618</f>
        <v>0</v>
      </c>
      <c r="C617" s="54">
        <f>K622*(C615-K617)+K618</f>
        <v>0</v>
      </c>
      <c r="D617" s="54">
        <f>K622*(D615-K617)+K618</f>
        <v>0</v>
      </c>
      <c r="E617" s="54">
        <f>K622*(E615-K617)+K618</f>
        <v>0</v>
      </c>
      <c r="F617" s="54">
        <f>K622*(F615-K617)+K618</f>
        <v>0</v>
      </c>
      <c r="G617" s="64">
        <f>K622*(G615-K617)+K618</f>
        <v>0</v>
      </c>
      <c r="H617" t="s">
        <v>69</v>
      </c>
      <c r="I617" s="54"/>
      <c r="J617" s="57" t="s">
        <v>54</v>
      </c>
      <c r="K617" s="58">
        <f>IF('Закон X-Y'!B622=0,0,SUMPRODUCT('Закон X-Y'!A616:A621,'Закон X-Y'!H616:H621))</f>
        <v>0</v>
      </c>
      <c r="L617" s="57" t="s">
        <v>70</v>
      </c>
      <c r="M617">
        <f>0*1/32+1*5/32+2*10/32+3*10/32+4*5/32+5*1/32</f>
        <v>2.5</v>
      </c>
    </row>
    <row r="618" spans="1:19">
      <c r="A618" s="79">
        <f>'Закон X-Y'!A618</f>
        <v>2</v>
      </c>
      <c r="B618" s="63">
        <f>IF('Закон X-Y'!B622=0,0,SUMPRODUCT('Закон X-Y'!$A616:'Закон X-Y'!$A621,'Закон X-Y'!B616:'Закон X-Y'!B621)/'Закон X-Y'!B622)</f>
        <v>0</v>
      </c>
      <c r="C618" s="54">
        <f>IF('Закон X-Y'!C622=0,0,SUMPRODUCT('Закон X-Y'!$A616:'Закон X-Y'!$A621,'Закон X-Y'!C616:'Закон X-Y'!C621)/'Закон X-Y'!C622)</f>
        <v>0</v>
      </c>
      <c r="D618" s="54">
        <f>IF('Закон X-Y'!D622=0,0,SUMPRODUCT('Закон X-Y'!$A616:'Закон X-Y'!$A621,'Закон X-Y'!D616:'Закон X-Y'!D621)/'Закон X-Y'!D622)</f>
        <v>0</v>
      </c>
      <c r="E618" s="54">
        <f>IF('Закон X-Y'!E622=0,0,SUMPRODUCT('Закон X-Y'!$A616:'Закон X-Y'!$A621,'Закон X-Y'!E616:'Закон X-Y'!E621)/'Закон X-Y'!E622)</f>
        <v>0</v>
      </c>
      <c r="F618" s="54">
        <f>IF('Закон X-Y'!F622=0,0,SUMPRODUCT('Закон X-Y'!$A616:'Закон X-Y'!$A621,'Закон X-Y'!F616:'Закон X-Y'!F621)/'Закон X-Y'!F622)</f>
        <v>0</v>
      </c>
      <c r="G618" s="64">
        <f>IF('Закон X-Y'!G622=0,0,SUMPRODUCT('Закон X-Y'!$A616:'Закон X-Y'!$A621,'Закон X-Y'!G616:'Закон X-Y'!G621)/'Закон X-Y'!G622)</f>
        <v>0</v>
      </c>
      <c r="H618" t="s">
        <v>71</v>
      </c>
      <c r="I618" s="54"/>
      <c r="J618" s="57" t="s">
        <v>55</v>
      </c>
      <c r="K618" s="58">
        <f>IF('Закон X-Y'!B622=0,0,SUMPRODUCT('Закон X-Y'!B615:G615,'Закон X-Y'!B622:G622))</f>
        <v>0</v>
      </c>
      <c r="L618" s="57" t="s">
        <v>72</v>
      </c>
      <c r="M618">
        <f>0*1/32+1*16/32+2*8/32+3*4/32+4*2/32+5*1/32</f>
        <v>1.78125</v>
      </c>
    </row>
    <row r="619" spans="1:19">
      <c r="A619" s="79">
        <f>'Закон X-Y'!A619</f>
        <v>3</v>
      </c>
      <c r="B619" s="63">
        <f>K623*(B615-K618)+K617</f>
        <v>0</v>
      </c>
      <c r="C619" s="54">
        <f>K623*(C615-K618)+K617</f>
        <v>0</v>
      </c>
      <c r="D619" s="54">
        <f>K623*(D615-K618)+K617</f>
        <v>0</v>
      </c>
      <c r="E619" s="54">
        <f>K623*(E615-K618)+K617</f>
        <v>0</v>
      </c>
      <c r="F619" s="54">
        <f>K623*(F615-K618)+K617</f>
        <v>0</v>
      </c>
      <c r="G619" s="64">
        <f>K623*(G615-K618)+K617</f>
        <v>0</v>
      </c>
      <c r="H619" t="s">
        <v>73</v>
      </c>
      <c r="I619" s="54"/>
      <c r="J619" s="57" t="s">
        <v>56</v>
      </c>
      <c r="K619" s="58">
        <f>IF('Закон X-Y'!B622=0,0,'Закон X-Y'!B615*SUMPRODUCT('Закон X-Y'!A616:A621,'Закон X-Y'!B616:B621)+'Закон X-Y'!C615*SUMPRODUCT('Закон X-Y'!A616:A621,'Закон X-Y'!C616:C621)+'Закон X-Y'!D615*SUMPRODUCT('Закон X-Y'!A616:A621,'Закон X-Y'!D616:D621)+'Закон X-Y'!E615*SUMPRODUCT('Закон X-Y'!A616:A621,'Закон X-Y'!E616:E621)+'Закон X-Y'!F615*SUMPRODUCT('Закон X-Y'!A616:A621,'Закон X-Y'!F616:F621)+'Закон X-Y'!G615*SUMPRODUCT('Закон X-Y'!A616:A621,'Закон X-Y'!G616:G621))</f>
        <v>0</v>
      </c>
      <c r="L619" s="57" t="s">
        <v>74</v>
      </c>
      <c r="M619">
        <f>5/21+2*(4/32+6/32+6/32+4/32)+3*(6/32+6/32+3/32)+4*(4/32+2/32)+5/32</f>
        <v>3.8005952380952381</v>
      </c>
    </row>
    <row r="620" spans="1:19">
      <c r="A620" s="79">
        <f>'Закон X-Y'!A620</f>
        <v>4</v>
      </c>
      <c r="B620" s="74">
        <f>'Закон X-Y'!B615</f>
        <v>0</v>
      </c>
      <c r="C620" s="75">
        <f>'Закон X-Y'!C615</f>
        <v>1</v>
      </c>
      <c r="D620" s="75">
        <f>'Закон X-Y'!D615</f>
        <v>2</v>
      </c>
      <c r="E620" s="75">
        <f>'Закон X-Y'!E615</f>
        <v>3</v>
      </c>
      <c r="F620" s="75">
        <f>'Закон X-Y'!F615</f>
        <v>4</v>
      </c>
      <c r="G620" s="76">
        <f>'Закон X-Y'!G615</f>
        <v>5</v>
      </c>
      <c r="H620" t="s">
        <v>68</v>
      </c>
      <c r="I620" s="54"/>
      <c r="J620" s="57" t="s">
        <v>57</v>
      </c>
      <c r="K620" s="58">
        <f>IF('Закон X-Y'!B622=0,0,SUMPRODUCT('Закон X-Y'!A616:A621,'Закон X-Y'!A616:A621,'Закон X-Y'!H616:H621)-K617*K617)</f>
        <v>0</v>
      </c>
      <c r="L620" s="57" t="s">
        <v>75</v>
      </c>
      <c r="M620">
        <f>0*1/32+1*5/32+4*10/32+9*10/32+16*5/32+25*1/32-M617*M617</f>
        <v>1.25</v>
      </c>
    </row>
    <row r="621" spans="1:19">
      <c r="A621" s="79">
        <f>'Закон X-Y'!A621</f>
        <v>5</v>
      </c>
      <c r="B621" s="60">
        <v>0</v>
      </c>
      <c r="C621" s="61">
        <f>(1/32+2/32+3/32+4/32+5/32)/(5/32)</f>
        <v>3</v>
      </c>
      <c r="D621" s="61">
        <f>(1*4/32+2*3/32+3*2/32+4/32)/(10/32)</f>
        <v>2</v>
      </c>
      <c r="E621" s="61">
        <f>(1*6/32+2*3/32+3*1/32)/(10/32)</f>
        <v>1.5</v>
      </c>
      <c r="F621" s="61">
        <f>(1*4/32+2*1/32)/(5/32)</f>
        <v>1.2</v>
      </c>
      <c r="G621" s="62">
        <v>1</v>
      </c>
      <c r="H621" t="s">
        <v>67</v>
      </c>
      <c r="I621" s="54"/>
      <c r="J621" s="57" t="s">
        <v>59</v>
      </c>
      <c r="K621" s="58">
        <f>IF('Закон X-Y'!B622=0,0,SUMPRODUCT('Закон X-Y'!B615:G615,'Закон X-Y'!B615:G615,'Закон X-Y'!B622:G622)-K618*K618)</f>
        <v>0</v>
      </c>
      <c r="L621" s="57" t="s">
        <v>76</v>
      </c>
      <c r="M621">
        <f>0*1/32+1*16/32+4*8/32+9*4/32+16*2/32+25*1/32-M618*M618</f>
        <v>1.2333984375</v>
      </c>
    </row>
    <row r="622" spans="1:19">
      <c r="B622" s="63">
        <f>M622*(B620-M617)+M618</f>
        <v>3.0863095238095237</v>
      </c>
      <c r="C622" s="54">
        <f>M622*(C620-M617)+M618</f>
        <v>2.5642857142857141</v>
      </c>
      <c r="D622" s="54">
        <f>M622*(D620-M617)+M618</f>
        <v>2.0422619047619048</v>
      </c>
      <c r="E622" s="54">
        <f>M622*(E620-M617)+M618</f>
        <v>1.5202380952380952</v>
      </c>
      <c r="F622" s="54">
        <f>M622*(F620-M617)+M618</f>
        <v>0.99821428571428583</v>
      </c>
      <c r="G622" s="64">
        <f>M622*(G620-M617)+M618</f>
        <v>0.47619047619047628</v>
      </c>
      <c r="H622" t="s">
        <v>69</v>
      </c>
      <c r="J622" s="57" t="s">
        <v>62</v>
      </c>
      <c r="K622" s="58">
        <f>IF('Закон X-Y'!B622=0,0,(K619-K617*K618)/K620)</f>
        <v>0</v>
      </c>
      <c r="L622" s="57" t="s">
        <v>62</v>
      </c>
      <c r="M622">
        <f>(M619-M617*M618)/M620</f>
        <v>-0.52202380952380945</v>
      </c>
    </row>
    <row r="623" spans="1:19">
      <c r="B623" s="63">
        <v>0</v>
      </c>
      <c r="C623" s="54">
        <f>(1/32+2*4/32+3*6/32+4*4/32+5/32)/(16/32)</f>
        <v>3</v>
      </c>
      <c r="D623" s="54">
        <f>(1/32+2*3/32+3*3/32+4*1/32)/(8/32)</f>
        <v>2.5</v>
      </c>
      <c r="E623" s="54">
        <f>(1/32+2*2/32+3*1/32)/(4/32)</f>
        <v>2</v>
      </c>
      <c r="F623" s="54">
        <f>(1/32+2*1/32)/(2/32)</f>
        <v>1.5</v>
      </c>
      <c r="G623" s="64">
        <v>1</v>
      </c>
      <c r="H623" t="s">
        <v>71</v>
      </c>
      <c r="J623" s="57" t="s">
        <v>64</v>
      </c>
      <c r="K623" s="58">
        <f>IF('Закон X-Y'!B622=0,0,(K619-K617*K618)/K621)</f>
        <v>0</v>
      </c>
      <c r="L623" s="57" t="s">
        <v>64</v>
      </c>
      <c r="M623">
        <f>(M619-M617*M618)/M621</f>
        <v>-0.52905025826641028</v>
      </c>
    </row>
    <row r="624" spans="1:19">
      <c r="B624" s="65">
        <f>M623*(B615-M618)+M617</f>
        <v>3.4423707725370432</v>
      </c>
      <c r="C624" s="66">
        <f>M623*(C615-M618)+M617</f>
        <v>2.9133205142706329</v>
      </c>
      <c r="D624" s="66">
        <f>M623*(D615-M618)+M617</f>
        <v>2.3842702560042226</v>
      </c>
      <c r="E624" s="66">
        <f>M623*(E615-M618)+M617</f>
        <v>1.8552199977378123</v>
      </c>
      <c r="F624" s="66">
        <f>M623*(F615-M618)+M617</f>
        <v>1.3261697394714023</v>
      </c>
      <c r="G624" s="67">
        <f>M623*(G615-M618)+M617</f>
        <v>0.79711948120499199</v>
      </c>
      <c r="H624" t="s">
        <v>73</v>
      </c>
    </row>
    <row r="625" spans="1:19">
      <c r="A625" s="79"/>
    </row>
    <row r="626" spans="1:19">
      <c r="A626" s="79"/>
    </row>
    <row r="631" spans="1:19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</row>
    <row r="632" spans="1:19">
      <c r="A632" s="78">
        <f>'Закон X-Y'!A632</f>
        <v>35</v>
      </c>
      <c r="B632" s="88">
        <f>'Закон X-Y'!B632</f>
        <v>0</v>
      </c>
      <c r="C632" s="88"/>
      <c r="D632" s="88"/>
      <c r="E632" s="88"/>
      <c r="F632" s="88"/>
      <c r="G632" s="88"/>
      <c r="H632" s="88"/>
      <c r="I632" s="88"/>
      <c r="J632" s="88"/>
      <c r="K632" s="88"/>
    </row>
    <row r="633" spans="1:19">
      <c r="A633" t="str">
        <f>'Закон X-Y'!A633</f>
        <v>X\Y</v>
      </c>
      <c r="B633" s="71">
        <f>'Закон X-Y'!B633</f>
        <v>0</v>
      </c>
      <c r="C633" s="72">
        <f>'Закон X-Y'!C633</f>
        <v>1</v>
      </c>
      <c r="D633" s="72">
        <f>'Закон X-Y'!D633</f>
        <v>2</v>
      </c>
      <c r="E633" s="72">
        <f>'Закон X-Y'!E633</f>
        <v>3</v>
      </c>
      <c r="F633" s="72">
        <f>'Закон X-Y'!F633</f>
        <v>4</v>
      </c>
      <c r="G633" s="73">
        <f>'Закон X-Y'!G633</f>
        <v>5</v>
      </c>
      <c r="H633" t="s">
        <v>66</v>
      </c>
      <c r="I633" s="54"/>
      <c r="J633" s="68" t="str">
        <f>'Закон X-Y'!J633</f>
        <v>N</v>
      </c>
      <c r="K633" s="89"/>
      <c r="L633" s="90"/>
    </row>
    <row r="634" spans="1:19">
      <c r="A634" s="79">
        <f>'Закон X-Y'!A634</f>
        <v>0</v>
      </c>
      <c r="B634" s="63">
        <f>IF('Закон X-Y'!H634=0,0,SUMPRODUCT('Закон X-Y'!$B633:'Закон X-Y'!$G633,'Закон X-Y'!B634:'Закон X-Y'!G634)/'Закон X-Y'!H634)</f>
        <v>0</v>
      </c>
      <c r="C634" s="54">
        <f>IF('Закон X-Y'!H635=0,0,SUMPRODUCT('Закон X-Y'!$B633:'Закон X-Y'!$G633,'Закон X-Y'!B635:'Закон X-Y'!G635)/'Закон X-Y'!H635)</f>
        <v>0</v>
      </c>
      <c r="D634" s="54">
        <f>IF('Закон X-Y'!H636=0,0,SUMPRODUCT('Закон X-Y'!$B633:'Закон X-Y'!$G633,'Закон X-Y'!B636:'Закон X-Y'!G636)/'Закон X-Y'!H636)</f>
        <v>0</v>
      </c>
      <c r="E634" s="54">
        <f>IF('Закон X-Y'!H637=0,0,SUMPRODUCT('Закон X-Y'!$B633:'Закон X-Y'!$G633,'Закон X-Y'!B637:'Закон X-Y'!G637)/'Закон X-Y'!H637)</f>
        <v>0</v>
      </c>
      <c r="F634" s="54">
        <f>IF('Закон X-Y'!H638=0,0,SUMPRODUCT('Закон X-Y'!$B633:'Закон X-Y'!$G633,'Закон X-Y'!B638:'Закон X-Y'!G638)/'Закон X-Y'!H638)</f>
        <v>0</v>
      </c>
      <c r="G634" s="64">
        <f>IF('Закон X-Y'!H639=0,0,SUMPRODUCT('Закон X-Y'!$B633:'Закон X-Y'!$G633,'Закон X-Y'!B639:'Закон X-Y'!G639)/'Закон X-Y'!H639)</f>
        <v>0</v>
      </c>
      <c r="H634" t="s">
        <v>67</v>
      </c>
      <c r="I634" s="54"/>
      <c r="J634" s="69">
        <f>'Закон X-Y'!J634</f>
        <v>1.0000000000000001E-5</v>
      </c>
      <c r="K634" s="58"/>
      <c r="L634" t="s">
        <v>68</v>
      </c>
    </row>
    <row r="635" spans="1:19">
      <c r="A635" s="79">
        <f>'Закон X-Y'!A635</f>
        <v>1</v>
      </c>
      <c r="B635" s="63">
        <f>K640*(B633-K635)+K636</f>
        <v>0</v>
      </c>
      <c r="C635" s="54">
        <f>K640*(C633-K635)+K636</f>
        <v>0</v>
      </c>
      <c r="D635" s="54">
        <f>K640*(D633-K635)+K636</f>
        <v>0</v>
      </c>
      <c r="E635" s="54">
        <f>K640*(E633-K635)+K636</f>
        <v>0</v>
      </c>
      <c r="F635" s="54">
        <f>K640*(F633-K635)+K636</f>
        <v>0</v>
      </c>
      <c r="G635" s="64">
        <f>K640*(G633-K635)+K636</f>
        <v>0</v>
      </c>
      <c r="H635" t="s">
        <v>69</v>
      </c>
      <c r="I635" s="54"/>
      <c r="J635" s="57" t="s">
        <v>54</v>
      </c>
      <c r="K635" s="58">
        <f>IF('Закон X-Y'!B640=0,0,SUMPRODUCT('Закон X-Y'!A634:A639,'Закон X-Y'!H634:H639))</f>
        <v>0</v>
      </c>
      <c r="L635" s="57" t="s">
        <v>70</v>
      </c>
      <c r="M635">
        <f>0*1/32+1*5/32+2*10/32+3*10/32+4*5/32+5*1/32</f>
        <v>2.5</v>
      </c>
    </row>
    <row r="636" spans="1:19">
      <c r="A636" s="79">
        <f>'Закон X-Y'!A636</f>
        <v>2</v>
      </c>
      <c r="B636" s="63">
        <f>IF('Закон X-Y'!B640=0,0,SUMPRODUCT('Закон X-Y'!$A634:'Закон X-Y'!$A639,'Закон X-Y'!B634:'Закон X-Y'!B639)/'Закон X-Y'!B640)</f>
        <v>0</v>
      </c>
      <c r="C636" s="54">
        <f>IF('Закон X-Y'!C640=0,0,SUMPRODUCT('Закон X-Y'!$A634:'Закон X-Y'!$A639,'Закон X-Y'!C634:'Закон X-Y'!C639)/'Закон X-Y'!C640)</f>
        <v>0</v>
      </c>
      <c r="D636" s="54">
        <f>IF('Закон X-Y'!D640=0,0,SUMPRODUCT('Закон X-Y'!$A634:'Закон X-Y'!$A639,'Закон X-Y'!D634:'Закон X-Y'!D639)/'Закон X-Y'!D640)</f>
        <v>0</v>
      </c>
      <c r="E636" s="54">
        <f>IF('Закон X-Y'!E640=0,0,SUMPRODUCT('Закон X-Y'!$A634:'Закон X-Y'!$A639,'Закон X-Y'!E634:'Закон X-Y'!E639)/'Закон X-Y'!E640)</f>
        <v>0</v>
      </c>
      <c r="F636" s="54">
        <f>IF('Закон X-Y'!F640=0,0,SUMPRODUCT('Закон X-Y'!$A634:'Закон X-Y'!$A639,'Закон X-Y'!F634:'Закон X-Y'!F639)/'Закон X-Y'!F640)</f>
        <v>0</v>
      </c>
      <c r="G636" s="64">
        <f>IF('Закон X-Y'!G640=0,0,SUMPRODUCT('Закон X-Y'!$A634:'Закон X-Y'!$A639,'Закон X-Y'!G634:'Закон X-Y'!G639)/'Закон X-Y'!G640)</f>
        <v>0</v>
      </c>
      <c r="H636" t="s">
        <v>71</v>
      </c>
      <c r="I636" s="54"/>
      <c r="J636" s="57" t="s">
        <v>55</v>
      </c>
      <c r="K636" s="58">
        <f>IF('Закон X-Y'!B640=0,0,SUMPRODUCT('Закон X-Y'!B633:G633,'Закон X-Y'!B640:G640))</f>
        <v>0</v>
      </c>
      <c r="L636" s="57" t="s">
        <v>72</v>
      </c>
      <c r="M636">
        <f>0*1/32+1*16/32+2*8/32+3*4/32+4*2/32+5*1/32</f>
        <v>1.78125</v>
      </c>
    </row>
    <row r="637" spans="1:19">
      <c r="A637" s="79">
        <f>'Закон X-Y'!A637</f>
        <v>3</v>
      </c>
      <c r="B637" s="63">
        <f>K641*(B633-K636)+K635</f>
        <v>0</v>
      </c>
      <c r="C637" s="54">
        <f>K641*(C633-K636)+K635</f>
        <v>0</v>
      </c>
      <c r="D637" s="54">
        <f>K641*(D633-K636)+K635</f>
        <v>0</v>
      </c>
      <c r="E637" s="54">
        <f>K641*(E633-K636)+K635</f>
        <v>0</v>
      </c>
      <c r="F637" s="54">
        <f>K641*(F633-K636)+K635</f>
        <v>0</v>
      </c>
      <c r="G637" s="64">
        <f>K641*(G633-K636)+K635</f>
        <v>0</v>
      </c>
      <c r="H637" t="s">
        <v>73</v>
      </c>
      <c r="I637" s="54"/>
      <c r="J637" s="57" t="s">
        <v>56</v>
      </c>
      <c r="K637" s="58">
        <f>IF('Закон X-Y'!B640=0,0,'Закон X-Y'!B633*SUMPRODUCT('Закон X-Y'!A634:A639,'Закон X-Y'!B634:B639)+'Закон X-Y'!C633*SUMPRODUCT('Закон X-Y'!A634:A639,'Закон X-Y'!C634:C639)+'Закон X-Y'!D633*SUMPRODUCT('Закон X-Y'!A634:A639,'Закон X-Y'!D634:D639)+'Закон X-Y'!E633*SUMPRODUCT('Закон X-Y'!A634:A639,'Закон X-Y'!E634:E639)+'Закон X-Y'!F633*SUMPRODUCT('Закон X-Y'!A634:A639,'Закон X-Y'!F634:F639)+'Закон X-Y'!G633*SUMPRODUCT('Закон X-Y'!A634:A639,'Закон X-Y'!G634:G639))</f>
        <v>0</v>
      </c>
      <c r="L637" s="57" t="s">
        <v>74</v>
      </c>
      <c r="M637">
        <f>5/21+2*(4/32+6/32+6/32+4/32)+3*(6/32+6/32+3/32)+4*(4/32+2/32)+5/32</f>
        <v>3.8005952380952381</v>
      </c>
    </row>
    <row r="638" spans="1:19">
      <c r="A638" s="79">
        <f>'Закон X-Y'!A638</f>
        <v>4</v>
      </c>
      <c r="B638" s="74">
        <f>'Закон X-Y'!B633</f>
        <v>0</v>
      </c>
      <c r="C638" s="75">
        <f>'Закон X-Y'!C633</f>
        <v>1</v>
      </c>
      <c r="D638" s="75">
        <f>'Закон X-Y'!D633</f>
        <v>2</v>
      </c>
      <c r="E638" s="75">
        <f>'Закон X-Y'!E633</f>
        <v>3</v>
      </c>
      <c r="F638" s="75">
        <f>'Закон X-Y'!F633</f>
        <v>4</v>
      </c>
      <c r="G638" s="76">
        <f>'Закон X-Y'!G633</f>
        <v>5</v>
      </c>
      <c r="H638" t="s">
        <v>68</v>
      </c>
      <c r="I638" s="54"/>
      <c r="J638" s="57" t="s">
        <v>57</v>
      </c>
      <c r="K638" s="58">
        <f>IF('Закон X-Y'!B640=0,0,SUMPRODUCT('Закон X-Y'!A634:A639,'Закон X-Y'!A634:A639,'Закон X-Y'!H634:H639)-K635*K635)</f>
        <v>0</v>
      </c>
      <c r="L638" s="57" t="s">
        <v>75</v>
      </c>
      <c r="M638">
        <f>0*1/32+1*5/32+4*10/32+9*10/32+16*5/32+25*1/32-M635*M635</f>
        <v>1.25</v>
      </c>
    </row>
    <row r="639" spans="1:19">
      <c r="A639" s="79">
        <f>'Закон X-Y'!A639</f>
        <v>5</v>
      </c>
      <c r="B639" s="60">
        <v>0</v>
      </c>
      <c r="C639" s="61">
        <f>(1/32+2/32+3/32+4/32+5/32)/(5/32)</f>
        <v>3</v>
      </c>
      <c r="D639" s="61">
        <f>(1*4/32+2*3/32+3*2/32+4/32)/(10/32)</f>
        <v>2</v>
      </c>
      <c r="E639" s="61">
        <f>(1*6/32+2*3/32+3*1/32)/(10/32)</f>
        <v>1.5</v>
      </c>
      <c r="F639" s="61">
        <f>(1*4/32+2*1/32)/(5/32)</f>
        <v>1.2</v>
      </c>
      <c r="G639" s="62">
        <v>1</v>
      </c>
      <c r="H639" t="s">
        <v>67</v>
      </c>
      <c r="I639" s="54"/>
      <c r="J639" s="57" t="s">
        <v>59</v>
      </c>
      <c r="K639" s="58">
        <f>IF('Закон X-Y'!B640=0,0,SUMPRODUCT('Закон X-Y'!B633:G633,'Закон X-Y'!B633:G633,'Закон X-Y'!B640:G640)-K636*K636)</f>
        <v>0</v>
      </c>
      <c r="L639" s="57" t="s">
        <v>76</v>
      </c>
      <c r="M639">
        <f>0*1/32+1*16/32+4*8/32+9*4/32+16*2/32+25*1/32-M636*M636</f>
        <v>1.2333984375</v>
      </c>
    </row>
    <row r="640" spans="1:19">
      <c r="B640" s="63">
        <f>M640*(B638-M635)+M636</f>
        <v>3.0863095238095237</v>
      </c>
      <c r="C640" s="54">
        <f>M640*(C638-M635)+M636</f>
        <v>2.5642857142857141</v>
      </c>
      <c r="D640" s="54">
        <f>M640*(D638-M635)+M636</f>
        <v>2.0422619047619048</v>
      </c>
      <c r="E640" s="54">
        <f>M640*(E638-M635)+M636</f>
        <v>1.5202380952380952</v>
      </c>
      <c r="F640" s="54">
        <f>M640*(F638-M635)+M636</f>
        <v>0.99821428571428583</v>
      </c>
      <c r="G640" s="64">
        <f>M640*(G638-M635)+M636</f>
        <v>0.47619047619047628</v>
      </c>
      <c r="H640" t="s">
        <v>69</v>
      </c>
      <c r="J640" s="57" t="s">
        <v>62</v>
      </c>
      <c r="K640" s="58">
        <f>IF('Закон X-Y'!B640=0,0,(K637-K635*K636)/K638)</f>
        <v>0</v>
      </c>
      <c r="L640" s="57" t="s">
        <v>62</v>
      </c>
      <c r="M640">
        <f>(M637-M635*M636)/M638</f>
        <v>-0.52202380952380945</v>
      </c>
    </row>
    <row r="641" spans="1:19">
      <c r="B641" s="63">
        <v>0</v>
      </c>
      <c r="C641" s="54">
        <f>(1/32+2*4/32+3*6/32+4*4/32+5/32)/(16/32)</f>
        <v>3</v>
      </c>
      <c r="D641" s="54">
        <f>(1/32+2*3/32+3*3/32+4*1/32)/(8/32)</f>
        <v>2.5</v>
      </c>
      <c r="E641" s="54">
        <f>(1/32+2*2/32+3*1/32)/(4/32)</f>
        <v>2</v>
      </c>
      <c r="F641" s="54">
        <f>(1/32+2*1/32)/(2/32)</f>
        <v>1.5</v>
      </c>
      <c r="G641" s="64">
        <v>1</v>
      </c>
      <c r="H641" t="s">
        <v>71</v>
      </c>
      <c r="J641" s="57" t="s">
        <v>64</v>
      </c>
      <c r="K641" s="58">
        <f>IF('Закон X-Y'!B640=0,0,(K637-K635*K636)/K639)</f>
        <v>0</v>
      </c>
      <c r="L641" s="57" t="s">
        <v>64</v>
      </c>
      <c r="M641">
        <f>(M637-M635*M636)/M639</f>
        <v>-0.52905025826641028</v>
      </c>
    </row>
    <row r="642" spans="1:19">
      <c r="B642" s="65">
        <f>M641*(B633-M636)+M635</f>
        <v>3.4423707725370432</v>
      </c>
      <c r="C642" s="66">
        <f>M641*(C633-M636)+M635</f>
        <v>2.9133205142706329</v>
      </c>
      <c r="D642" s="66">
        <f>M641*(D633-M636)+M635</f>
        <v>2.3842702560042226</v>
      </c>
      <c r="E642" s="66">
        <f>M641*(E633-M636)+M635</f>
        <v>1.8552199977378123</v>
      </c>
      <c r="F642" s="66">
        <f>M641*(F633-M636)+M635</f>
        <v>1.3261697394714023</v>
      </c>
      <c r="G642" s="67">
        <f>M641*(G633-M636)+M635</f>
        <v>0.79711948120499199</v>
      </c>
      <c r="H642" t="s">
        <v>73</v>
      </c>
    </row>
    <row r="643" spans="1:19">
      <c r="A643" s="79"/>
    </row>
    <row r="644" spans="1:19">
      <c r="A644" s="79"/>
    </row>
    <row r="649" spans="1:19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</row>
    <row r="650" spans="1:19">
      <c r="A650" s="78">
        <f>'Закон X-Y'!A650</f>
        <v>36</v>
      </c>
      <c r="B650" s="88">
        <f>'Закон X-Y'!B650</f>
        <v>0</v>
      </c>
      <c r="C650" s="88"/>
      <c r="D650" s="88"/>
      <c r="E650" s="88"/>
      <c r="F650" s="88"/>
      <c r="G650" s="88"/>
      <c r="H650" s="88"/>
      <c r="I650" s="88"/>
      <c r="J650" s="88"/>
      <c r="K650" s="88"/>
    </row>
    <row r="651" spans="1:19">
      <c r="A651" t="str">
        <f>'Закон X-Y'!A651</f>
        <v>X\Y</v>
      </c>
      <c r="B651" s="71">
        <f>'Закон X-Y'!B651</f>
        <v>0</v>
      </c>
      <c r="C651" s="72">
        <f>'Закон X-Y'!C651</f>
        <v>1</v>
      </c>
      <c r="D651" s="72">
        <f>'Закон X-Y'!D651</f>
        <v>2</v>
      </c>
      <c r="E651" s="72">
        <f>'Закон X-Y'!E651</f>
        <v>3</v>
      </c>
      <c r="F651" s="72">
        <f>'Закон X-Y'!F651</f>
        <v>4</v>
      </c>
      <c r="G651" s="73">
        <f>'Закон X-Y'!G651</f>
        <v>5</v>
      </c>
      <c r="H651" t="s">
        <v>66</v>
      </c>
      <c r="I651" s="54"/>
      <c r="J651" s="68" t="str">
        <f>'Закон X-Y'!J651</f>
        <v>N</v>
      </c>
      <c r="K651" s="89"/>
      <c r="L651" s="90"/>
    </row>
    <row r="652" spans="1:19">
      <c r="A652" s="79">
        <f>'Закон X-Y'!A652</f>
        <v>0</v>
      </c>
      <c r="B652" s="63">
        <f>IF('Закон X-Y'!H652=0,0,SUMPRODUCT('Закон X-Y'!$B651:'Закон X-Y'!$G651,'Закон X-Y'!B652:'Закон X-Y'!G652)/'Закон X-Y'!H652)</f>
        <v>0</v>
      </c>
      <c r="C652" s="54">
        <f>IF('Закон X-Y'!H653=0,0,SUMPRODUCT('Закон X-Y'!$B651:'Закон X-Y'!$G651,'Закон X-Y'!B653:'Закон X-Y'!G653)/'Закон X-Y'!H653)</f>
        <v>0</v>
      </c>
      <c r="D652" s="54">
        <f>IF('Закон X-Y'!H654=0,0,SUMPRODUCT('Закон X-Y'!$B651:'Закон X-Y'!$G651,'Закон X-Y'!B654:'Закон X-Y'!G654)/'Закон X-Y'!H654)</f>
        <v>0</v>
      </c>
      <c r="E652" s="54">
        <f>IF('Закон X-Y'!H655=0,0,SUMPRODUCT('Закон X-Y'!$B651:'Закон X-Y'!$G651,'Закон X-Y'!B655:'Закон X-Y'!G655)/'Закон X-Y'!H655)</f>
        <v>0</v>
      </c>
      <c r="F652" s="54">
        <f>IF('Закон X-Y'!H656=0,0,SUMPRODUCT('Закон X-Y'!$B651:'Закон X-Y'!$G651,'Закон X-Y'!B656:'Закон X-Y'!G656)/'Закон X-Y'!H656)</f>
        <v>0</v>
      </c>
      <c r="G652" s="64">
        <f>IF('Закон X-Y'!H657=0,0,SUMPRODUCT('Закон X-Y'!$B651:'Закон X-Y'!$G651,'Закон X-Y'!B657:'Закон X-Y'!G657)/'Закон X-Y'!H657)</f>
        <v>0</v>
      </c>
      <c r="H652" t="s">
        <v>67</v>
      </c>
      <c r="I652" s="54"/>
      <c r="J652" s="69">
        <f>'Закон X-Y'!J652</f>
        <v>1.0000000000000001E-5</v>
      </c>
      <c r="K652" s="58"/>
      <c r="L652" t="s">
        <v>68</v>
      </c>
    </row>
    <row r="653" spans="1:19">
      <c r="A653" s="79">
        <f>'Закон X-Y'!A653</f>
        <v>1</v>
      </c>
      <c r="B653" s="63">
        <f>K658*(B651-K653)+K654</f>
        <v>0</v>
      </c>
      <c r="C653" s="54">
        <f>K658*(C651-K653)+K654</f>
        <v>0</v>
      </c>
      <c r="D653" s="54">
        <f>K658*(D651-K653)+K654</f>
        <v>0</v>
      </c>
      <c r="E653" s="54">
        <f>K658*(E651-K653)+K654</f>
        <v>0</v>
      </c>
      <c r="F653" s="54">
        <f>K658*(F651-K653)+K654</f>
        <v>0</v>
      </c>
      <c r="G653" s="64">
        <f>K658*(G651-K653)+K654</f>
        <v>0</v>
      </c>
      <c r="H653" t="s">
        <v>69</v>
      </c>
      <c r="I653" s="54"/>
      <c r="J653" s="57" t="s">
        <v>54</v>
      </c>
      <c r="K653" s="58">
        <f>IF('Закон X-Y'!B658=0,0,SUMPRODUCT('Закон X-Y'!A652:A657,'Закон X-Y'!H652:H657))</f>
        <v>0</v>
      </c>
      <c r="L653" s="57" t="s">
        <v>70</v>
      </c>
      <c r="M653">
        <f>0*1/32+1*5/32+2*10/32+3*10/32+4*5/32+5*1/32</f>
        <v>2.5</v>
      </c>
    </row>
    <row r="654" spans="1:19">
      <c r="A654" s="79">
        <f>'Закон X-Y'!A654</f>
        <v>2</v>
      </c>
      <c r="B654" s="63">
        <f>IF('Закон X-Y'!B658=0,0,SUMPRODUCT('Закон X-Y'!$A652:'Закон X-Y'!$A657,'Закон X-Y'!B652:'Закон X-Y'!B657)/'Закон X-Y'!B658)</f>
        <v>0</v>
      </c>
      <c r="C654" s="54">
        <f>IF('Закон X-Y'!C658=0,0,SUMPRODUCT('Закон X-Y'!$A652:'Закон X-Y'!$A657,'Закон X-Y'!C652:'Закон X-Y'!C657)/'Закон X-Y'!C658)</f>
        <v>0</v>
      </c>
      <c r="D654" s="54">
        <f>IF('Закон X-Y'!D658=0,0,SUMPRODUCT('Закон X-Y'!$A652:'Закон X-Y'!$A657,'Закон X-Y'!D652:'Закон X-Y'!D657)/'Закон X-Y'!D658)</f>
        <v>0</v>
      </c>
      <c r="E654" s="54">
        <f>IF('Закон X-Y'!E658=0,0,SUMPRODUCT('Закон X-Y'!$A652:'Закон X-Y'!$A657,'Закон X-Y'!E652:'Закон X-Y'!E657)/'Закон X-Y'!E658)</f>
        <v>0</v>
      </c>
      <c r="F654" s="54">
        <f>IF('Закон X-Y'!F658=0,0,SUMPRODUCT('Закон X-Y'!$A652:'Закон X-Y'!$A657,'Закон X-Y'!F652:'Закон X-Y'!F657)/'Закон X-Y'!F658)</f>
        <v>0</v>
      </c>
      <c r="G654" s="64">
        <f>IF('Закон X-Y'!G658=0,0,SUMPRODUCT('Закон X-Y'!$A652:'Закон X-Y'!$A657,'Закон X-Y'!G652:'Закон X-Y'!G657)/'Закон X-Y'!G658)</f>
        <v>0</v>
      </c>
      <c r="H654" t="s">
        <v>71</v>
      </c>
      <c r="I654" s="54"/>
      <c r="J654" s="57" t="s">
        <v>55</v>
      </c>
      <c r="K654" s="58">
        <f>IF('Закон X-Y'!B658=0,0,SUMPRODUCT('Закон X-Y'!B651:G651,'Закон X-Y'!B658:G658))</f>
        <v>0</v>
      </c>
      <c r="L654" s="57" t="s">
        <v>72</v>
      </c>
      <c r="M654">
        <f>0*1/32+1*16/32+2*8/32+3*4/32+4*2/32+5*1/32</f>
        <v>1.78125</v>
      </c>
    </row>
    <row r="655" spans="1:19">
      <c r="A655" s="79">
        <f>'Закон X-Y'!A655</f>
        <v>3</v>
      </c>
      <c r="B655" s="63">
        <f>K659*(B651-K654)+K653</f>
        <v>0</v>
      </c>
      <c r="C655" s="54">
        <f>K659*(C651-K654)+K653</f>
        <v>0</v>
      </c>
      <c r="D655" s="54">
        <f>K659*(D651-K654)+K653</f>
        <v>0</v>
      </c>
      <c r="E655" s="54">
        <f>K659*(E651-K654)+K653</f>
        <v>0</v>
      </c>
      <c r="F655" s="54">
        <f>K659*(F651-K654)+K653</f>
        <v>0</v>
      </c>
      <c r="G655" s="64">
        <f>K659*(G651-K654)+K653</f>
        <v>0</v>
      </c>
      <c r="H655" t="s">
        <v>73</v>
      </c>
      <c r="I655" s="54"/>
      <c r="J655" s="57" t="s">
        <v>56</v>
      </c>
      <c r="K655" s="58">
        <f>IF('Закон X-Y'!B658=0,0,'Закон X-Y'!B651*SUMPRODUCT('Закон X-Y'!A652:A657,'Закон X-Y'!B652:B657)+'Закон X-Y'!C651*SUMPRODUCT('Закон X-Y'!A652:A657,'Закон X-Y'!C652:C657)+'Закон X-Y'!D651*SUMPRODUCT('Закон X-Y'!A652:A657,'Закон X-Y'!D652:D657)+'Закон X-Y'!E651*SUMPRODUCT('Закон X-Y'!A652:A657,'Закон X-Y'!E652:E657)+'Закон X-Y'!F651*SUMPRODUCT('Закон X-Y'!A652:A657,'Закон X-Y'!F652:F657)+'Закон X-Y'!G651*SUMPRODUCT('Закон X-Y'!A652:A657,'Закон X-Y'!G652:G657))</f>
        <v>0</v>
      </c>
      <c r="L655" s="57" t="s">
        <v>74</v>
      </c>
      <c r="M655">
        <f>5/21+2*(4/32+6/32+6/32+4/32)+3*(6/32+6/32+3/32)+4*(4/32+2/32)+5/32</f>
        <v>3.8005952380952381</v>
      </c>
    </row>
    <row r="656" spans="1:19">
      <c r="A656" s="79">
        <f>'Закон X-Y'!A656</f>
        <v>4</v>
      </c>
      <c r="B656" s="74">
        <f>'Закон X-Y'!B651</f>
        <v>0</v>
      </c>
      <c r="C656" s="75">
        <f>'Закон X-Y'!C651</f>
        <v>1</v>
      </c>
      <c r="D656" s="75">
        <f>'Закон X-Y'!D651</f>
        <v>2</v>
      </c>
      <c r="E656" s="75">
        <f>'Закон X-Y'!E651</f>
        <v>3</v>
      </c>
      <c r="F656" s="75">
        <f>'Закон X-Y'!F651</f>
        <v>4</v>
      </c>
      <c r="G656" s="76">
        <f>'Закон X-Y'!G651</f>
        <v>5</v>
      </c>
      <c r="H656" t="s">
        <v>68</v>
      </c>
      <c r="I656" s="54"/>
      <c r="J656" s="57" t="s">
        <v>57</v>
      </c>
      <c r="K656" s="58">
        <f>IF('Закон X-Y'!B658=0,0,SUMPRODUCT('Закон X-Y'!A652:A657,'Закон X-Y'!A652:A657,'Закон X-Y'!H652:H657)-K653*K653)</f>
        <v>0</v>
      </c>
      <c r="L656" s="57" t="s">
        <v>75</v>
      </c>
      <c r="M656">
        <f>0*1/32+1*5/32+4*10/32+9*10/32+16*5/32+25*1/32-M653*M653</f>
        <v>1.25</v>
      </c>
    </row>
    <row r="657" spans="1:19">
      <c r="A657" s="79">
        <f>'Закон X-Y'!A657</f>
        <v>5</v>
      </c>
      <c r="B657" s="60">
        <v>0</v>
      </c>
      <c r="C657" s="61">
        <f>(1/32+2/32+3/32+4/32+5/32)/(5/32)</f>
        <v>3</v>
      </c>
      <c r="D657" s="61">
        <f>(1*4/32+2*3/32+3*2/32+4/32)/(10/32)</f>
        <v>2</v>
      </c>
      <c r="E657" s="61">
        <f>(1*6/32+2*3/32+3*1/32)/(10/32)</f>
        <v>1.5</v>
      </c>
      <c r="F657" s="61">
        <f>(1*4/32+2*1/32)/(5/32)</f>
        <v>1.2</v>
      </c>
      <c r="G657" s="62">
        <v>1</v>
      </c>
      <c r="H657" t="s">
        <v>67</v>
      </c>
      <c r="I657" s="54"/>
      <c r="J657" s="57" t="s">
        <v>59</v>
      </c>
      <c r="K657" s="58">
        <f>IF('Закон X-Y'!B658=0,0,SUMPRODUCT('Закон X-Y'!B651:G651,'Закон X-Y'!B651:G651,'Закон X-Y'!B658:G658)-K654*K654)</f>
        <v>0</v>
      </c>
      <c r="L657" s="57" t="s">
        <v>76</v>
      </c>
      <c r="M657">
        <f>0*1/32+1*16/32+4*8/32+9*4/32+16*2/32+25*1/32-M654*M654</f>
        <v>1.2333984375</v>
      </c>
    </row>
    <row r="658" spans="1:19">
      <c r="B658" s="63">
        <f>M658*(B656-M653)+M654</f>
        <v>3.0863095238095237</v>
      </c>
      <c r="C658" s="54">
        <f>M658*(C656-M653)+M654</f>
        <v>2.5642857142857141</v>
      </c>
      <c r="D658" s="54">
        <f>M658*(D656-M653)+M654</f>
        <v>2.0422619047619048</v>
      </c>
      <c r="E658" s="54">
        <f>M658*(E656-M653)+M654</f>
        <v>1.5202380952380952</v>
      </c>
      <c r="F658" s="54">
        <f>M658*(F656-M653)+M654</f>
        <v>0.99821428571428583</v>
      </c>
      <c r="G658" s="64">
        <f>M658*(G656-M653)+M654</f>
        <v>0.47619047619047628</v>
      </c>
      <c r="H658" t="s">
        <v>69</v>
      </c>
      <c r="J658" s="57" t="s">
        <v>62</v>
      </c>
      <c r="K658" s="58">
        <f>IF('Закон X-Y'!B658=0,0,(K655-K653*K654)/K656)</f>
        <v>0</v>
      </c>
      <c r="L658" s="57" t="s">
        <v>62</v>
      </c>
      <c r="M658">
        <f>(M655-M653*M654)/M656</f>
        <v>-0.52202380952380945</v>
      </c>
    </row>
    <row r="659" spans="1:19">
      <c r="B659" s="63">
        <v>0</v>
      </c>
      <c r="C659" s="54">
        <f>(1/32+2*4/32+3*6/32+4*4/32+5/32)/(16/32)</f>
        <v>3</v>
      </c>
      <c r="D659" s="54">
        <f>(1/32+2*3/32+3*3/32+4*1/32)/(8/32)</f>
        <v>2.5</v>
      </c>
      <c r="E659" s="54">
        <f>(1/32+2*2/32+3*1/32)/(4/32)</f>
        <v>2</v>
      </c>
      <c r="F659" s="54">
        <f>(1/32+2*1/32)/(2/32)</f>
        <v>1.5</v>
      </c>
      <c r="G659" s="64">
        <v>1</v>
      </c>
      <c r="H659" t="s">
        <v>71</v>
      </c>
      <c r="J659" s="57" t="s">
        <v>64</v>
      </c>
      <c r="K659" s="58">
        <f>IF('Закон X-Y'!B658=0,0,(K655-K653*K654)/K657)</f>
        <v>0</v>
      </c>
      <c r="L659" s="57" t="s">
        <v>64</v>
      </c>
      <c r="M659">
        <f>(M655-M653*M654)/M657</f>
        <v>-0.52905025826641028</v>
      </c>
    </row>
    <row r="660" spans="1:19">
      <c r="B660" s="65">
        <f>M659*(B651-M654)+M653</f>
        <v>3.4423707725370432</v>
      </c>
      <c r="C660" s="66">
        <f>M659*(C651-M654)+M653</f>
        <v>2.9133205142706329</v>
      </c>
      <c r="D660" s="66">
        <f>M659*(D651-M654)+M653</f>
        <v>2.3842702560042226</v>
      </c>
      <c r="E660" s="66">
        <f>M659*(E651-M654)+M653</f>
        <v>1.8552199977378123</v>
      </c>
      <c r="F660" s="66">
        <f>M659*(F651-M654)+M653</f>
        <v>1.3261697394714023</v>
      </c>
      <c r="G660" s="67">
        <f>M659*(G651-M654)+M653</f>
        <v>0.79711948120499199</v>
      </c>
      <c r="H660" t="s">
        <v>73</v>
      </c>
    </row>
    <row r="661" spans="1:19">
      <c r="A661" s="79"/>
    </row>
    <row r="662" spans="1:19">
      <c r="A662" s="79"/>
    </row>
    <row r="667" spans="1:19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</row>
    <row r="668" spans="1:19">
      <c r="A668" s="78">
        <f>'Закон X-Y'!A668</f>
        <v>37</v>
      </c>
      <c r="B668" s="88">
        <f>'Закон X-Y'!B668</f>
        <v>0</v>
      </c>
      <c r="C668" s="88"/>
      <c r="D668" s="88"/>
      <c r="E668" s="88"/>
      <c r="F668" s="88"/>
      <c r="G668" s="88"/>
      <c r="H668" s="88"/>
      <c r="I668" s="88"/>
      <c r="J668" s="88"/>
      <c r="K668" s="88"/>
    </row>
    <row r="669" spans="1:19">
      <c r="A669" t="str">
        <f>'Закон X-Y'!A669</f>
        <v>X\Y</v>
      </c>
      <c r="B669" s="71">
        <f>'Закон X-Y'!B669</f>
        <v>0</v>
      </c>
      <c r="C669" s="72">
        <f>'Закон X-Y'!C669</f>
        <v>1</v>
      </c>
      <c r="D669" s="72">
        <f>'Закон X-Y'!D669</f>
        <v>2</v>
      </c>
      <c r="E669" s="72">
        <f>'Закон X-Y'!E669</f>
        <v>3</v>
      </c>
      <c r="F669" s="72">
        <f>'Закон X-Y'!F669</f>
        <v>4</v>
      </c>
      <c r="G669" s="73">
        <f>'Закон X-Y'!G669</f>
        <v>5</v>
      </c>
      <c r="H669" t="s">
        <v>66</v>
      </c>
      <c r="I669" s="54"/>
      <c r="J669" s="68" t="str">
        <f>'Закон X-Y'!J669</f>
        <v>N</v>
      </c>
      <c r="K669" s="89"/>
      <c r="L669" s="90"/>
    </row>
    <row r="670" spans="1:19">
      <c r="A670" s="79">
        <f>'Закон X-Y'!A670</f>
        <v>0</v>
      </c>
      <c r="B670" s="63">
        <f>IF('Закон X-Y'!H670=0,0,SUMPRODUCT('Закон X-Y'!$B669:'Закон X-Y'!$G669,'Закон X-Y'!B670:'Закон X-Y'!G670)/'Закон X-Y'!H670)</f>
        <v>0</v>
      </c>
      <c r="C670" s="54">
        <f>IF('Закон X-Y'!H671=0,0,SUMPRODUCT('Закон X-Y'!$B669:'Закон X-Y'!$G669,'Закон X-Y'!B671:'Закон X-Y'!G671)/'Закон X-Y'!H671)</f>
        <v>0</v>
      </c>
      <c r="D670" s="54">
        <f>IF('Закон X-Y'!H672=0,0,SUMPRODUCT('Закон X-Y'!$B669:'Закон X-Y'!$G669,'Закон X-Y'!B672:'Закон X-Y'!G672)/'Закон X-Y'!H672)</f>
        <v>0</v>
      </c>
      <c r="E670" s="54">
        <f>IF('Закон X-Y'!H673=0,0,SUMPRODUCT('Закон X-Y'!$B669:'Закон X-Y'!$G669,'Закон X-Y'!B673:'Закон X-Y'!G673)/'Закон X-Y'!H673)</f>
        <v>0</v>
      </c>
      <c r="F670" s="54">
        <f>IF('Закон X-Y'!H674=0,0,SUMPRODUCT('Закон X-Y'!$B669:'Закон X-Y'!$G669,'Закон X-Y'!B674:'Закон X-Y'!G674)/'Закон X-Y'!H674)</f>
        <v>0</v>
      </c>
      <c r="G670" s="64">
        <f>IF('Закон X-Y'!H675=0,0,SUMPRODUCT('Закон X-Y'!$B669:'Закон X-Y'!$G669,'Закон X-Y'!B675:'Закон X-Y'!G675)/'Закон X-Y'!H675)</f>
        <v>0</v>
      </c>
      <c r="H670" t="s">
        <v>67</v>
      </c>
      <c r="I670" s="54"/>
      <c r="J670" s="69">
        <f>'Закон X-Y'!J670</f>
        <v>1.0000000000000001E-5</v>
      </c>
      <c r="K670" s="58"/>
      <c r="L670" t="s">
        <v>68</v>
      </c>
    </row>
    <row r="671" spans="1:19">
      <c r="A671" s="79">
        <f>'Закон X-Y'!A671</f>
        <v>1</v>
      </c>
      <c r="B671" s="63">
        <f>K676*(B669-K671)+K672</f>
        <v>0</v>
      </c>
      <c r="C671" s="54">
        <f>K676*(C669-K671)+K672</f>
        <v>0</v>
      </c>
      <c r="D671" s="54">
        <f>K676*(D669-K671)+K672</f>
        <v>0</v>
      </c>
      <c r="E671" s="54">
        <f>K676*(E669-K671)+K672</f>
        <v>0</v>
      </c>
      <c r="F671" s="54">
        <f>K676*(F669-K671)+K672</f>
        <v>0</v>
      </c>
      <c r="G671" s="64">
        <f>K676*(G669-K671)+K672</f>
        <v>0</v>
      </c>
      <c r="H671" t="s">
        <v>69</v>
      </c>
      <c r="I671" s="54"/>
      <c r="J671" s="57" t="s">
        <v>54</v>
      </c>
      <c r="K671" s="58">
        <f>IF('Закон X-Y'!B676=0,0,SUMPRODUCT('Закон X-Y'!A670:A675,'Закон X-Y'!H670:H675))</f>
        <v>0</v>
      </c>
      <c r="L671" s="57" t="s">
        <v>70</v>
      </c>
      <c r="M671">
        <f>0*1/32+1*5/32+2*10/32+3*10/32+4*5/32+5*1/32</f>
        <v>2.5</v>
      </c>
    </row>
    <row r="672" spans="1:19">
      <c r="A672" s="79">
        <f>'Закон X-Y'!A672</f>
        <v>2</v>
      </c>
      <c r="B672" s="63">
        <f>IF('Закон X-Y'!B676=0,0,SUMPRODUCT('Закон X-Y'!$A670:'Закон X-Y'!$A675,'Закон X-Y'!B670:'Закон X-Y'!B675)/'Закон X-Y'!B676)</f>
        <v>0</v>
      </c>
      <c r="C672" s="54">
        <f>IF('Закон X-Y'!C676=0,0,SUMPRODUCT('Закон X-Y'!$A670:'Закон X-Y'!$A675,'Закон X-Y'!C670:'Закон X-Y'!C675)/'Закон X-Y'!C676)</f>
        <v>0</v>
      </c>
      <c r="D672" s="54">
        <f>IF('Закон X-Y'!D676=0,0,SUMPRODUCT('Закон X-Y'!$A670:'Закон X-Y'!$A675,'Закон X-Y'!D670:'Закон X-Y'!D675)/'Закон X-Y'!D676)</f>
        <v>0</v>
      </c>
      <c r="E672" s="54">
        <f>IF('Закон X-Y'!E676=0,0,SUMPRODUCT('Закон X-Y'!$A670:'Закон X-Y'!$A675,'Закон X-Y'!E670:'Закон X-Y'!E675)/'Закон X-Y'!E676)</f>
        <v>0</v>
      </c>
      <c r="F672" s="54">
        <f>IF('Закон X-Y'!F676=0,0,SUMPRODUCT('Закон X-Y'!$A670:'Закон X-Y'!$A675,'Закон X-Y'!F670:'Закон X-Y'!F675)/'Закон X-Y'!F676)</f>
        <v>0</v>
      </c>
      <c r="G672" s="64">
        <f>IF('Закон X-Y'!G676=0,0,SUMPRODUCT('Закон X-Y'!$A670:'Закон X-Y'!$A675,'Закон X-Y'!G670:'Закон X-Y'!G675)/'Закон X-Y'!G676)</f>
        <v>0</v>
      </c>
      <c r="H672" t="s">
        <v>71</v>
      </c>
      <c r="I672" s="54"/>
      <c r="J672" s="57" t="s">
        <v>55</v>
      </c>
      <c r="K672" s="58">
        <f>IF('Закон X-Y'!B676=0,0,SUMPRODUCT('Закон X-Y'!B669:G669,'Закон X-Y'!B676:G676))</f>
        <v>0</v>
      </c>
      <c r="L672" s="57" t="s">
        <v>72</v>
      </c>
      <c r="M672">
        <f>0*1/32+1*16/32+2*8/32+3*4/32+4*2/32+5*1/32</f>
        <v>1.78125</v>
      </c>
    </row>
    <row r="673" spans="1:19">
      <c r="A673" s="79">
        <f>'Закон X-Y'!A673</f>
        <v>3</v>
      </c>
      <c r="B673" s="63">
        <f>K677*(B669-K672)+K671</f>
        <v>0</v>
      </c>
      <c r="C673" s="54">
        <f>K677*(C669-K672)+K671</f>
        <v>0</v>
      </c>
      <c r="D673" s="54">
        <f>K677*(D669-K672)+K671</f>
        <v>0</v>
      </c>
      <c r="E673" s="54">
        <f>K677*(E669-K672)+K671</f>
        <v>0</v>
      </c>
      <c r="F673" s="54">
        <f>K677*(F669-K672)+K671</f>
        <v>0</v>
      </c>
      <c r="G673" s="64">
        <f>K677*(G669-K672)+K671</f>
        <v>0</v>
      </c>
      <c r="H673" t="s">
        <v>73</v>
      </c>
      <c r="I673" s="54"/>
      <c r="J673" s="57" t="s">
        <v>56</v>
      </c>
      <c r="K673" s="58">
        <f>IF('Закон X-Y'!B676=0,0,'Закон X-Y'!B669*SUMPRODUCT('Закон X-Y'!A670:A675,'Закон X-Y'!B670:B675)+'Закон X-Y'!C669*SUMPRODUCT('Закон X-Y'!A670:A675,'Закон X-Y'!C670:C675)+'Закон X-Y'!D669*SUMPRODUCT('Закон X-Y'!A670:A675,'Закон X-Y'!D670:D675)+'Закон X-Y'!E669*SUMPRODUCT('Закон X-Y'!A670:A675,'Закон X-Y'!E670:E675)+'Закон X-Y'!F669*SUMPRODUCT('Закон X-Y'!A670:A675,'Закон X-Y'!F670:F675)+'Закон X-Y'!G669*SUMPRODUCT('Закон X-Y'!A670:A675,'Закон X-Y'!G670:G675))</f>
        <v>0</v>
      </c>
      <c r="L673" s="57" t="s">
        <v>74</v>
      </c>
      <c r="M673">
        <f>5/21+2*(4/32+6/32+6/32+4/32)+3*(6/32+6/32+3/32)+4*(4/32+2/32)+5/32</f>
        <v>3.8005952380952381</v>
      </c>
    </row>
    <row r="674" spans="1:19">
      <c r="A674" s="79">
        <f>'Закон X-Y'!A674</f>
        <v>4</v>
      </c>
      <c r="B674" s="74">
        <f>'Закон X-Y'!B669</f>
        <v>0</v>
      </c>
      <c r="C674" s="75">
        <f>'Закон X-Y'!C669</f>
        <v>1</v>
      </c>
      <c r="D674" s="75">
        <f>'Закон X-Y'!D669</f>
        <v>2</v>
      </c>
      <c r="E674" s="75">
        <f>'Закон X-Y'!E669</f>
        <v>3</v>
      </c>
      <c r="F674" s="75">
        <f>'Закон X-Y'!F669</f>
        <v>4</v>
      </c>
      <c r="G674" s="76">
        <f>'Закон X-Y'!G669</f>
        <v>5</v>
      </c>
      <c r="H674" t="s">
        <v>68</v>
      </c>
      <c r="I674" s="54"/>
      <c r="J674" s="57" t="s">
        <v>57</v>
      </c>
      <c r="K674" s="58">
        <f>IF('Закон X-Y'!B676=0,0,SUMPRODUCT('Закон X-Y'!A670:A675,'Закон X-Y'!A670:A675,'Закон X-Y'!H670:H675)-K671*K671)</f>
        <v>0</v>
      </c>
      <c r="L674" s="57" t="s">
        <v>75</v>
      </c>
      <c r="M674">
        <f>0*1/32+1*5/32+4*10/32+9*10/32+16*5/32+25*1/32-M671*M671</f>
        <v>1.25</v>
      </c>
    </row>
    <row r="675" spans="1:19">
      <c r="A675" s="79">
        <f>'Закон X-Y'!A675</f>
        <v>5</v>
      </c>
      <c r="B675" s="60">
        <v>0</v>
      </c>
      <c r="C675" s="61">
        <f>(1/32+2/32+3/32+4/32+5/32)/(5/32)</f>
        <v>3</v>
      </c>
      <c r="D675" s="61">
        <f>(1*4/32+2*3/32+3*2/32+4/32)/(10/32)</f>
        <v>2</v>
      </c>
      <c r="E675" s="61">
        <f>(1*6/32+2*3/32+3*1/32)/(10/32)</f>
        <v>1.5</v>
      </c>
      <c r="F675" s="61">
        <f>(1*4/32+2*1/32)/(5/32)</f>
        <v>1.2</v>
      </c>
      <c r="G675" s="62">
        <v>1</v>
      </c>
      <c r="H675" t="s">
        <v>67</v>
      </c>
      <c r="I675" s="54"/>
      <c r="J675" s="57" t="s">
        <v>59</v>
      </c>
      <c r="K675" s="58">
        <f>IF('Закон X-Y'!B676=0,0,SUMPRODUCT('Закон X-Y'!B669:G669,'Закон X-Y'!B669:G669,'Закон X-Y'!B676:G676)-K672*K672)</f>
        <v>0</v>
      </c>
      <c r="L675" s="57" t="s">
        <v>76</v>
      </c>
      <c r="M675">
        <f>0*1/32+1*16/32+4*8/32+9*4/32+16*2/32+25*1/32-M672*M672</f>
        <v>1.2333984375</v>
      </c>
    </row>
    <row r="676" spans="1:19">
      <c r="B676" s="63">
        <f>M676*(B674-M671)+M672</f>
        <v>3.0863095238095237</v>
      </c>
      <c r="C676" s="54">
        <f>M676*(C674-M671)+M672</f>
        <v>2.5642857142857141</v>
      </c>
      <c r="D676" s="54">
        <f>M676*(D674-M671)+M672</f>
        <v>2.0422619047619048</v>
      </c>
      <c r="E676" s="54">
        <f>M676*(E674-M671)+M672</f>
        <v>1.5202380952380952</v>
      </c>
      <c r="F676" s="54">
        <f>M676*(F674-M671)+M672</f>
        <v>0.99821428571428583</v>
      </c>
      <c r="G676" s="64">
        <f>M676*(G674-M671)+M672</f>
        <v>0.47619047619047628</v>
      </c>
      <c r="H676" t="s">
        <v>69</v>
      </c>
      <c r="J676" s="57" t="s">
        <v>62</v>
      </c>
      <c r="K676" s="58">
        <f>IF('Закон X-Y'!B676=0,0,(K673-K671*K672)/K674)</f>
        <v>0</v>
      </c>
      <c r="L676" s="57" t="s">
        <v>62</v>
      </c>
      <c r="M676">
        <f>(M673-M671*M672)/M674</f>
        <v>-0.52202380952380945</v>
      </c>
    </row>
    <row r="677" spans="1:19">
      <c r="B677" s="63">
        <v>0</v>
      </c>
      <c r="C677" s="54">
        <f>(1/32+2*4/32+3*6/32+4*4/32+5/32)/(16/32)</f>
        <v>3</v>
      </c>
      <c r="D677" s="54">
        <f>(1/32+2*3/32+3*3/32+4*1/32)/(8/32)</f>
        <v>2.5</v>
      </c>
      <c r="E677" s="54">
        <f>(1/32+2*2/32+3*1/32)/(4/32)</f>
        <v>2</v>
      </c>
      <c r="F677" s="54">
        <f>(1/32+2*1/32)/(2/32)</f>
        <v>1.5</v>
      </c>
      <c r="G677" s="64">
        <v>1</v>
      </c>
      <c r="H677" t="s">
        <v>71</v>
      </c>
      <c r="J677" s="57" t="s">
        <v>64</v>
      </c>
      <c r="K677" s="58">
        <f>IF('Закон X-Y'!B676=0,0,(K673-K671*K672)/K675)</f>
        <v>0</v>
      </c>
      <c r="L677" s="57" t="s">
        <v>64</v>
      </c>
      <c r="M677">
        <f>(M673-M671*M672)/M675</f>
        <v>-0.52905025826641028</v>
      </c>
    </row>
    <row r="678" spans="1:19">
      <c r="B678" s="65">
        <f>M677*(B669-M672)+M671</f>
        <v>3.4423707725370432</v>
      </c>
      <c r="C678" s="66">
        <f>M677*(C669-M672)+M671</f>
        <v>2.9133205142706329</v>
      </c>
      <c r="D678" s="66">
        <f>M677*(D669-M672)+M671</f>
        <v>2.3842702560042226</v>
      </c>
      <c r="E678" s="66">
        <f>M677*(E669-M672)+M671</f>
        <v>1.8552199977378123</v>
      </c>
      <c r="F678" s="66">
        <f>M677*(F669-M672)+M671</f>
        <v>1.3261697394714023</v>
      </c>
      <c r="G678" s="67">
        <f>M677*(G669-M672)+M671</f>
        <v>0.79711948120499199</v>
      </c>
      <c r="H678" t="s">
        <v>73</v>
      </c>
    </row>
    <row r="679" spans="1:19">
      <c r="A679" s="79"/>
    </row>
    <row r="680" spans="1:19">
      <c r="A680" s="79"/>
    </row>
    <row r="685" spans="1:19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</row>
    <row r="686" spans="1:19">
      <c r="A686" s="78">
        <f>'Закон X-Y'!A686</f>
        <v>38</v>
      </c>
      <c r="B686" s="88">
        <f>'Закон X-Y'!B686</f>
        <v>0</v>
      </c>
      <c r="C686" s="88"/>
      <c r="D686" s="88"/>
      <c r="E686" s="88"/>
      <c r="F686" s="88"/>
      <c r="G686" s="88"/>
      <c r="H686" s="88"/>
      <c r="I686" s="88"/>
      <c r="J686" s="88"/>
      <c r="K686" s="88"/>
    </row>
    <row r="687" spans="1:19">
      <c r="A687" t="str">
        <f>'Закон X-Y'!A687</f>
        <v>X\Y</v>
      </c>
      <c r="B687" s="71">
        <f>'Закон X-Y'!B687</f>
        <v>0</v>
      </c>
      <c r="C687" s="72">
        <f>'Закон X-Y'!C687</f>
        <v>1</v>
      </c>
      <c r="D687" s="72">
        <f>'Закон X-Y'!D687</f>
        <v>2</v>
      </c>
      <c r="E687" s="72">
        <f>'Закон X-Y'!E687</f>
        <v>3</v>
      </c>
      <c r="F687" s="72">
        <f>'Закон X-Y'!F687</f>
        <v>4</v>
      </c>
      <c r="G687" s="73">
        <f>'Закон X-Y'!G687</f>
        <v>5</v>
      </c>
      <c r="H687" t="s">
        <v>66</v>
      </c>
      <c r="I687" s="54"/>
      <c r="J687" s="68" t="str">
        <f>'Закон X-Y'!J687</f>
        <v>N</v>
      </c>
      <c r="K687" s="89"/>
      <c r="L687" s="90"/>
    </row>
    <row r="688" spans="1:19">
      <c r="A688" s="79">
        <f>'Закон X-Y'!A688</f>
        <v>0</v>
      </c>
      <c r="B688" s="63">
        <f>IF('Закон X-Y'!H688=0,0,SUMPRODUCT('Закон X-Y'!$B687:'Закон X-Y'!$G687,'Закон X-Y'!B688:'Закон X-Y'!G688)/'Закон X-Y'!H688)</f>
        <v>0</v>
      </c>
      <c r="C688" s="54">
        <f>IF('Закон X-Y'!H689=0,0,SUMPRODUCT('Закон X-Y'!$B687:'Закон X-Y'!$G687,'Закон X-Y'!B689:'Закон X-Y'!G689)/'Закон X-Y'!H689)</f>
        <v>0</v>
      </c>
      <c r="D688" s="54">
        <f>IF('Закон X-Y'!H690=0,0,SUMPRODUCT('Закон X-Y'!$B687:'Закон X-Y'!$G687,'Закон X-Y'!B690:'Закон X-Y'!G690)/'Закон X-Y'!H690)</f>
        <v>0</v>
      </c>
      <c r="E688" s="54">
        <f>IF('Закон X-Y'!H691=0,0,SUMPRODUCT('Закон X-Y'!$B687:'Закон X-Y'!$G687,'Закон X-Y'!B691:'Закон X-Y'!G691)/'Закон X-Y'!H691)</f>
        <v>0</v>
      </c>
      <c r="F688" s="54">
        <f>IF('Закон X-Y'!H692=0,0,SUMPRODUCT('Закон X-Y'!$B687:'Закон X-Y'!$G687,'Закон X-Y'!B692:'Закон X-Y'!G692)/'Закон X-Y'!H692)</f>
        <v>0</v>
      </c>
      <c r="G688" s="64">
        <f>IF('Закон X-Y'!H693=0,0,SUMPRODUCT('Закон X-Y'!$B687:'Закон X-Y'!$G687,'Закон X-Y'!B693:'Закон X-Y'!G693)/'Закон X-Y'!H693)</f>
        <v>0</v>
      </c>
      <c r="H688" t="s">
        <v>67</v>
      </c>
      <c r="I688" s="54"/>
      <c r="J688" s="69">
        <f>'Закон X-Y'!J688</f>
        <v>1.0000000000000001E-5</v>
      </c>
      <c r="K688" s="58"/>
      <c r="L688" t="s">
        <v>68</v>
      </c>
    </row>
    <row r="689" spans="1:19">
      <c r="A689" s="79">
        <f>'Закон X-Y'!A689</f>
        <v>1</v>
      </c>
      <c r="B689" s="63">
        <f>K694*(B687-K689)+K690</f>
        <v>0</v>
      </c>
      <c r="C689" s="54">
        <f>K694*(C687-K689)+K690</f>
        <v>0</v>
      </c>
      <c r="D689" s="54">
        <f>K694*(D687-K689)+K690</f>
        <v>0</v>
      </c>
      <c r="E689" s="54">
        <f>K694*(E687-K689)+K690</f>
        <v>0</v>
      </c>
      <c r="F689" s="54">
        <f>K694*(F687-K689)+K690</f>
        <v>0</v>
      </c>
      <c r="G689" s="64">
        <f>K694*(G687-K689)+K690</f>
        <v>0</v>
      </c>
      <c r="H689" t="s">
        <v>69</v>
      </c>
      <c r="I689" s="54"/>
      <c r="J689" s="57" t="s">
        <v>54</v>
      </c>
      <c r="K689" s="58">
        <f>IF('Закон X-Y'!B694=0,0,SUMPRODUCT('Закон X-Y'!A688:A693,'Закон X-Y'!H688:H693))</f>
        <v>0</v>
      </c>
      <c r="L689" s="57" t="s">
        <v>70</v>
      </c>
      <c r="M689">
        <f>0*1/32+1*5/32+2*10/32+3*10/32+4*5/32+5*1/32</f>
        <v>2.5</v>
      </c>
    </row>
    <row r="690" spans="1:19">
      <c r="A690" s="79">
        <f>'Закон X-Y'!A690</f>
        <v>2</v>
      </c>
      <c r="B690" s="63">
        <f>IF('Закон X-Y'!B694=0,0,SUMPRODUCT('Закон X-Y'!$A688:'Закон X-Y'!$A693,'Закон X-Y'!B688:'Закон X-Y'!B693)/'Закон X-Y'!B694)</f>
        <v>0</v>
      </c>
      <c r="C690" s="54">
        <f>IF('Закон X-Y'!C694=0,0,SUMPRODUCT('Закон X-Y'!$A688:'Закон X-Y'!$A693,'Закон X-Y'!C688:'Закон X-Y'!C693)/'Закон X-Y'!C694)</f>
        <v>0</v>
      </c>
      <c r="D690" s="54">
        <f>IF('Закон X-Y'!D694=0,0,SUMPRODUCT('Закон X-Y'!$A688:'Закон X-Y'!$A693,'Закон X-Y'!D688:'Закон X-Y'!D693)/'Закон X-Y'!D694)</f>
        <v>0</v>
      </c>
      <c r="E690" s="54">
        <f>IF('Закон X-Y'!E694=0,0,SUMPRODUCT('Закон X-Y'!$A688:'Закон X-Y'!$A693,'Закон X-Y'!E688:'Закон X-Y'!E693)/'Закон X-Y'!E694)</f>
        <v>0</v>
      </c>
      <c r="F690" s="54">
        <f>IF('Закон X-Y'!F694=0,0,SUMPRODUCT('Закон X-Y'!$A688:'Закон X-Y'!$A693,'Закон X-Y'!F688:'Закон X-Y'!F693)/'Закон X-Y'!F694)</f>
        <v>0</v>
      </c>
      <c r="G690" s="64">
        <f>IF('Закон X-Y'!G694=0,0,SUMPRODUCT('Закон X-Y'!$A688:'Закон X-Y'!$A693,'Закон X-Y'!G688:'Закон X-Y'!G693)/'Закон X-Y'!G694)</f>
        <v>0</v>
      </c>
      <c r="H690" t="s">
        <v>71</v>
      </c>
      <c r="I690" s="54"/>
      <c r="J690" s="57" t="s">
        <v>55</v>
      </c>
      <c r="K690" s="58">
        <f>IF('Закон X-Y'!B694=0,0,SUMPRODUCT('Закон X-Y'!B687:G687,'Закон X-Y'!B694:G694))</f>
        <v>0</v>
      </c>
      <c r="L690" s="57" t="s">
        <v>72</v>
      </c>
      <c r="M690">
        <f>0*1/32+1*16/32+2*8/32+3*4/32+4*2/32+5*1/32</f>
        <v>1.78125</v>
      </c>
    </row>
    <row r="691" spans="1:19">
      <c r="A691" s="79">
        <f>'Закон X-Y'!A691</f>
        <v>3</v>
      </c>
      <c r="B691" s="63">
        <f>K695*(B687-K690)+K689</f>
        <v>0</v>
      </c>
      <c r="C691" s="54">
        <f>K695*(C687-K690)+K689</f>
        <v>0</v>
      </c>
      <c r="D691" s="54">
        <f>K695*(D687-K690)+K689</f>
        <v>0</v>
      </c>
      <c r="E691" s="54">
        <f>K695*(E687-K690)+K689</f>
        <v>0</v>
      </c>
      <c r="F691" s="54">
        <f>K695*(F687-K690)+K689</f>
        <v>0</v>
      </c>
      <c r="G691" s="64">
        <f>K695*(G687-K690)+K689</f>
        <v>0</v>
      </c>
      <c r="H691" t="s">
        <v>73</v>
      </c>
      <c r="I691" s="54"/>
      <c r="J691" s="57" t="s">
        <v>56</v>
      </c>
      <c r="K691" s="58">
        <f>IF('Закон X-Y'!B694=0,0,'Закон X-Y'!B687*SUMPRODUCT('Закон X-Y'!A688:A693,'Закон X-Y'!B688:B693)+'Закон X-Y'!C687*SUMPRODUCT('Закон X-Y'!A688:A693,'Закон X-Y'!C688:C693)+'Закон X-Y'!D687*SUMPRODUCT('Закон X-Y'!A688:A693,'Закон X-Y'!D688:D693)+'Закон X-Y'!E687*SUMPRODUCT('Закон X-Y'!A688:A693,'Закон X-Y'!E688:E693)+'Закон X-Y'!F687*SUMPRODUCT('Закон X-Y'!A688:A693,'Закон X-Y'!F688:F693)+'Закон X-Y'!G687*SUMPRODUCT('Закон X-Y'!A688:A693,'Закон X-Y'!G688:G693))</f>
        <v>0</v>
      </c>
      <c r="L691" s="57" t="s">
        <v>74</v>
      </c>
      <c r="M691">
        <f>5/21+2*(4/32+6/32+6/32+4/32)+3*(6/32+6/32+3/32)+4*(4/32+2/32)+5/32</f>
        <v>3.8005952380952381</v>
      </c>
    </row>
    <row r="692" spans="1:19">
      <c r="A692" s="79">
        <f>'Закон X-Y'!A692</f>
        <v>4</v>
      </c>
      <c r="B692" s="74">
        <f>'Закон X-Y'!B687</f>
        <v>0</v>
      </c>
      <c r="C692" s="75">
        <f>'Закон X-Y'!C687</f>
        <v>1</v>
      </c>
      <c r="D692" s="75">
        <f>'Закон X-Y'!D687</f>
        <v>2</v>
      </c>
      <c r="E692" s="75">
        <f>'Закон X-Y'!E687</f>
        <v>3</v>
      </c>
      <c r="F692" s="75">
        <f>'Закон X-Y'!F687</f>
        <v>4</v>
      </c>
      <c r="G692" s="76">
        <f>'Закон X-Y'!G687</f>
        <v>5</v>
      </c>
      <c r="H692" t="s">
        <v>68</v>
      </c>
      <c r="I692" s="54"/>
      <c r="J692" s="57" t="s">
        <v>57</v>
      </c>
      <c r="K692" s="58">
        <f>IF('Закон X-Y'!B694=0,0,SUMPRODUCT('Закон X-Y'!A688:A693,'Закон X-Y'!A688:A693,'Закон X-Y'!H688:H693)-K689*K689)</f>
        <v>0</v>
      </c>
      <c r="L692" s="57" t="s">
        <v>75</v>
      </c>
      <c r="M692">
        <f>0*1/32+1*5/32+4*10/32+9*10/32+16*5/32+25*1/32-M689*M689</f>
        <v>1.25</v>
      </c>
    </row>
    <row r="693" spans="1:19">
      <c r="A693" s="79">
        <f>'Закон X-Y'!A693</f>
        <v>5</v>
      </c>
      <c r="B693" s="60">
        <v>0</v>
      </c>
      <c r="C693" s="61">
        <f>(1/32+2/32+3/32+4/32+5/32)/(5/32)</f>
        <v>3</v>
      </c>
      <c r="D693" s="61">
        <f>(1*4/32+2*3/32+3*2/32+4/32)/(10/32)</f>
        <v>2</v>
      </c>
      <c r="E693" s="61">
        <f>(1*6/32+2*3/32+3*1/32)/(10/32)</f>
        <v>1.5</v>
      </c>
      <c r="F693" s="61">
        <f>(1*4/32+2*1/32)/(5/32)</f>
        <v>1.2</v>
      </c>
      <c r="G693" s="62">
        <v>1</v>
      </c>
      <c r="H693" t="s">
        <v>67</v>
      </c>
      <c r="I693" s="54"/>
      <c r="J693" s="57" t="s">
        <v>59</v>
      </c>
      <c r="K693" s="58">
        <f>IF('Закон X-Y'!B694=0,0,SUMPRODUCT('Закон X-Y'!B687:G687,'Закон X-Y'!B687:G687,'Закон X-Y'!B694:G694)-K690*K690)</f>
        <v>0</v>
      </c>
      <c r="L693" s="57" t="s">
        <v>76</v>
      </c>
      <c r="M693">
        <f>0*1/32+1*16/32+4*8/32+9*4/32+16*2/32+25*1/32-M690*M690</f>
        <v>1.2333984375</v>
      </c>
    </row>
    <row r="694" spans="1:19">
      <c r="B694" s="63">
        <f>M694*(B692-M689)+M690</f>
        <v>3.0863095238095237</v>
      </c>
      <c r="C694" s="54">
        <f>M694*(C692-M689)+M690</f>
        <v>2.5642857142857141</v>
      </c>
      <c r="D694" s="54">
        <f>M694*(D692-M689)+M690</f>
        <v>2.0422619047619048</v>
      </c>
      <c r="E694" s="54">
        <f>M694*(E692-M689)+M690</f>
        <v>1.5202380952380952</v>
      </c>
      <c r="F694" s="54">
        <f>M694*(F692-M689)+M690</f>
        <v>0.99821428571428583</v>
      </c>
      <c r="G694" s="64">
        <f>M694*(G692-M689)+M690</f>
        <v>0.47619047619047628</v>
      </c>
      <c r="H694" t="s">
        <v>69</v>
      </c>
      <c r="J694" s="57" t="s">
        <v>62</v>
      </c>
      <c r="K694" s="58">
        <f>IF('Закон X-Y'!B694=0,0,(K691-K689*K690)/K692)</f>
        <v>0</v>
      </c>
      <c r="L694" s="57" t="s">
        <v>62</v>
      </c>
      <c r="M694">
        <f>(M691-M689*M690)/M692</f>
        <v>-0.52202380952380945</v>
      </c>
    </row>
    <row r="695" spans="1:19">
      <c r="B695" s="63">
        <v>0</v>
      </c>
      <c r="C695" s="54">
        <f>(1/32+2*4/32+3*6/32+4*4/32+5/32)/(16/32)</f>
        <v>3</v>
      </c>
      <c r="D695" s="54">
        <f>(1/32+2*3/32+3*3/32+4*1/32)/(8/32)</f>
        <v>2.5</v>
      </c>
      <c r="E695" s="54">
        <f>(1/32+2*2/32+3*1/32)/(4/32)</f>
        <v>2</v>
      </c>
      <c r="F695" s="54">
        <f>(1/32+2*1/32)/(2/32)</f>
        <v>1.5</v>
      </c>
      <c r="G695" s="64">
        <v>1</v>
      </c>
      <c r="H695" t="s">
        <v>71</v>
      </c>
      <c r="J695" s="57" t="s">
        <v>64</v>
      </c>
      <c r="K695" s="58">
        <f>IF('Закон X-Y'!B694=0,0,(K691-K689*K690)/K693)</f>
        <v>0</v>
      </c>
      <c r="L695" s="57" t="s">
        <v>64</v>
      </c>
      <c r="M695">
        <f>(M691-M689*M690)/M693</f>
        <v>-0.52905025826641028</v>
      </c>
    </row>
    <row r="696" spans="1:19">
      <c r="B696" s="65">
        <f>M695*(B687-M690)+M689</f>
        <v>3.4423707725370432</v>
      </c>
      <c r="C696" s="66">
        <f>M695*(C687-M690)+M689</f>
        <v>2.9133205142706329</v>
      </c>
      <c r="D696" s="66">
        <f>M695*(D687-M690)+M689</f>
        <v>2.3842702560042226</v>
      </c>
      <c r="E696" s="66">
        <f>M695*(E687-M690)+M689</f>
        <v>1.8552199977378123</v>
      </c>
      <c r="F696" s="66">
        <f>M695*(F687-M690)+M689</f>
        <v>1.3261697394714023</v>
      </c>
      <c r="G696" s="67">
        <f>M695*(G687-M690)+M689</f>
        <v>0.79711948120499199</v>
      </c>
      <c r="H696" t="s">
        <v>73</v>
      </c>
    </row>
    <row r="697" spans="1:19">
      <c r="A697" s="79"/>
    </row>
    <row r="698" spans="1:19">
      <c r="A698" s="79"/>
    </row>
    <row r="703" spans="1:19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</row>
    <row r="704" spans="1:19">
      <c r="A704" s="78">
        <f>'Закон X-Y'!A704</f>
        <v>39</v>
      </c>
      <c r="B704" s="88">
        <f>'Закон X-Y'!B704</f>
        <v>0</v>
      </c>
      <c r="C704" s="88"/>
      <c r="D704" s="88"/>
      <c r="E704" s="88"/>
      <c r="F704" s="88"/>
      <c r="G704" s="88"/>
      <c r="H704" s="88"/>
      <c r="I704" s="88"/>
      <c r="J704" s="88"/>
      <c r="K704" s="88"/>
    </row>
    <row r="705" spans="1:13">
      <c r="A705" t="str">
        <f>'Закон X-Y'!A705</f>
        <v>X\Y</v>
      </c>
      <c r="B705" s="71">
        <f>'Закон X-Y'!B705</f>
        <v>0</v>
      </c>
      <c r="C705" s="72">
        <f>'Закон X-Y'!C705</f>
        <v>1</v>
      </c>
      <c r="D705" s="72">
        <f>'Закон X-Y'!D705</f>
        <v>2</v>
      </c>
      <c r="E705" s="72">
        <f>'Закон X-Y'!E705</f>
        <v>3</v>
      </c>
      <c r="F705" s="72">
        <f>'Закон X-Y'!F705</f>
        <v>4</v>
      </c>
      <c r="G705" s="73">
        <f>'Закон X-Y'!G705</f>
        <v>5</v>
      </c>
      <c r="H705" t="s">
        <v>66</v>
      </c>
      <c r="I705" s="54"/>
      <c r="J705" s="68" t="str">
        <f>'Закон X-Y'!J705</f>
        <v>N</v>
      </c>
      <c r="K705" s="89"/>
      <c r="L705" s="90"/>
    </row>
    <row r="706" spans="1:13">
      <c r="A706" s="79">
        <f>'Закон X-Y'!A706</f>
        <v>0</v>
      </c>
      <c r="B706" s="63">
        <f>IF('Закон X-Y'!H706=0,0,SUMPRODUCT('Закон X-Y'!$B705:'Закон X-Y'!$G705,'Закон X-Y'!B706:'Закон X-Y'!G706)/'Закон X-Y'!H706)</f>
        <v>0</v>
      </c>
      <c r="C706" s="54">
        <f>IF('Закон X-Y'!H707=0,0,SUMPRODUCT('Закон X-Y'!$B705:'Закон X-Y'!$G705,'Закон X-Y'!B707:'Закон X-Y'!G707)/'Закон X-Y'!H707)</f>
        <v>0</v>
      </c>
      <c r="D706" s="54">
        <f>IF('Закон X-Y'!H708=0,0,SUMPRODUCT('Закон X-Y'!$B705:'Закон X-Y'!$G705,'Закон X-Y'!B708:'Закон X-Y'!G708)/'Закон X-Y'!H708)</f>
        <v>0</v>
      </c>
      <c r="E706" s="54">
        <f>IF('Закон X-Y'!H709=0,0,SUMPRODUCT('Закон X-Y'!$B705:'Закон X-Y'!$G705,'Закон X-Y'!B709:'Закон X-Y'!G709)/'Закон X-Y'!H709)</f>
        <v>0</v>
      </c>
      <c r="F706" s="54">
        <f>IF('Закон X-Y'!H710=0,0,SUMPRODUCT('Закон X-Y'!$B705:'Закон X-Y'!$G705,'Закон X-Y'!B710:'Закон X-Y'!G710)/'Закон X-Y'!H710)</f>
        <v>0</v>
      </c>
      <c r="G706" s="64">
        <f>IF('Закон X-Y'!H711=0,0,SUMPRODUCT('Закон X-Y'!$B705:'Закон X-Y'!$G705,'Закон X-Y'!B711:'Закон X-Y'!G711)/'Закон X-Y'!H711)</f>
        <v>0</v>
      </c>
      <c r="H706" t="s">
        <v>67</v>
      </c>
      <c r="I706" s="54"/>
      <c r="J706" s="69">
        <f>'Закон X-Y'!J706</f>
        <v>1.0000000000000001E-5</v>
      </c>
      <c r="K706" s="58"/>
      <c r="L706" t="s">
        <v>68</v>
      </c>
    </row>
    <row r="707" spans="1:13">
      <c r="A707" s="79">
        <f>'Закон X-Y'!A707</f>
        <v>1</v>
      </c>
      <c r="B707" s="63">
        <f>K712*(B705-K707)+K708</f>
        <v>0</v>
      </c>
      <c r="C707" s="54">
        <f>K712*(C705-K707)+K708</f>
        <v>0</v>
      </c>
      <c r="D707" s="54">
        <f>K712*(D705-K707)+K708</f>
        <v>0</v>
      </c>
      <c r="E707" s="54">
        <f>K712*(E705-K707)+K708</f>
        <v>0</v>
      </c>
      <c r="F707" s="54">
        <f>K712*(F705-K707)+K708</f>
        <v>0</v>
      </c>
      <c r="G707" s="64">
        <f>K712*(G705-K707)+K708</f>
        <v>0</v>
      </c>
      <c r="H707" t="s">
        <v>69</v>
      </c>
      <c r="I707" s="54"/>
      <c r="J707" s="57" t="s">
        <v>54</v>
      </c>
      <c r="K707" s="58">
        <f>IF('Закон X-Y'!B712=0,0,SUMPRODUCT('Закон X-Y'!A706:A711,'Закон X-Y'!H706:H711))</f>
        <v>0</v>
      </c>
      <c r="L707" s="57" t="s">
        <v>70</v>
      </c>
      <c r="M707">
        <f>0*1/32+1*5/32+2*10/32+3*10/32+4*5/32+5*1/32</f>
        <v>2.5</v>
      </c>
    </row>
    <row r="708" spans="1:13">
      <c r="A708" s="79">
        <f>'Закон X-Y'!A708</f>
        <v>2</v>
      </c>
      <c r="B708" s="63">
        <f>IF('Закон X-Y'!B712=0,0,SUMPRODUCT('Закон X-Y'!$A706:'Закон X-Y'!$A711,'Закон X-Y'!B706:'Закон X-Y'!B711)/'Закон X-Y'!B712)</f>
        <v>0</v>
      </c>
      <c r="C708" s="54">
        <f>IF('Закон X-Y'!C712=0,0,SUMPRODUCT('Закон X-Y'!$A706:'Закон X-Y'!$A711,'Закон X-Y'!C706:'Закон X-Y'!C711)/'Закон X-Y'!C712)</f>
        <v>0</v>
      </c>
      <c r="D708" s="54">
        <f>IF('Закон X-Y'!D712=0,0,SUMPRODUCT('Закон X-Y'!$A706:'Закон X-Y'!$A711,'Закон X-Y'!D706:'Закон X-Y'!D711)/'Закон X-Y'!D712)</f>
        <v>0</v>
      </c>
      <c r="E708" s="54">
        <f>IF('Закон X-Y'!E712=0,0,SUMPRODUCT('Закон X-Y'!$A706:'Закон X-Y'!$A711,'Закон X-Y'!E706:'Закон X-Y'!E711)/'Закон X-Y'!E712)</f>
        <v>0</v>
      </c>
      <c r="F708" s="54">
        <f>IF('Закон X-Y'!F712=0,0,SUMPRODUCT('Закон X-Y'!$A706:'Закон X-Y'!$A711,'Закон X-Y'!F706:'Закон X-Y'!F711)/'Закон X-Y'!F712)</f>
        <v>0</v>
      </c>
      <c r="G708" s="64">
        <f>IF('Закон X-Y'!G712=0,0,SUMPRODUCT('Закон X-Y'!$A706:'Закон X-Y'!$A711,'Закон X-Y'!G706:'Закон X-Y'!G711)/'Закон X-Y'!G712)</f>
        <v>0</v>
      </c>
      <c r="H708" t="s">
        <v>71</v>
      </c>
      <c r="I708" s="54"/>
      <c r="J708" s="57" t="s">
        <v>55</v>
      </c>
      <c r="K708" s="58">
        <f>IF('Закон X-Y'!B712=0,0,SUMPRODUCT('Закон X-Y'!B705:G705,'Закон X-Y'!B712:G712))</f>
        <v>0</v>
      </c>
      <c r="L708" s="57" t="s">
        <v>72</v>
      </c>
      <c r="M708">
        <f>0*1/32+1*16/32+2*8/32+3*4/32+4*2/32+5*1/32</f>
        <v>1.78125</v>
      </c>
    </row>
    <row r="709" spans="1:13">
      <c r="A709" s="79">
        <f>'Закон X-Y'!A709</f>
        <v>3</v>
      </c>
      <c r="B709" s="63">
        <f>K713*(B705-K708)+K707</f>
        <v>0</v>
      </c>
      <c r="C709" s="54">
        <f>K713*(C705-K708)+K707</f>
        <v>0</v>
      </c>
      <c r="D709" s="54">
        <f>K713*(D705-K708)+K707</f>
        <v>0</v>
      </c>
      <c r="E709" s="54">
        <f>K713*(E705-K708)+K707</f>
        <v>0</v>
      </c>
      <c r="F709" s="54">
        <f>K713*(F705-K708)+K707</f>
        <v>0</v>
      </c>
      <c r="G709" s="64">
        <f>K713*(G705-K708)+K707</f>
        <v>0</v>
      </c>
      <c r="H709" t="s">
        <v>73</v>
      </c>
      <c r="I709" s="54"/>
      <c r="J709" s="57" t="s">
        <v>56</v>
      </c>
      <c r="K709" s="58">
        <f>IF('Закон X-Y'!B712=0,0,'Закон X-Y'!B705*SUMPRODUCT('Закон X-Y'!A706:A711,'Закон X-Y'!B706:B711)+'Закон X-Y'!C705*SUMPRODUCT('Закон X-Y'!A706:A711,'Закон X-Y'!C706:C711)+'Закон X-Y'!D705*SUMPRODUCT('Закон X-Y'!A706:A711,'Закон X-Y'!D706:D711)+'Закон X-Y'!E705*SUMPRODUCT('Закон X-Y'!A706:A711,'Закон X-Y'!E706:E711)+'Закон X-Y'!F705*SUMPRODUCT('Закон X-Y'!A706:A711,'Закон X-Y'!F706:F711)+'Закон X-Y'!G705*SUMPRODUCT('Закон X-Y'!A706:A711,'Закон X-Y'!G706:G711))</f>
        <v>0</v>
      </c>
      <c r="L709" s="57" t="s">
        <v>74</v>
      </c>
      <c r="M709">
        <f>5/21+2*(4/32+6/32+6/32+4/32)+3*(6/32+6/32+3/32)+4*(4/32+2/32)+5/32</f>
        <v>3.8005952380952381</v>
      </c>
    </row>
    <row r="710" spans="1:13">
      <c r="A710" s="79">
        <f>'Закон X-Y'!A710</f>
        <v>4</v>
      </c>
      <c r="B710" s="74">
        <f>'Закон X-Y'!B705</f>
        <v>0</v>
      </c>
      <c r="C710" s="75">
        <f>'Закон X-Y'!C705</f>
        <v>1</v>
      </c>
      <c r="D710" s="75">
        <f>'Закон X-Y'!D705</f>
        <v>2</v>
      </c>
      <c r="E710" s="75">
        <f>'Закон X-Y'!E705</f>
        <v>3</v>
      </c>
      <c r="F710" s="75">
        <f>'Закон X-Y'!F705</f>
        <v>4</v>
      </c>
      <c r="G710" s="76">
        <f>'Закон X-Y'!G705</f>
        <v>5</v>
      </c>
      <c r="H710" t="s">
        <v>68</v>
      </c>
      <c r="I710" s="54"/>
      <c r="J710" s="57" t="s">
        <v>57</v>
      </c>
      <c r="K710" s="58">
        <f>IF('Закон X-Y'!B712=0,0,SUMPRODUCT('Закон X-Y'!A706:A711,'Закон X-Y'!A706:A711,'Закон X-Y'!H706:H711)-K707*K707)</f>
        <v>0</v>
      </c>
      <c r="L710" s="57" t="s">
        <v>75</v>
      </c>
      <c r="M710">
        <f>0*1/32+1*5/32+4*10/32+9*10/32+16*5/32+25*1/32-M707*M707</f>
        <v>1.25</v>
      </c>
    </row>
    <row r="711" spans="1:13">
      <c r="A711" s="79">
        <f>'Закон X-Y'!A711</f>
        <v>5</v>
      </c>
      <c r="B711" s="60">
        <v>0</v>
      </c>
      <c r="C711" s="61">
        <f>(1/32+2/32+3/32+4/32+5/32)/(5/32)</f>
        <v>3</v>
      </c>
      <c r="D711" s="61">
        <f>(1*4/32+2*3/32+3*2/32+4/32)/(10/32)</f>
        <v>2</v>
      </c>
      <c r="E711" s="61">
        <f>(1*6/32+2*3/32+3*1/32)/(10/32)</f>
        <v>1.5</v>
      </c>
      <c r="F711" s="61">
        <f>(1*4/32+2*1/32)/(5/32)</f>
        <v>1.2</v>
      </c>
      <c r="G711" s="62">
        <v>1</v>
      </c>
      <c r="H711" t="s">
        <v>67</v>
      </c>
      <c r="I711" s="54"/>
      <c r="J711" s="57" t="s">
        <v>59</v>
      </c>
      <c r="K711" s="58">
        <f>IF('Закон X-Y'!B712=0,0,SUMPRODUCT('Закон X-Y'!B705:G705,'Закон X-Y'!B705:G705,'Закон X-Y'!B712:G712)-K708*K708)</f>
        <v>0</v>
      </c>
      <c r="L711" s="57" t="s">
        <v>76</v>
      </c>
      <c r="M711">
        <f>0*1/32+1*16/32+4*8/32+9*4/32+16*2/32+25*1/32-M708*M708</f>
        <v>1.2333984375</v>
      </c>
    </row>
    <row r="712" spans="1:13">
      <c r="B712" s="63">
        <f>M712*(B710-M707)+M708</f>
        <v>3.0863095238095237</v>
      </c>
      <c r="C712" s="54">
        <f>M712*(C710-M707)+M708</f>
        <v>2.5642857142857141</v>
      </c>
      <c r="D712" s="54">
        <f>M712*(D710-M707)+M708</f>
        <v>2.0422619047619048</v>
      </c>
      <c r="E712" s="54">
        <f>M712*(E710-M707)+M708</f>
        <v>1.5202380952380952</v>
      </c>
      <c r="F712" s="54">
        <f>M712*(F710-M707)+M708</f>
        <v>0.99821428571428583</v>
      </c>
      <c r="G712" s="64">
        <f>M712*(G710-M707)+M708</f>
        <v>0.47619047619047628</v>
      </c>
      <c r="H712" t="s">
        <v>69</v>
      </c>
      <c r="J712" s="57" t="s">
        <v>62</v>
      </c>
      <c r="K712" s="58">
        <f>IF('Закон X-Y'!B712=0,0,(K709-K707*K708)/K710)</f>
        <v>0</v>
      </c>
      <c r="L712" s="57" t="s">
        <v>62</v>
      </c>
      <c r="M712">
        <f>(M709-M707*M708)/M710</f>
        <v>-0.52202380952380945</v>
      </c>
    </row>
    <row r="713" spans="1:13">
      <c r="B713" s="63">
        <v>0</v>
      </c>
      <c r="C713" s="54">
        <f>(1/32+2*4/32+3*6/32+4*4/32+5/32)/(16/32)</f>
        <v>3</v>
      </c>
      <c r="D713" s="54">
        <f>(1/32+2*3/32+3*3/32+4*1/32)/(8/32)</f>
        <v>2.5</v>
      </c>
      <c r="E713" s="54">
        <f>(1/32+2*2/32+3*1/32)/(4/32)</f>
        <v>2</v>
      </c>
      <c r="F713" s="54">
        <f>(1/32+2*1/32)/(2/32)</f>
        <v>1.5</v>
      </c>
      <c r="G713" s="64">
        <v>1</v>
      </c>
      <c r="H713" t="s">
        <v>71</v>
      </c>
      <c r="J713" s="57" t="s">
        <v>64</v>
      </c>
      <c r="K713" s="58">
        <f>IF('Закон X-Y'!B712=0,0,(K709-K707*K708)/K711)</f>
        <v>0</v>
      </c>
      <c r="L713" s="57" t="s">
        <v>64</v>
      </c>
      <c r="M713">
        <f>(M709-M707*M708)/M711</f>
        <v>-0.52905025826641028</v>
      </c>
    </row>
    <row r="714" spans="1:13">
      <c r="B714" s="65">
        <f>M713*(B705-M708)+M707</f>
        <v>3.4423707725370432</v>
      </c>
      <c r="C714" s="66">
        <f>M713*(C705-M708)+M707</f>
        <v>2.9133205142706329</v>
      </c>
      <c r="D714" s="66">
        <f>M713*(D705-M708)+M707</f>
        <v>2.3842702560042226</v>
      </c>
      <c r="E714" s="66">
        <f>M713*(E705-M708)+M707</f>
        <v>1.8552199977378123</v>
      </c>
      <c r="F714" s="66">
        <f>M713*(F705-M708)+M707</f>
        <v>1.3261697394714023</v>
      </c>
      <c r="G714" s="67">
        <f>M713*(G705-M708)+M707</f>
        <v>0.79711948120499199</v>
      </c>
      <c r="H714" t="s">
        <v>73</v>
      </c>
    </row>
    <row r="715" spans="1:13">
      <c r="A715" s="79"/>
    </row>
    <row r="716" spans="1:13">
      <c r="A716" s="79"/>
    </row>
    <row r="721" spans="1:19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</row>
    <row r="722" spans="1:19">
      <c r="A722" s="78">
        <f>'Закон X-Y'!A722</f>
        <v>40</v>
      </c>
      <c r="B722" s="88">
        <f>'Закон X-Y'!B722</f>
        <v>0</v>
      </c>
      <c r="C722" s="88"/>
      <c r="D722" s="88"/>
      <c r="E722" s="88"/>
      <c r="F722" s="88"/>
      <c r="G722" s="88"/>
      <c r="H722" s="88"/>
      <c r="I722" s="88"/>
      <c r="J722" s="88"/>
      <c r="K722" s="88"/>
    </row>
    <row r="723" spans="1:19">
      <c r="A723" t="str">
        <f>'Закон X-Y'!A723</f>
        <v>X\Y</v>
      </c>
      <c r="B723" s="71">
        <f>'Закон X-Y'!B723</f>
        <v>0</v>
      </c>
      <c r="C723" s="72">
        <f>'Закон X-Y'!C723</f>
        <v>1</v>
      </c>
      <c r="D723" s="72">
        <f>'Закон X-Y'!D723</f>
        <v>2</v>
      </c>
      <c r="E723" s="72">
        <f>'Закон X-Y'!E723</f>
        <v>3</v>
      </c>
      <c r="F723" s="72">
        <f>'Закон X-Y'!F723</f>
        <v>4</v>
      </c>
      <c r="G723" s="73">
        <f>'Закон X-Y'!G723</f>
        <v>5</v>
      </c>
      <c r="H723" t="s">
        <v>66</v>
      </c>
      <c r="I723" s="54"/>
      <c r="J723" s="68" t="str">
        <f>'Закон X-Y'!J723</f>
        <v>N</v>
      </c>
      <c r="K723" s="89"/>
      <c r="L723" s="90"/>
    </row>
    <row r="724" spans="1:19">
      <c r="A724" s="79">
        <f>'Закон X-Y'!A724</f>
        <v>0</v>
      </c>
      <c r="B724" s="63">
        <f>IF('Закон X-Y'!H724=0,0,SUMPRODUCT('Закон X-Y'!$B723:'Закон X-Y'!$G723,'Закон X-Y'!B724:'Закон X-Y'!G724)/'Закон X-Y'!H724)</f>
        <v>0</v>
      </c>
      <c r="C724" s="54">
        <f>IF('Закон X-Y'!H725=0,0,SUMPRODUCT('Закон X-Y'!$B723:'Закон X-Y'!$G723,'Закон X-Y'!B725:'Закон X-Y'!G725)/'Закон X-Y'!H725)</f>
        <v>0</v>
      </c>
      <c r="D724" s="54">
        <f>IF('Закон X-Y'!H726=0,0,SUMPRODUCT('Закон X-Y'!$B723:'Закон X-Y'!$G723,'Закон X-Y'!B726:'Закон X-Y'!G726)/'Закон X-Y'!H726)</f>
        <v>0</v>
      </c>
      <c r="E724" s="54">
        <f>IF('Закон X-Y'!H727=0,0,SUMPRODUCT('Закон X-Y'!$B723:'Закон X-Y'!$G723,'Закон X-Y'!B727:'Закон X-Y'!G727)/'Закон X-Y'!H727)</f>
        <v>0</v>
      </c>
      <c r="F724" s="54">
        <f>IF('Закон X-Y'!H728=0,0,SUMPRODUCT('Закон X-Y'!$B723:'Закон X-Y'!$G723,'Закон X-Y'!B728:'Закон X-Y'!G728)/'Закон X-Y'!H728)</f>
        <v>0</v>
      </c>
      <c r="G724" s="64">
        <f>IF('Закон X-Y'!H729=0,0,SUMPRODUCT('Закон X-Y'!$B723:'Закон X-Y'!$G723,'Закон X-Y'!B729:'Закон X-Y'!G729)/'Закон X-Y'!H729)</f>
        <v>0</v>
      </c>
      <c r="H724" t="s">
        <v>67</v>
      </c>
      <c r="I724" s="54"/>
      <c r="J724" s="69">
        <f>'Закон X-Y'!J724</f>
        <v>1.0000000000000001E-5</v>
      </c>
      <c r="K724" s="58"/>
      <c r="L724" t="s">
        <v>68</v>
      </c>
    </row>
    <row r="725" spans="1:19">
      <c r="A725" s="79">
        <f>'Закон X-Y'!A725</f>
        <v>1</v>
      </c>
      <c r="B725" s="63">
        <f>K730*(B723-K725)+K726</f>
        <v>0</v>
      </c>
      <c r="C725" s="54">
        <f>K730*(C723-K725)+K726</f>
        <v>0</v>
      </c>
      <c r="D725" s="54">
        <f>K730*(D723-K725)+K726</f>
        <v>0</v>
      </c>
      <c r="E725" s="54">
        <f>K730*(E723-K725)+K726</f>
        <v>0</v>
      </c>
      <c r="F725" s="54">
        <f>K730*(F723-K725)+K726</f>
        <v>0</v>
      </c>
      <c r="G725" s="64">
        <f>K730*(G723-K725)+K726</f>
        <v>0</v>
      </c>
      <c r="H725" t="s">
        <v>69</v>
      </c>
      <c r="I725" s="54"/>
      <c r="J725" s="57" t="s">
        <v>54</v>
      </c>
      <c r="K725" s="58">
        <f>IF('Закон X-Y'!B730=0,0,SUMPRODUCT('Закон X-Y'!A724:A729,'Закон X-Y'!H724:H729))</f>
        <v>0</v>
      </c>
      <c r="L725" s="57" t="s">
        <v>70</v>
      </c>
      <c r="M725">
        <f>0*1/32+1*5/32+2*10/32+3*10/32+4*5/32+5*1/32</f>
        <v>2.5</v>
      </c>
    </row>
    <row r="726" spans="1:19">
      <c r="A726" s="79">
        <f>'Закон X-Y'!A726</f>
        <v>2</v>
      </c>
      <c r="B726" s="63">
        <f>IF('Закон X-Y'!B730=0,0,SUMPRODUCT('Закон X-Y'!$A724:'Закон X-Y'!$A729,'Закон X-Y'!B724:'Закон X-Y'!B729)/'Закон X-Y'!B730)</f>
        <v>0</v>
      </c>
      <c r="C726" s="54">
        <f>IF('Закон X-Y'!C730=0,0,SUMPRODUCT('Закон X-Y'!$A724:'Закон X-Y'!$A729,'Закон X-Y'!C724:'Закон X-Y'!C729)/'Закон X-Y'!C730)</f>
        <v>0</v>
      </c>
      <c r="D726" s="54">
        <f>IF('Закон X-Y'!D730=0,0,SUMPRODUCT('Закон X-Y'!$A724:'Закон X-Y'!$A729,'Закон X-Y'!D724:'Закон X-Y'!D729)/'Закон X-Y'!D730)</f>
        <v>0</v>
      </c>
      <c r="E726" s="54">
        <f>IF('Закон X-Y'!E730=0,0,SUMPRODUCT('Закон X-Y'!$A724:'Закон X-Y'!$A729,'Закон X-Y'!E724:'Закон X-Y'!E729)/'Закон X-Y'!E730)</f>
        <v>0</v>
      </c>
      <c r="F726" s="54">
        <f>IF('Закон X-Y'!F730=0,0,SUMPRODUCT('Закон X-Y'!$A724:'Закон X-Y'!$A729,'Закон X-Y'!F724:'Закон X-Y'!F729)/'Закон X-Y'!F730)</f>
        <v>0</v>
      </c>
      <c r="G726" s="64">
        <f>IF('Закон X-Y'!G730=0,0,SUMPRODUCT('Закон X-Y'!$A724:'Закон X-Y'!$A729,'Закон X-Y'!G724:'Закон X-Y'!G729)/'Закон X-Y'!G730)</f>
        <v>0</v>
      </c>
      <c r="H726" t="s">
        <v>71</v>
      </c>
      <c r="I726" s="54"/>
      <c r="J726" s="57" t="s">
        <v>55</v>
      </c>
      <c r="K726" s="58">
        <f>IF('Закон X-Y'!B730=0,0,SUMPRODUCT('Закон X-Y'!B723:G723,'Закон X-Y'!B730:G730))</f>
        <v>0</v>
      </c>
      <c r="L726" s="57" t="s">
        <v>72</v>
      </c>
      <c r="M726">
        <f>0*1/32+1*16/32+2*8/32+3*4/32+4*2/32+5*1/32</f>
        <v>1.78125</v>
      </c>
    </row>
    <row r="727" spans="1:19">
      <c r="A727" s="79">
        <f>'Закон X-Y'!A727</f>
        <v>3</v>
      </c>
      <c r="B727" s="63">
        <f>K731*(B723-K726)+K725</f>
        <v>0</v>
      </c>
      <c r="C727" s="54">
        <f>K731*(C723-K726)+K725</f>
        <v>0</v>
      </c>
      <c r="D727" s="54">
        <f>K731*(D723-K726)+K725</f>
        <v>0</v>
      </c>
      <c r="E727" s="54">
        <f>K731*(E723-K726)+K725</f>
        <v>0</v>
      </c>
      <c r="F727" s="54">
        <f>K731*(F723-K726)+K725</f>
        <v>0</v>
      </c>
      <c r="G727" s="64">
        <f>K731*(G723-K726)+K725</f>
        <v>0</v>
      </c>
      <c r="H727" t="s">
        <v>73</v>
      </c>
      <c r="I727" s="54"/>
      <c r="J727" s="57" t="s">
        <v>56</v>
      </c>
      <c r="K727" s="58">
        <f>IF('Закон X-Y'!B730=0,0,'Закон X-Y'!B723*SUMPRODUCT('Закон X-Y'!A724:A729,'Закон X-Y'!B724:B729)+'Закон X-Y'!C723*SUMPRODUCT('Закон X-Y'!A724:A729,'Закон X-Y'!C724:C729)+'Закон X-Y'!D723*SUMPRODUCT('Закон X-Y'!A724:A729,'Закон X-Y'!D724:D729)+'Закон X-Y'!E723*SUMPRODUCT('Закон X-Y'!A724:A729,'Закон X-Y'!E724:E729)+'Закон X-Y'!F723*SUMPRODUCT('Закон X-Y'!A724:A729,'Закон X-Y'!F724:F729)+'Закон X-Y'!G723*SUMPRODUCT('Закон X-Y'!A724:A729,'Закон X-Y'!G724:G729))</f>
        <v>0</v>
      </c>
      <c r="L727" s="57" t="s">
        <v>74</v>
      </c>
      <c r="M727">
        <f>5/21+2*(4/32+6/32+6/32+4/32)+3*(6/32+6/32+3/32)+4*(4/32+2/32)+5/32</f>
        <v>3.8005952380952381</v>
      </c>
    </row>
    <row r="728" spans="1:19">
      <c r="A728" s="79">
        <f>'Закон X-Y'!A728</f>
        <v>4</v>
      </c>
      <c r="B728" s="74">
        <f>'Закон X-Y'!B723</f>
        <v>0</v>
      </c>
      <c r="C728" s="75">
        <f>'Закон X-Y'!C723</f>
        <v>1</v>
      </c>
      <c r="D728" s="75">
        <f>'Закон X-Y'!D723</f>
        <v>2</v>
      </c>
      <c r="E728" s="75">
        <f>'Закон X-Y'!E723</f>
        <v>3</v>
      </c>
      <c r="F728" s="75">
        <f>'Закон X-Y'!F723</f>
        <v>4</v>
      </c>
      <c r="G728" s="76">
        <f>'Закон X-Y'!G723</f>
        <v>5</v>
      </c>
      <c r="H728" t="s">
        <v>68</v>
      </c>
      <c r="I728" s="54"/>
      <c r="J728" s="57" t="s">
        <v>57</v>
      </c>
      <c r="K728" s="58">
        <f>IF('Закон X-Y'!B730=0,0,SUMPRODUCT('Закон X-Y'!A724:A729,'Закон X-Y'!A724:A729,'Закон X-Y'!H724:H729)-K725*K725)</f>
        <v>0</v>
      </c>
      <c r="L728" s="57" t="s">
        <v>75</v>
      </c>
      <c r="M728">
        <f>0*1/32+1*5/32+4*10/32+9*10/32+16*5/32+25*1/32-M725*M725</f>
        <v>1.25</v>
      </c>
    </row>
    <row r="729" spans="1:19">
      <c r="A729" s="79">
        <f>'Закон X-Y'!A729</f>
        <v>5</v>
      </c>
      <c r="B729" s="60">
        <v>0</v>
      </c>
      <c r="C729" s="61">
        <f>(1/32+2/32+3/32+4/32+5/32)/(5/32)</f>
        <v>3</v>
      </c>
      <c r="D729" s="61">
        <f>(1*4/32+2*3/32+3*2/32+4/32)/(10/32)</f>
        <v>2</v>
      </c>
      <c r="E729" s="61">
        <f>(1*6/32+2*3/32+3*1/32)/(10/32)</f>
        <v>1.5</v>
      </c>
      <c r="F729" s="61">
        <f>(1*4/32+2*1/32)/(5/32)</f>
        <v>1.2</v>
      </c>
      <c r="G729" s="62">
        <v>1</v>
      </c>
      <c r="H729" t="s">
        <v>67</v>
      </c>
      <c r="I729" s="54"/>
      <c r="J729" s="57" t="s">
        <v>59</v>
      </c>
      <c r="K729" s="58">
        <f>IF('Закон X-Y'!B730=0,0,SUMPRODUCT('Закон X-Y'!B723:G723,'Закон X-Y'!B723:G723,'Закон X-Y'!B730:G730)-K726*K726)</f>
        <v>0</v>
      </c>
      <c r="L729" s="57" t="s">
        <v>76</v>
      </c>
      <c r="M729">
        <f>0*1/32+1*16/32+4*8/32+9*4/32+16*2/32+25*1/32-M726*M726</f>
        <v>1.2333984375</v>
      </c>
    </row>
    <row r="730" spans="1:19">
      <c r="B730" s="63">
        <f>M730*(B728-M725)+M726</f>
        <v>3.0863095238095237</v>
      </c>
      <c r="C730" s="54">
        <f>M730*(C728-M725)+M726</f>
        <v>2.5642857142857141</v>
      </c>
      <c r="D730" s="54">
        <f>M730*(D728-M725)+M726</f>
        <v>2.0422619047619048</v>
      </c>
      <c r="E730" s="54">
        <f>M730*(E728-M725)+M726</f>
        <v>1.5202380952380952</v>
      </c>
      <c r="F730" s="54">
        <f>M730*(F728-M725)+M726</f>
        <v>0.99821428571428583</v>
      </c>
      <c r="G730" s="64">
        <f>M730*(G728-M725)+M726</f>
        <v>0.47619047619047628</v>
      </c>
      <c r="H730" t="s">
        <v>69</v>
      </c>
      <c r="J730" s="57" t="s">
        <v>62</v>
      </c>
      <c r="K730" s="58">
        <f>IF('Закон X-Y'!B730=0,0,(K727-K725*K726)/K728)</f>
        <v>0</v>
      </c>
      <c r="L730" s="57" t="s">
        <v>62</v>
      </c>
      <c r="M730">
        <f>(M727-M725*M726)/M728</f>
        <v>-0.52202380952380945</v>
      </c>
    </row>
    <row r="731" spans="1:19">
      <c r="B731" s="63">
        <v>0</v>
      </c>
      <c r="C731" s="54">
        <f>(1/32+2*4/32+3*6/32+4*4/32+5/32)/(16/32)</f>
        <v>3</v>
      </c>
      <c r="D731" s="54">
        <f>(1/32+2*3/32+3*3/32+4*1/32)/(8/32)</f>
        <v>2.5</v>
      </c>
      <c r="E731" s="54">
        <f>(1/32+2*2/32+3*1/32)/(4/32)</f>
        <v>2</v>
      </c>
      <c r="F731" s="54">
        <f>(1/32+2*1/32)/(2/32)</f>
        <v>1.5</v>
      </c>
      <c r="G731" s="64">
        <v>1</v>
      </c>
      <c r="H731" t="s">
        <v>71</v>
      </c>
      <c r="J731" s="57" t="s">
        <v>64</v>
      </c>
      <c r="K731" s="58">
        <f>IF('Закон X-Y'!B730=0,0,(K727-K725*K726)/K729)</f>
        <v>0</v>
      </c>
      <c r="L731" s="57" t="s">
        <v>64</v>
      </c>
      <c r="M731">
        <f>(M727-M725*M726)/M729</f>
        <v>-0.52905025826641028</v>
      </c>
    </row>
    <row r="732" spans="1:19">
      <c r="B732" s="65">
        <f>M731*(B723-M726)+M725</f>
        <v>3.4423707725370432</v>
      </c>
      <c r="C732" s="66">
        <f>M731*(C723-M726)+M725</f>
        <v>2.9133205142706329</v>
      </c>
      <c r="D732" s="66">
        <f>M731*(D723-M726)+M725</f>
        <v>2.3842702560042226</v>
      </c>
      <c r="E732" s="66">
        <f>M731*(E723-M726)+M725</f>
        <v>1.8552199977378123</v>
      </c>
      <c r="F732" s="66">
        <f>M731*(F723-M726)+M725</f>
        <v>1.3261697394714023</v>
      </c>
      <c r="G732" s="67">
        <f>M731*(G723-M726)+M725</f>
        <v>0.79711948120499199</v>
      </c>
      <c r="H732" t="s">
        <v>73</v>
      </c>
    </row>
    <row r="733" spans="1:19">
      <c r="A733" s="79"/>
    </row>
    <row r="734" spans="1:19">
      <c r="A734" s="79"/>
    </row>
    <row r="739" spans="1:19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</row>
    <row r="740" spans="1:19">
      <c r="A740" s="78" t="str">
        <f>'Закон X-Y'!A740</f>
        <v>Образец</v>
      </c>
    </row>
    <row r="741" spans="1:19">
      <c r="A741" t="str">
        <f>'Закон X-Y'!A741</f>
        <v>X\Y</v>
      </c>
      <c r="B741" s="71">
        <f>'Закон X-Y'!B741</f>
        <v>0</v>
      </c>
      <c r="C741" s="72">
        <f>'Закон X-Y'!C741</f>
        <v>1</v>
      </c>
      <c r="D741" s="72">
        <f>'Закон X-Y'!D741</f>
        <v>2</v>
      </c>
      <c r="E741" s="72">
        <f>'Закон X-Y'!E741</f>
        <v>3</v>
      </c>
      <c r="F741" s="72">
        <f>'Закон X-Y'!F741</f>
        <v>4</v>
      </c>
      <c r="G741" s="73">
        <f>'Закон X-Y'!G741</f>
        <v>5</v>
      </c>
      <c r="H741" t="s">
        <v>66</v>
      </c>
      <c r="I741" s="54"/>
      <c r="J741" s="68">
        <f>'Закон X-Y'!J741</f>
        <v>0</v>
      </c>
      <c r="K741" s="89"/>
      <c r="L741" s="90"/>
    </row>
    <row r="742" spans="1:19">
      <c r="A742" s="79">
        <f>'Закон X-Y'!A742</f>
        <v>0</v>
      </c>
      <c r="B742" s="63">
        <f>IF('Закон X-Y'!H742=0,0,SUMPRODUCT('Закон X-Y'!$B741:'Закон X-Y'!$G741,'Закон X-Y'!B742:'Закон X-Y'!G742)/'Закон X-Y'!H742)</f>
        <v>0</v>
      </c>
      <c r="C742" s="54">
        <f ca="1">IF('Закон X-Y'!H743=0,0,SUMPRODUCT('Закон X-Y'!$B741:'Закон X-Y'!$G741,'Закон X-Y'!B743:'Закон X-Y'!G743)/'Закон X-Y'!H743)</f>
        <v>2.9999999999999996</v>
      </c>
      <c r="D742" s="54">
        <f ca="1">IF('Закон X-Y'!H744=0,0,SUMPRODUCT('Закон X-Y'!$B741:'Закон X-Y'!$G741,'Закон X-Y'!B744:'Закон X-Y'!G744)/'Закон X-Y'!H744)</f>
        <v>3</v>
      </c>
      <c r="E742" s="54">
        <f ca="1">IF('Закон X-Y'!H745=0,0,SUMPRODUCT('Закон X-Y'!$B741:'Закон X-Y'!$G741,'Закон X-Y'!B745:'Закон X-Y'!G745)/'Закон X-Y'!H745)</f>
        <v>1</v>
      </c>
      <c r="F742" s="54">
        <f>IF('Закон X-Y'!H746=0,0,SUMPRODUCT('Закон X-Y'!$B741:'Закон X-Y'!$G741,'Закон X-Y'!B746:'Закон X-Y'!G746)/'Закон X-Y'!H746)</f>
        <v>0</v>
      </c>
      <c r="G742" s="64">
        <f>IF('Закон X-Y'!H747=0,0,SUMPRODUCT('Закон X-Y'!$B741:'Закон X-Y'!$G741,'Закон X-Y'!B747:'Закон X-Y'!G747)/'Закон X-Y'!H747)</f>
        <v>0</v>
      </c>
      <c r="H742" t="s">
        <v>67</v>
      </c>
      <c r="I742" s="54"/>
      <c r="J742" s="69">
        <f>'Закон X-Y'!J742</f>
        <v>0</v>
      </c>
      <c r="K742" s="58"/>
      <c r="L742" t="s">
        <v>68</v>
      </c>
    </row>
    <row r="743" spans="1:19">
      <c r="A743" s="79">
        <f>'Закон X-Y'!A743</f>
        <v>1</v>
      </c>
      <c r="B743" s="63">
        <f>K748*(B741-K743)+K744</f>
        <v>2.4200000000000008</v>
      </c>
      <c r="C743" s="54">
        <f>K748*(C741-K743)+K744</f>
        <v>2.4400000000000004</v>
      </c>
      <c r="D743" s="54">
        <f>K748*(D741-K743)+K744</f>
        <v>2.4599999999999995</v>
      </c>
      <c r="E743" s="54">
        <f>K748*(E741-K743)+K744</f>
        <v>2.4799999999999991</v>
      </c>
      <c r="F743" s="54">
        <f>K748*(F741-K743)+K744</f>
        <v>2.4999999999999987</v>
      </c>
      <c r="G743" s="64">
        <f>K748*(G741-K743)+K744</f>
        <v>2.5199999999999978</v>
      </c>
      <c r="H743" t="s">
        <v>69</v>
      </c>
      <c r="I743" s="54"/>
      <c r="J743" s="57" t="s">
        <v>54</v>
      </c>
      <c r="K743" s="58">
        <f>IF('Закон X-Y'!B748=0,0,SUMPRODUCT('Закон X-Y'!A742:A747,'Закон X-Y'!H742:H747))</f>
        <v>1.2222222222222223</v>
      </c>
      <c r="L743" s="57" t="s">
        <v>70</v>
      </c>
      <c r="M743">
        <f>0*1/32+1*5/32+2*10/32+3*10/32+4*5/32+5*1/32</f>
        <v>2.5</v>
      </c>
    </row>
    <row r="744" spans="1:19">
      <c r="A744" s="79">
        <f>'Закон X-Y'!A744</f>
        <v>2</v>
      </c>
      <c r="B744" s="63">
        <f ca="1">IF('Закон X-Y'!B748=0,0,SUMPRODUCT('Закон X-Y'!$A742:'Закон X-Y'!$A747,'Закон X-Y'!B742:'Закон X-Y'!B747)/'Закон X-Y'!B748)</f>
        <v>0</v>
      </c>
      <c r="C744" s="54">
        <f ca="1">IF('Закон X-Y'!C748=0,0,SUMPRODUCT('Закон X-Y'!$A742:'Закон X-Y'!$A747,'Закон X-Y'!C742:'Закон X-Y'!C747)/'Закон X-Y'!C748)</f>
        <v>2</v>
      </c>
      <c r="D744" s="54">
        <f ca="1">IF('Закон X-Y'!D748=0,0,SUMPRODUCT('Закон X-Y'!$A742:'Закон X-Y'!$A747,'Закон X-Y'!D742:'Закон X-Y'!D747)/'Закон X-Y'!D748)</f>
        <v>1</v>
      </c>
      <c r="E744" s="54">
        <f ca="1">IF('Закон X-Y'!E748=0,0,SUMPRODUCT('Закон X-Y'!$A742:'Закон X-Y'!$A747,'Закон X-Y'!E742:'Закон X-Y'!E747)/'Закон X-Y'!E748)</f>
        <v>2</v>
      </c>
      <c r="F744" s="54">
        <f ca="1">IF('Закон X-Y'!F748=0,0,SUMPRODUCT('Закон X-Y'!$A742:'Закон X-Y'!$A747,'Закон X-Y'!F742:'Закон X-Y'!F747)/'Закон X-Y'!F748)</f>
        <v>1</v>
      </c>
      <c r="G744" s="64">
        <f ca="1">IF('Закон X-Y'!G748=0,0,SUMPRODUCT('Закон X-Y'!$A742:'Закон X-Y'!$A747,'Закон X-Y'!G742:'Закон X-Y'!G747)/'Закон X-Y'!G748)</f>
        <v>1</v>
      </c>
      <c r="H744" t="s">
        <v>71</v>
      </c>
      <c r="I744" s="54"/>
      <c r="J744" s="57" t="s">
        <v>55</v>
      </c>
      <c r="K744" s="58">
        <f>IF('Закон X-Y'!B748=0,0,SUMPRODUCT('Закон X-Y'!B741:G741,'Закон X-Y'!B748:G748))</f>
        <v>2.4444444444444446</v>
      </c>
      <c r="L744" s="57" t="s">
        <v>72</v>
      </c>
      <c r="M744">
        <f>0*1/32+1*16/32+2*8/32+3*4/32+4*2/32+5*1/32</f>
        <v>1.78125</v>
      </c>
    </row>
    <row r="745" spans="1:19">
      <c r="A745" s="79">
        <f>'Закон X-Y'!A745</f>
        <v>3</v>
      </c>
      <c r="B745" s="63">
        <f>K749*(B741-K744)+K743</f>
        <v>1.2100000000000004</v>
      </c>
      <c r="C745" s="54">
        <f>K749*(C741-K744)+K743</f>
        <v>1.2150000000000003</v>
      </c>
      <c r="D745" s="54">
        <f>K749*(D741-K744)+K743</f>
        <v>1.2200000000000002</v>
      </c>
      <c r="E745" s="54">
        <f>K749*(E741-K744)+K743</f>
        <v>1.2250000000000001</v>
      </c>
      <c r="F745" s="54">
        <f>K749*(F741-K744)+K743</f>
        <v>1.2299999999999998</v>
      </c>
      <c r="G745" s="64">
        <f>K749*(G741-K744)+K743</f>
        <v>1.2349999999999997</v>
      </c>
      <c r="H745" t="s">
        <v>73</v>
      </c>
      <c r="I745" s="54"/>
      <c r="J745" s="57" t="s">
        <v>56</v>
      </c>
      <c r="K745" s="58">
        <f>IF('Закон X-Y'!B748=0,0,'Закон X-Y'!B741*SUMPRODUCT('Закон X-Y'!A742:A747,'Закон X-Y'!B742:B747)+'Закон X-Y'!C741*SUMPRODUCT('Закон X-Y'!A742:A747,'Закон X-Y'!C742:C747)+'Закон X-Y'!D741*SUMPRODUCT('Закон X-Y'!A742:A747,'Закон X-Y'!D742:D747)+'Закон X-Y'!E741*SUMPRODUCT('Закон X-Y'!A742:A747,'Закон X-Y'!E742:E747)+'Закон X-Y'!F741*SUMPRODUCT('Закон X-Y'!A742:A747,'Закон X-Y'!F742:F747)+'Закон X-Y'!G741*SUMPRODUCT('Закон X-Y'!A742:A747,'Закон X-Y'!G742:G747))</f>
        <v>3</v>
      </c>
      <c r="L745" s="57" t="s">
        <v>74</v>
      </c>
      <c r="M745">
        <f>5/21+2*(4/32+6/32+6/32+4/32)+3*(6/32+6/32+3/32)+4*(4/32+2/32)+5/32</f>
        <v>3.8005952380952381</v>
      </c>
    </row>
    <row r="746" spans="1:19">
      <c r="A746" s="79">
        <f>'Закон X-Y'!A746</f>
        <v>4</v>
      </c>
      <c r="B746" s="74">
        <f>'Закон X-Y'!B741</f>
        <v>0</v>
      </c>
      <c r="C746" s="75">
        <f>'Закон X-Y'!C741</f>
        <v>1</v>
      </c>
      <c r="D746" s="75">
        <f>'Закон X-Y'!D741</f>
        <v>2</v>
      </c>
      <c r="E746" s="75">
        <f>'Закон X-Y'!E741</f>
        <v>3</v>
      </c>
      <c r="F746" s="75">
        <f>'Закон X-Y'!F741</f>
        <v>4</v>
      </c>
      <c r="G746" s="76">
        <f>'Закон X-Y'!G741</f>
        <v>5</v>
      </c>
      <c r="H746" t="s">
        <v>68</v>
      </c>
      <c r="I746" s="54"/>
      <c r="J746" s="57" t="s">
        <v>57</v>
      </c>
      <c r="K746" s="58">
        <f>IF('Закон X-Y'!B748=0,0,SUMPRODUCT('Закон X-Y'!A742:A747,'Закон X-Y'!A742:A747,'Закон X-Y'!H742:H747)-K743*K743)</f>
        <v>0.61728395061728381</v>
      </c>
      <c r="L746" s="57" t="s">
        <v>75</v>
      </c>
      <c r="M746">
        <f>0*1/32+1*5/32+4*10/32+9*10/32+16*5/32+25*1/32-M743*M743</f>
        <v>1.25</v>
      </c>
    </row>
    <row r="747" spans="1:19">
      <c r="A747" s="79">
        <f>'Закон X-Y'!A747</f>
        <v>5</v>
      </c>
      <c r="B747" s="60">
        <v>0</v>
      </c>
      <c r="C747" s="61">
        <f>(1/32+2/32+3/32+4/32+5/32)/(5/32)</f>
        <v>3</v>
      </c>
      <c r="D747" s="61">
        <f>(1*4/32+2*3/32+3*2/32+4/32)/(10/32)</f>
        <v>2</v>
      </c>
      <c r="E747" s="61">
        <f>(1*6/32+2*3/32+3*1/32)/(10/32)</f>
        <v>1.5</v>
      </c>
      <c r="F747" s="61">
        <f>(1*4/32+2*1/32)/(5/32)</f>
        <v>1.2</v>
      </c>
      <c r="G747" s="62">
        <v>1</v>
      </c>
      <c r="H747" t="s">
        <v>67</v>
      </c>
      <c r="I747" s="54"/>
      <c r="J747" s="57" t="s">
        <v>59</v>
      </c>
      <c r="K747" s="58">
        <f>IF('Закон X-Y'!B748=0,0,SUMPRODUCT('Закон X-Y'!B741:G741,'Закон X-Y'!B741:G741,'Закон X-Y'!B748:G748)-K744*K744)</f>
        <v>2.4691358024691334</v>
      </c>
      <c r="L747" s="57" t="s">
        <v>76</v>
      </c>
      <c r="M747">
        <f>0*1/32+1*16/32+4*8/32+9*4/32+16*2/32+25*1/32-M744*M744</f>
        <v>1.2333984375</v>
      </c>
    </row>
    <row r="748" spans="1:19">
      <c r="B748" s="63">
        <f>M748*(B746-M743)+M744</f>
        <v>3.0863095238095237</v>
      </c>
      <c r="C748" s="54">
        <f>M748*(C746-M743)+M744</f>
        <v>2.5642857142857141</v>
      </c>
      <c r="D748" s="54">
        <f>M748*(D746-M743)+M744</f>
        <v>2.0422619047619048</v>
      </c>
      <c r="E748" s="54">
        <f>M748*(E746-M743)+M744</f>
        <v>1.5202380952380952</v>
      </c>
      <c r="F748" s="54">
        <f>M748*(F746-M743)+M744</f>
        <v>0.99821428571428583</v>
      </c>
      <c r="G748" s="64">
        <f>M748*(G746-M743)+M744</f>
        <v>0.47619047619047628</v>
      </c>
      <c r="H748" t="s">
        <v>69</v>
      </c>
      <c r="J748" s="57" t="s">
        <v>62</v>
      </c>
      <c r="K748" s="58">
        <f>IF('Закон X-Y'!B748=0,0,(K745-K743*K744)/K746)</f>
        <v>1.9999999999999372E-2</v>
      </c>
      <c r="L748" s="57" t="s">
        <v>62</v>
      </c>
      <c r="M748">
        <f>(M745-M743*M744)/M746</f>
        <v>-0.52202380952380945</v>
      </c>
    </row>
    <row r="749" spans="1:19">
      <c r="B749" s="63">
        <v>0</v>
      </c>
      <c r="C749" s="54">
        <f>(1/32+2*4/32+3*6/32+4*4/32+5/32)/(16/32)</f>
        <v>3</v>
      </c>
      <c r="D749" s="54">
        <f>(1/32+2*3/32+3*3/32+4*1/32)/(8/32)</f>
        <v>2.5</v>
      </c>
      <c r="E749" s="54">
        <f>(1/32+2*2/32+3*1/32)/(4/32)</f>
        <v>2</v>
      </c>
      <c r="F749" s="54">
        <f>(1/32+2*1/32)/(2/32)</f>
        <v>1.5</v>
      </c>
      <c r="G749" s="64">
        <v>1</v>
      </c>
      <c r="H749" t="s">
        <v>71</v>
      </c>
      <c r="J749" s="57" t="s">
        <v>64</v>
      </c>
      <c r="K749" s="58">
        <f>IF('Закон X-Y'!B748=0,0,(K745-K743*K744)/K747)</f>
        <v>4.9999999999998474E-3</v>
      </c>
      <c r="L749" s="57" t="s">
        <v>64</v>
      </c>
      <c r="M749">
        <f>(M745-M743*M744)/M747</f>
        <v>-0.52905025826641028</v>
      </c>
    </row>
    <row r="750" spans="1:19">
      <c r="B750" s="65">
        <f>M749*(B741-M744)+M743</f>
        <v>3.4423707725370432</v>
      </c>
      <c r="C750" s="66">
        <f>M749*(C741-M744)+M743</f>
        <v>2.9133205142706329</v>
      </c>
      <c r="D750" s="66">
        <f>M749*(D741-M744)+M743</f>
        <v>2.3842702560042226</v>
      </c>
      <c r="E750" s="66">
        <f>M749*(E741-M744)+M743</f>
        <v>1.8552199977378123</v>
      </c>
      <c r="F750" s="66">
        <f>M749*(F741-M744)+M743</f>
        <v>1.3261697394714023</v>
      </c>
      <c r="G750" s="67">
        <f>M749*(G741-M744)+M743</f>
        <v>0.79711948120499199</v>
      </c>
      <c r="H750" t="s">
        <v>73</v>
      </c>
    </row>
    <row r="751" spans="1:19">
      <c r="A751" s="79"/>
    </row>
    <row r="752" spans="1:19">
      <c r="A752" s="79"/>
    </row>
    <row r="757" spans="1:13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</row>
  </sheetData>
  <mergeCells count="83">
    <mergeCell ref="K93:L93"/>
    <mergeCell ref="A1:K1"/>
    <mergeCell ref="K2:L2"/>
    <mergeCell ref="B20:K20"/>
    <mergeCell ref="K21:L21"/>
    <mergeCell ref="B38:K38"/>
    <mergeCell ref="K39:L39"/>
    <mergeCell ref="B56:K56"/>
    <mergeCell ref="K57:L57"/>
    <mergeCell ref="B74:K74"/>
    <mergeCell ref="K75:L75"/>
    <mergeCell ref="B92:K92"/>
    <mergeCell ref="K201:L201"/>
    <mergeCell ref="B110:K110"/>
    <mergeCell ref="K111:L111"/>
    <mergeCell ref="B128:K128"/>
    <mergeCell ref="K129:L129"/>
    <mergeCell ref="B146:K146"/>
    <mergeCell ref="K147:L147"/>
    <mergeCell ref="B164:K164"/>
    <mergeCell ref="K165:L165"/>
    <mergeCell ref="B182:K182"/>
    <mergeCell ref="K183:L183"/>
    <mergeCell ref="B200:K200"/>
    <mergeCell ref="K309:L309"/>
    <mergeCell ref="B218:K218"/>
    <mergeCell ref="K219:L219"/>
    <mergeCell ref="B236:K236"/>
    <mergeCell ref="K237:L237"/>
    <mergeCell ref="B254:K254"/>
    <mergeCell ref="K255:L255"/>
    <mergeCell ref="B272:K272"/>
    <mergeCell ref="K273:L273"/>
    <mergeCell ref="B290:K290"/>
    <mergeCell ref="K291:L291"/>
    <mergeCell ref="B308:K308"/>
    <mergeCell ref="K417:L417"/>
    <mergeCell ref="B326:K326"/>
    <mergeCell ref="K327:L327"/>
    <mergeCell ref="B344:K344"/>
    <mergeCell ref="K345:L345"/>
    <mergeCell ref="B362:K362"/>
    <mergeCell ref="K363:L363"/>
    <mergeCell ref="B380:K380"/>
    <mergeCell ref="K381:L381"/>
    <mergeCell ref="B398:K398"/>
    <mergeCell ref="K399:L399"/>
    <mergeCell ref="B416:K416"/>
    <mergeCell ref="K525:L525"/>
    <mergeCell ref="B434:K434"/>
    <mergeCell ref="K435:L435"/>
    <mergeCell ref="B452:K452"/>
    <mergeCell ref="K453:L453"/>
    <mergeCell ref="B470:K470"/>
    <mergeCell ref="K471:L471"/>
    <mergeCell ref="B488:K488"/>
    <mergeCell ref="K489:L489"/>
    <mergeCell ref="B506:K506"/>
    <mergeCell ref="K507:L507"/>
    <mergeCell ref="B524:K524"/>
    <mergeCell ref="B542:K542"/>
    <mergeCell ref="K543:L543"/>
    <mergeCell ref="B560:K560"/>
    <mergeCell ref="K561:L561"/>
    <mergeCell ref="B578:K578"/>
    <mergeCell ref="K579:L579"/>
    <mergeCell ref="B596:K596"/>
    <mergeCell ref="K597:L597"/>
    <mergeCell ref="B614:K614"/>
    <mergeCell ref="K615:L615"/>
    <mergeCell ref="B632:K632"/>
    <mergeCell ref="K669:L669"/>
    <mergeCell ref="B686:K686"/>
    <mergeCell ref="K741:L741"/>
    <mergeCell ref="B704:K704"/>
    <mergeCell ref="K705:L705"/>
    <mergeCell ref="B722:K722"/>
    <mergeCell ref="K723:L723"/>
    <mergeCell ref="K687:L687"/>
    <mergeCell ref="B650:K650"/>
    <mergeCell ref="K651:L651"/>
    <mergeCell ref="B668:K668"/>
    <mergeCell ref="K633:L63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6276A-FFB5-48D9-94F7-EFBB23CBF36E}"/>
</file>

<file path=customXml/itemProps2.xml><?xml version="1.0" encoding="utf-8"?>
<ds:datastoreItem xmlns:ds="http://schemas.openxmlformats.org/officeDocument/2006/customXml" ds:itemID="{72E3720D-5CAE-40CE-A95D-F391C1283DA3}"/>
</file>

<file path=customXml/itemProps3.xml><?xml version="1.0" encoding="utf-8"?>
<ds:datastoreItem xmlns:ds="http://schemas.openxmlformats.org/officeDocument/2006/customXml" ds:itemID="{069B18ED-C7F0-4155-8A5A-8C6CB7D78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Мельников Юрий Борисович</cp:lastModifiedBy>
  <cp:revision>17</cp:revision>
  <dcterms:created xsi:type="dcterms:W3CDTF">2020-03-27T07:57:59Z</dcterms:created>
  <dcterms:modified xsi:type="dcterms:W3CDTF">2020-05-12T06:16:54Z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